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Jirka\Hovorany\aktualizace 2021\"/>
    </mc:Choice>
  </mc:AlternateContent>
  <bookViews>
    <workbookView xWindow="0" yWindow="0" windowWidth="0" windowHeight="0"/>
  </bookViews>
  <sheets>
    <sheet name="Rekapitulace stavby" sheetId="1" r:id="rId1"/>
    <sheet name="00 - Ostatní a vedlejší n..." sheetId="2" r:id="rId2"/>
    <sheet name="IO 01.1 - Hráz" sheetId="3" r:id="rId3"/>
    <sheet name="IO 01.2 - Zátopa" sheetId="4" r:id="rId4"/>
    <sheet name="IO 01.3 - Sdružený objekt" sheetId="5" r:id="rId5"/>
    <sheet name="IO 02 - Přeložka polní ce..." sheetId="6" r:id="rId6"/>
    <sheet name="IO 03 - Přeložka vodovodu..." sheetId="7" r:id="rId7"/>
    <sheet name="IO 04 - Přeložka podzemní..." sheetId="8" r:id="rId8"/>
    <sheet name="IO 05 - Polní cesta VPC48" sheetId="9" r:id="rId9"/>
    <sheet name="IO 06 - Rekonstrukce příkopu" sheetId="10" r:id="rId10"/>
    <sheet name="SO 01 - Vegetační úpravy" sheetId="11" r:id="rId11"/>
    <sheet name="Z1 - Úprava OK H1-Hradítk..." sheetId="12" r:id="rId12"/>
    <sheet name="Z2 - Ozelenění poldru" sheetId="13" r:id="rId13"/>
    <sheet name="Z3 - SO-01 Vegetační úpra..." sheetId="14" r:id="rId14"/>
    <sheet name="Z4 - Ozelenění poldru-nás..." sheetId="15" r:id="rId15"/>
    <sheet name="Pokyny pro vyplnění" sheetId="16" r:id="rId16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'00 - Ostatní a vedlejší n...'!$C$79:$K$118</definedName>
    <definedName name="_xlnm.Print_Area" localSheetId="1">'00 - Ostatní a vedlejší n...'!$C$4:$J$39,'00 - Ostatní a vedlejší n...'!$C$45:$J$61,'00 - Ostatní a vedlejší n...'!$C$67:$J$118</definedName>
    <definedName name="_xlnm.Print_Titles" localSheetId="1">'00 - Ostatní a vedlejší n...'!$79:$79</definedName>
    <definedName name="_xlnm._FilterDatabase" localSheetId="2" hidden="1">'IO 01.1 - Hráz'!$C$86:$K$240</definedName>
    <definedName name="_xlnm.Print_Area" localSheetId="2">'IO 01.1 - Hráz'!$C$4:$J$39,'IO 01.1 - Hráz'!$C$45:$J$68,'IO 01.1 - Hráz'!$C$74:$J$240</definedName>
    <definedName name="_xlnm.Print_Titles" localSheetId="2">'IO 01.1 - Hráz'!$86:$86</definedName>
    <definedName name="_xlnm._FilterDatabase" localSheetId="3" hidden="1">'IO 01.2 - Zátopa'!$C$82:$K$150</definedName>
    <definedName name="_xlnm.Print_Area" localSheetId="3">'IO 01.2 - Zátopa'!$C$4:$J$39,'IO 01.2 - Zátopa'!$C$45:$J$64,'IO 01.2 - Zátopa'!$C$70:$J$150</definedName>
    <definedName name="_xlnm.Print_Titles" localSheetId="3">'IO 01.2 - Zátopa'!$82:$82</definedName>
    <definedName name="_xlnm._FilterDatabase" localSheetId="4" hidden="1">'IO 01.3 - Sdružený objekt'!$C$88:$K$407</definedName>
    <definedName name="_xlnm.Print_Area" localSheetId="4">'IO 01.3 - Sdružený objekt'!$C$4:$J$39,'IO 01.3 - Sdružený objekt'!$C$45:$J$70,'IO 01.3 - Sdružený objekt'!$C$76:$J$407</definedName>
    <definedName name="_xlnm.Print_Titles" localSheetId="4">'IO 01.3 - Sdružený objekt'!$88:$88</definedName>
    <definedName name="_xlnm._FilterDatabase" localSheetId="5" hidden="1">'IO 02 - Přeložka polní ce...'!$C$88:$K$259</definedName>
    <definedName name="_xlnm.Print_Area" localSheetId="5">'IO 02 - Přeložka polní ce...'!$C$4:$J$39,'IO 02 - Přeložka polní ce...'!$C$45:$J$70,'IO 02 - Přeložka polní ce...'!$C$76:$J$259</definedName>
    <definedName name="_xlnm.Print_Titles" localSheetId="5">'IO 02 - Přeložka polní ce...'!$88:$88</definedName>
    <definedName name="_xlnm._FilterDatabase" localSheetId="6" hidden="1">'IO 03 - Přeložka vodovodu...'!$C$86:$K$306</definedName>
    <definedName name="_xlnm.Print_Area" localSheetId="6">'IO 03 - Přeložka vodovodu...'!$C$4:$J$39,'IO 03 - Přeložka vodovodu...'!$C$45:$J$68,'IO 03 - Přeložka vodovodu...'!$C$74:$J$306</definedName>
    <definedName name="_xlnm.Print_Titles" localSheetId="6">'IO 03 - Přeložka vodovodu...'!$86:$86</definedName>
    <definedName name="_xlnm._FilterDatabase" localSheetId="7" hidden="1">'IO 04 - Přeložka podzemní...'!$C$80:$K$85</definedName>
    <definedName name="_xlnm.Print_Area" localSheetId="7">'IO 04 - Přeložka podzemní...'!$C$4:$J$39,'IO 04 - Přeložka podzemní...'!$C$45:$J$62,'IO 04 - Přeložka podzemní...'!$C$68:$J$85</definedName>
    <definedName name="_xlnm.Print_Titles" localSheetId="7">'IO 04 - Přeložka podzemní...'!$80:$80</definedName>
    <definedName name="_xlnm._FilterDatabase" localSheetId="8" hidden="1">'IO 05 - Polní cesta VPC48'!$C$84:$K$147</definedName>
    <definedName name="_xlnm.Print_Area" localSheetId="8">'IO 05 - Polní cesta VPC48'!$C$4:$J$39,'IO 05 - Polní cesta VPC48'!$C$45:$J$66,'IO 05 - Polní cesta VPC48'!$C$72:$J$147</definedName>
    <definedName name="_xlnm.Print_Titles" localSheetId="8">'IO 05 - Polní cesta VPC48'!$84:$84</definedName>
    <definedName name="_xlnm._FilterDatabase" localSheetId="9" hidden="1">'IO 06 - Rekonstrukce příkopu'!$C$81:$K$153</definedName>
    <definedName name="_xlnm.Print_Area" localSheetId="9">'IO 06 - Rekonstrukce příkopu'!$C$4:$J$39,'IO 06 - Rekonstrukce příkopu'!$C$45:$J$63,'IO 06 - Rekonstrukce příkopu'!$C$69:$J$153</definedName>
    <definedName name="_xlnm.Print_Titles" localSheetId="9">'IO 06 - Rekonstrukce příkopu'!$81:$81</definedName>
    <definedName name="_xlnm._FilterDatabase" localSheetId="10" hidden="1">'SO 01 - Vegetační úpravy'!$C$83:$K$220</definedName>
    <definedName name="_xlnm.Print_Area" localSheetId="10">'SO 01 - Vegetační úpravy'!$C$4:$J$39,'SO 01 - Vegetační úpravy'!$C$45:$J$65,'SO 01 - Vegetační úpravy'!$C$71:$J$220</definedName>
    <definedName name="_xlnm.Print_Titles" localSheetId="10">'SO 01 - Vegetační úpravy'!$83:$83</definedName>
    <definedName name="_xlnm._FilterDatabase" localSheetId="11" hidden="1">'Z1 - Úprava OK H1-Hradítk...'!$C$85:$K$191</definedName>
    <definedName name="_xlnm.Print_Area" localSheetId="11">'Z1 - Úprava OK H1-Hradítk...'!$C$4:$J$39,'Z1 - Úprava OK H1-Hradítk...'!$C$45:$J$67,'Z1 - Úprava OK H1-Hradítk...'!$C$73:$J$191</definedName>
    <definedName name="_xlnm.Print_Titles" localSheetId="11">'Z1 - Úprava OK H1-Hradítk...'!$85:$85</definedName>
    <definedName name="_xlnm._FilterDatabase" localSheetId="12" hidden="1">'Z2 - Ozelenění poldru'!$C$83:$K$208</definedName>
    <definedName name="_xlnm.Print_Area" localSheetId="12">'Z2 - Ozelenění poldru'!$C$4:$J$39,'Z2 - Ozelenění poldru'!$C$45:$J$65,'Z2 - Ozelenění poldru'!$C$71:$J$208</definedName>
    <definedName name="_xlnm.Print_Titles" localSheetId="12">'Z2 - Ozelenění poldru'!$83:$83</definedName>
    <definedName name="_xlnm._FilterDatabase" localSheetId="13" hidden="1">'Z3 - SO-01 Vegetační úpra...'!$C$82:$K$191</definedName>
    <definedName name="_xlnm.Print_Area" localSheetId="13">'Z3 - SO-01 Vegetační úpra...'!$C$4:$J$39,'Z3 - SO-01 Vegetační úpra...'!$C$45:$J$64,'Z3 - SO-01 Vegetační úpra...'!$C$70:$J$191</definedName>
    <definedName name="_xlnm.Print_Titles" localSheetId="13">'Z3 - SO-01 Vegetační úpra...'!$82:$82</definedName>
    <definedName name="_xlnm._FilterDatabase" localSheetId="14" hidden="1">'Z4 - Ozelenění poldru-nás...'!$C$82:$K$173</definedName>
    <definedName name="_xlnm.Print_Area" localSheetId="14">'Z4 - Ozelenění poldru-nás...'!$C$4:$J$39,'Z4 - Ozelenění poldru-nás...'!$C$45:$J$64,'Z4 - Ozelenění poldru-nás...'!$C$70:$J$173</definedName>
    <definedName name="_xlnm.Print_Titles" localSheetId="14">'Z4 - Ozelenění poldru-nás...'!$82:$82</definedName>
    <definedName name="_xlnm.Print_Area" localSheetId="1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5" l="1" r="J37"/>
  <c r="J36"/>
  <c i="1" r="AY68"/>
  <c i="15" r="J35"/>
  <c i="1" r="AX68"/>
  <c i="15" r="BI172"/>
  <c r="BH172"/>
  <c r="BG172"/>
  <c r="BF172"/>
  <c r="T172"/>
  <c r="T171"/>
  <c r="R172"/>
  <c r="R171"/>
  <c r="P172"/>
  <c r="P171"/>
  <c r="BI165"/>
  <c r="BH165"/>
  <c r="BG165"/>
  <c r="BF165"/>
  <c r="T165"/>
  <c r="T164"/>
  <c r="R165"/>
  <c r="R164"/>
  <c r="P165"/>
  <c r="P164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98"/>
  <c r="BH98"/>
  <c r="BG98"/>
  <c r="BF98"/>
  <c r="T98"/>
  <c r="R98"/>
  <c r="P98"/>
  <c r="BI92"/>
  <c r="BH92"/>
  <c r="BG92"/>
  <c r="BF92"/>
  <c r="T92"/>
  <c r="R92"/>
  <c r="P92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77"/>
  <c r="E7"/>
  <c r="E73"/>
  <c i="14" r="J37"/>
  <c r="J36"/>
  <c i="1" r="AY67"/>
  <c i="14" r="J35"/>
  <c i="1" r="AX67"/>
  <c i="14" r="BI190"/>
  <c r="BH190"/>
  <c r="BG190"/>
  <c r="BF190"/>
  <c r="T190"/>
  <c r="T189"/>
  <c r="R190"/>
  <c r="R189"/>
  <c r="P190"/>
  <c r="P189"/>
  <c r="BI183"/>
  <c r="BH183"/>
  <c r="BG183"/>
  <c r="BF183"/>
  <c r="T183"/>
  <c r="T182"/>
  <c r="R183"/>
  <c r="R182"/>
  <c r="P183"/>
  <c r="P182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98"/>
  <c r="BH98"/>
  <c r="BG98"/>
  <c r="BF98"/>
  <c r="T98"/>
  <c r="R98"/>
  <c r="P98"/>
  <c r="BI92"/>
  <c r="BH92"/>
  <c r="BG92"/>
  <c r="BF92"/>
  <c r="T92"/>
  <c r="R92"/>
  <c r="P92"/>
  <c r="BI86"/>
  <c r="BH86"/>
  <c r="BG86"/>
  <c r="BF86"/>
  <c r="T86"/>
  <c r="R86"/>
  <c r="P86"/>
  <c r="F77"/>
  <c r="E75"/>
  <c r="F52"/>
  <c r="E50"/>
  <c r="J24"/>
  <c r="E24"/>
  <c r="J55"/>
  <c r="J23"/>
  <c r="J21"/>
  <c r="E21"/>
  <c r="J54"/>
  <c r="J20"/>
  <c r="J18"/>
  <c r="E18"/>
  <c r="F55"/>
  <c r="J17"/>
  <c r="J15"/>
  <c r="E15"/>
  <c r="F79"/>
  <c r="J14"/>
  <c r="J12"/>
  <c r="J52"/>
  <c r="E7"/>
  <c r="E73"/>
  <c i="13" r="J37"/>
  <c r="J36"/>
  <c i="1" r="AY66"/>
  <c i="13" r="J35"/>
  <c i="1" r="AX66"/>
  <c i="13" r="BI207"/>
  <c r="BH207"/>
  <c r="BG207"/>
  <c r="BF207"/>
  <c r="T207"/>
  <c r="T206"/>
  <c r="R207"/>
  <c r="R206"/>
  <c r="P207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55"/>
  <c r="J17"/>
  <c r="J15"/>
  <c r="E15"/>
  <c r="F54"/>
  <c r="J14"/>
  <c r="J12"/>
  <c r="J78"/>
  <c r="E7"/>
  <c r="E48"/>
  <c i="12" r="J37"/>
  <c r="J36"/>
  <c i="1" r="AY65"/>
  <c i="12" r="J35"/>
  <c i="1" r="AX65"/>
  <c i="12"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T116"/>
  <c r="R117"/>
  <c r="R116"/>
  <c r="P117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55"/>
  <c r="J17"/>
  <c r="J15"/>
  <c r="E15"/>
  <c r="F82"/>
  <c r="J14"/>
  <c r="J12"/>
  <c r="J80"/>
  <c r="E7"/>
  <c r="E48"/>
  <c i="11" r="J37"/>
  <c r="J36"/>
  <c i="1" r="AY64"/>
  <c i="11" r="J35"/>
  <c i="1" r="AX64"/>
  <c i="11" r="BI219"/>
  <c r="BH219"/>
  <c r="BG219"/>
  <c r="BF219"/>
  <c r="T219"/>
  <c r="T218"/>
  <c r="R219"/>
  <c r="R218"/>
  <c r="P219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81"/>
  <c r="J17"/>
  <c r="J15"/>
  <c r="E15"/>
  <c r="F54"/>
  <c r="J14"/>
  <c r="J12"/>
  <c r="J78"/>
  <c r="E7"/>
  <c r="E74"/>
  <c i="10" r="J37"/>
  <c r="J36"/>
  <c i="1" r="AY63"/>
  <c i="10" r="J35"/>
  <c i="1" r="AX63"/>
  <c i="10" r="BI152"/>
  <c r="BH152"/>
  <c r="BG152"/>
  <c r="BF152"/>
  <c r="T152"/>
  <c r="T151"/>
  <c r="R152"/>
  <c r="R151"/>
  <c r="P152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F76"/>
  <c r="E74"/>
  <c r="F52"/>
  <c r="E50"/>
  <c r="J24"/>
  <c r="E24"/>
  <c r="J55"/>
  <c r="J23"/>
  <c r="J21"/>
  <c r="E21"/>
  <c r="J78"/>
  <c r="J20"/>
  <c r="J18"/>
  <c r="E18"/>
  <c r="F79"/>
  <c r="J17"/>
  <c r="J15"/>
  <c r="E15"/>
  <c r="F54"/>
  <c r="J14"/>
  <c r="J12"/>
  <c r="J76"/>
  <c r="E7"/>
  <c r="E72"/>
  <c i="9" r="J37"/>
  <c r="J36"/>
  <c i="1" r="AY62"/>
  <c i="9" r="J35"/>
  <c i="1" r="AX62"/>
  <c i="9" r="BI146"/>
  <c r="BH146"/>
  <c r="BG146"/>
  <c r="BF146"/>
  <c r="T146"/>
  <c r="T145"/>
  <c r="R146"/>
  <c r="R145"/>
  <c r="P146"/>
  <c r="P145"/>
  <c r="BI142"/>
  <c r="BH142"/>
  <c r="BG142"/>
  <c r="BF142"/>
  <c r="T142"/>
  <c r="T141"/>
  <c r="R142"/>
  <c r="R141"/>
  <c r="P142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T124"/>
  <c r="R125"/>
  <c r="R124"/>
  <c r="P125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F79"/>
  <c r="E77"/>
  <c r="F52"/>
  <c r="E50"/>
  <c r="J24"/>
  <c r="E24"/>
  <c r="J82"/>
  <c r="J23"/>
  <c r="J21"/>
  <c r="E21"/>
  <c r="J54"/>
  <c r="J20"/>
  <c r="J18"/>
  <c r="E18"/>
  <c r="F55"/>
  <c r="J17"/>
  <c r="J15"/>
  <c r="E15"/>
  <c r="F54"/>
  <c r="J14"/>
  <c r="J12"/>
  <c r="J52"/>
  <c r="E7"/>
  <c r="E75"/>
  <c i="8" r="J37"/>
  <c r="J36"/>
  <c i="1" r="AY61"/>
  <c i="8" r="J35"/>
  <c i="1" r="AX61"/>
  <c i="8" r="BI84"/>
  <c r="BH84"/>
  <c r="BG84"/>
  <c r="BF84"/>
  <c r="T84"/>
  <c r="T83"/>
  <c r="T82"/>
  <c r="T81"/>
  <c r="R84"/>
  <c r="R83"/>
  <c r="R82"/>
  <c r="R81"/>
  <c r="P84"/>
  <c r="P83"/>
  <c r="P82"/>
  <c r="P81"/>
  <c i="1" r="AU61"/>
  <c i="8" r="F75"/>
  <c r="E73"/>
  <c r="F52"/>
  <c r="E50"/>
  <c r="J24"/>
  <c r="E24"/>
  <c r="J55"/>
  <c r="J23"/>
  <c r="J21"/>
  <c r="E21"/>
  <c r="J54"/>
  <c r="J20"/>
  <c r="J18"/>
  <c r="E18"/>
  <c r="F55"/>
  <c r="J17"/>
  <c r="J15"/>
  <c r="E15"/>
  <c r="F77"/>
  <c r="J14"/>
  <c r="J12"/>
  <c r="J75"/>
  <c r="E7"/>
  <c r="E48"/>
  <c i="7" r="J37"/>
  <c r="J36"/>
  <c i="1" r="AY60"/>
  <c i="7" r="J35"/>
  <c i="1" r="AX60"/>
  <c i="7" r="BI305"/>
  <c r="BH305"/>
  <c r="BG305"/>
  <c r="BF305"/>
  <c r="T305"/>
  <c r="T304"/>
  <c r="R305"/>
  <c r="R304"/>
  <c r="P305"/>
  <c r="P304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F81"/>
  <c r="E79"/>
  <c r="F52"/>
  <c r="E50"/>
  <c r="J24"/>
  <c r="E24"/>
  <c r="J55"/>
  <c r="J23"/>
  <c r="J21"/>
  <c r="E21"/>
  <c r="J54"/>
  <c r="J20"/>
  <c r="J18"/>
  <c r="E18"/>
  <c r="F55"/>
  <c r="J17"/>
  <c r="J15"/>
  <c r="E15"/>
  <c r="F54"/>
  <c r="J14"/>
  <c r="J12"/>
  <c r="J52"/>
  <c r="E7"/>
  <c r="E77"/>
  <c i="6" r="J37"/>
  <c r="J36"/>
  <c i="1" r="AY59"/>
  <c i="6" r="J35"/>
  <c i="1" r="AX59"/>
  <c i="6" r="BI258"/>
  <c r="BH258"/>
  <c r="BG258"/>
  <c r="BF258"/>
  <c r="T258"/>
  <c r="T257"/>
  <c r="R258"/>
  <c r="R257"/>
  <c r="P258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F83"/>
  <c r="E81"/>
  <c r="F52"/>
  <c r="E50"/>
  <c r="J24"/>
  <c r="E24"/>
  <c r="J55"/>
  <c r="J23"/>
  <c r="J21"/>
  <c r="E21"/>
  <c r="J85"/>
  <c r="J20"/>
  <c r="J18"/>
  <c r="E18"/>
  <c r="F55"/>
  <c r="J17"/>
  <c r="J15"/>
  <c r="E15"/>
  <c r="F54"/>
  <c r="J14"/>
  <c r="J12"/>
  <c r="J83"/>
  <c r="E7"/>
  <c r="E48"/>
  <c i="5" r="J37"/>
  <c r="J36"/>
  <c i="1" r="AY58"/>
  <c i="5" r="J35"/>
  <c i="1" r="AX58"/>
  <c i="5" r="BI395"/>
  <c r="BH395"/>
  <c r="BG395"/>
  <c r="BF395"/>
  <c r="T395"/>
  <c r="R395"/>
  <c r="P395"/>
  <c r="BI393"/>
  <c r="BH393"/>
  <c r="BG393"/>
  <c r="BF393"/>
  <c r="T393"/>
  <c r="R393"/>
  <c r="P393"/>
  <c r="BI390"/>
  <c r="BH390"/>
  <c r="BG390"/>
  <c r="BF390"/>
  <c r="T390"/>
  <c r="R390"/>
  <c r="P390"/>
  <c r="BI385"/>
  <c r="BH385"/>
  <c r="BG385"/>
  <c r="BF385"/>
  <c r="T385"/>
  <c r="R385"/>
  <c r="P385"/>
  <c r="BI377"/>
  <c r="BH377"/>
  <c r="BG377"/>
  <c r="BF377"/>
  <c r="T377"/>
  <c r="R377"/>
  <c r="P377"/>
  <c r="BI372"/>
  <c r="BH372"/>
  <c r="BG372"/>
  <c r="BF372"/>
  <c r="T372"/>
  <c r="R372"/>
  <c r="P372"/>
  <c r="BI369"/>
  <c r="BH369"/>
  <c r="BG369"/>
  <c r="BF369"/>
  <c r="T369"/>
  <c r="R369"/>
  <c r="P369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T303"/>
  <c r="R304"/>
  <c r="R303"/>
  <c r="P304"/>
  <c r="P303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0"/>
  <c r="BH190"/>
  <c r="BG190"/>
  <c r="BF190"/>
  <c r="T190"/>
  <c r="R190"/>
  <c r="P190"/>
  <c r="BI187"/>
  <c r="BH187"/>
  <c r="BG187"/>
  <c r="BF187"/>
  <c r="T187"/>
  <c r="R187"/>
  <c r="P187"/>
  <c r="BI180"/>
  <c r="BH180"/>
  <c r="BG180"/>
  <c r="BF180"/>
  <c r="T180"/>
  <c r="R180"/>
  <c r="P180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3"/>
  <c r="BH123"/>
  <c r="BG123"/>
  <c r="BF123"/>
  <c r="T123"/>
  <c r="R123"/>
  <c r="P123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86"/>
  <c r="J17"/>
  <c r="J15"/>
  <c r="E15"/>
  <c r="F85"/>
  <c r="J14"/>
  <c r="J12"/>
  <c r="J52"/>
  <c r="E7"/>
  <c r="E48"/>
  <c i="4" r="J37"/>
  <c r="J36"/>
  <c i="1" r="AY57"/>
  <c i="4" r="J35"/>
  <c i="1" r="AX57"/>
  <c i="4"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54"/>
  <c r="J14"/>
  <c r="J12"/>
  <c r="J77"/>
  <c r="E7"/>
  <c r="E73"/>
  <c i="3" r="J37"/>
  <c r="J36"/>
  <c i="1" r="AY56"/>
  <c i="3" r="J35"/>
  <c i="1" r="AX56"/>
  <c i="3" r="BI239"/>
  <c r="BH239"/>
  <c r="BG239"/>
  <c r="BF239"/>
  <c r="T239"/>
  <c r="T238"/>
  <c r="T237"/>
  <c r="R239"/>
  <c r="R238"/>
  <c r="R237"/>
  <c r="P239"/>
  <c r="P238"/>
  <c r="P237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F81"/>
  <c r="E79"/>
  <c r="F52"/>
  <c r="E50"/>
  <c r="J24"/>
  <c r="E24"/>
  <c r="J55"/>
  <c r="J23"/>
  <c r="J21"/>
  <c r="E21"/>
  <c r="J83"/>
  <c r="J20"/>
  <c r="J18"/>
  <c r="E18"/>
  <c r="F55"/>
  <c r="J17"/>
  <c r="J15"/>
  <c r="E15"/>
  <c r="F83"/>
  <c r="J14"/>
  <c r="J12"/>
  <c r="J52"/>
  <c r="E7"/>
  <c r="E48"/>
  <c i="2" r="J37"/>
  <c r="J36"/>
  <c i="1" r="AY55"/>
  <c i="2" r="J35"/>
  <c i="1" r="AX55"/>
  <c i="2"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55"/>
  <c r="J17"/>
  <c r="J15"/>
  <c r="E15"/>
  <c r="F76"/>
  <c r="J14"/>
  <c r="J12"/>
  <c r="J74"/>
  <c r="E7"/>
  <c r="E70"/>
  <c i="1" r="L50"/>
  <c r="AM50"/>
  <c r="AM49"/>
  <c r="L49"/>
  <c r="AM47"/>
  <c r="L47"/>
  <c r="L45"/>
  <c r="L44"/>
  <c i="15" r="BK152"/>
  <c i="13" r="BK193"/>
  <c r="BK169"/>
  <c i="12" r="J186"/>
  <c i="11" r="J219"/>
  <c r="J187"/>
  <c i="9" r="J138"/>
  <c r="BK97"/>
  <c i="7" r="BK254"/>
  <c i="6" r="J253"/>
  <c r="J204"/>
  <c r="BK101"/>
  <c i="5" r="J316"/>
  <c r="J167"/>
  <c i="4" r="J141"/>
  <c i="3" r="J188"/>
  <c i="2" r="J116"/>
  <c i="14" r="BK134"/>
  <c i="13" r="J117"/>
  <c i="11" r="BK203"/>
  <c r="J129"/>
  <c i="10" r="J115"/>
  <c i="9" r="BK109"/>
  <c i="7" r="BK272"/>
  <c r="BK236"/>
  <c i="6" r="BK241"/>
  <c i="5" r="J377"/>
  <c r="BK259"/>
  <c r="BK106"/>
  <c i="4" r="BK103"/>
  <c i="3" r="J194"/>
  <c r="BK96"/>
  <c i="15" r="J152"/>
  <c i="13" r="J163"/>
  <c i="12" r="BK171"/>
  <c i="11" r="J207"/>
  <c r="J96"/>
  <c i="7" r="J281"/>
  <c r="J201"/>
  <c r="J112"/>
  <c i="6" r="BK171"/>
  <c r="BK110"/>
  <c i="5" r="BK338"/>
  <c r="J208"/>
  <c i="4" r="BK112"/>
  <c i="3" r="BK198"/>
  <c i="2" r="J98"/>
  <c i="13" r="J187"/>
  <c r="BK135"/>
  <c r="J87"/>
  <c i="12" r="BK89"/>
  <c i="11" r="J197"/>
  <c r="BK129"/>
  <c i="10" r="BK136"/>
  <c i="3" r="J123"/>
  <c i="2" r="J82"/>
  <c i="14" r="J92"/>
  <c i="13" r="BK120"/>
  <c i="11" r="BK195"/>
  <c i="10" r="BK142"/>
  <c i="9" r="BK142"/>
  <c i="7" r="BK284"/>
  <c r="J143"/>
  <c i="6" r="J234"/>
  <c r="BK175"/>
  <c r="BK95"/>
  <c i="5" r="BK223"/>
  <c i="4" r="J139"/>
  <c r="J86"/>
  <c i="3" r="BK165"/>
  <c i="2" r="BK86"/>
  <c i="13" r="BK132"/>
  <c i="12" r="J150"/>
  <c i="11" r="J184"/>
  <c r="BK99"/>
  <c i="9" r="BK135"/>
  <c i="7" r="BK210"/>
  <c r="J138"/>
  <c i="6" r="BK115"/>
  <c i="5" r="J285"/>
  <c r="BK158"/>
  <c i="4" r="J103"/>
  <c i="3" r="BK141"/>
  <c i="2" r="BK82"/>
  <c i="15" r="J128"/>
  <c r="BK86"/>
  <c i="14" r="J134"/>
  <c i="13" r="J151"/>
  <c i="12" r="J177"/>
  <c i="11" r="BK159"/>
  <c i="10" r="BK130"/>
  <c i="9" r="J118"/>
  <c i="7" r="J248"/>
  <c r="J176"/>
  <c i="6" r="J255"/>
  <c r="J159"/>
  <c i="5" r="J395"/>
  <c r="BK282"/>
  <c r="BK208"/>
  <c i="4" r="BK124"/>
  <c i="3" r="J154"/>
  <c i="2" r="J100"/>
  <c i="13" r="BK96"/>
  <c i="12" r="J134"/>
  <c i="11" r="J159"/>
  <c i="10" r="BK103"/>
  <c i="9" r="J97"/>
  <c i="7" r="J236"/>
  <c r="BK179"/>
  <c i="6" r="J244"/>
  <c r="BK152"/>
  <c i="5" r="BK244"/>
  <c r="J200"/>
  <c r="J106"/>
  <c i="3" r="J227"/>
  <c r="J170"/>
  <c i="2" r="BK116"/>
  <c i="15" r="BK158"/>
  <c i="13" r="BK203"/>
  <c r="J172"/>
  <c r="J108"/>
  <c i="12" r="BK156"/>
  <c i="11" r="BK219"/>
  <c r="J166"/>
  <c i="10" r="J127"/>
  <c i="9" r="J100"/>
  <c i="7" r="J272"/>
  <c r="BK125"/>
  <c i="6" r="J190"/>
  <c r="J104"/>
  <c i="5" r="BK334"/>
  <c r="J190"/>
  <c r="J112"/>
  <c i="3" r="BK223"/>
  <c r="J149"/>
  <c i="2" r="J104"/>
  <c i="13" r="J196"/>
  <c r="J129"/>
  <c i="12" r="J95"/>
  <c i="11" r="BK144"/>
  <c i="10" r="J124"/>
  <c i="9" r="BK100"/>
  <c i="7" r="BK263"/>
  <c r="BK185"/>
  <c i="6" r="BK168"/>
  <c r="J101"/>
  <c i="5" r="J304"/>
  <c r="J187"/>
  <c i="4" r="J127"/>
  <c i="3" r="BK185"/>
  <c r="J105"/>
  <c i="2" r="J84"/>
  <c i="13" r="J169"/>
  <c i="12" r="BK144"/>
  <c i="11" r="J172"/>
  <c r="BK90"/>
  <c i="7" r="J269"/>
  <c r="BK195"/>
  <c i="6" r="BK213"/>
  <c r="BK136"/>
  <c r="BK92"/>
  <c i="5" r="BK250"/>
  <c r="J138"/>
  <c i="4" r="J124"/>
  <c i="3" r="BK159"/>
  <c i="15" r="J172"/>
  <c i="13" r="BK151"/>
  <c r="J111"/>
  <c i="12" r="J121"/>
  <c i="11" r="J205"/>
  <c r="BK138"/>
  <c i="10" r="BK127"/>
  <c i="3" r="J165"/>
  <c r="J99"/>
  <c i="15" r="BK165"/>
  <c i="14" r="J86"/>
  <c i="12" r="BK134"/>
  <c i="11" r="J138"/>
  <c i="10" r="J106"/>
  <c i="9" r="BK88"/>
  <c i="7" r="BK233"/>
  <c i="6" r="J258"/>
  <c r="BK155"/>
  <c i="5" r="J369"/>
  <c r="BK290"/>
  <c r="BK220"/>
  <c i="4" r="BK121"/>
  <c i="3" r="J191"/>
  <c i="13" r="BK102"/>
  <c i="12" r="BK95"/>
  <c i="11" r="BK147"/>
  <c i="10" r="J130"/>
  <c i="7" r="J242"/>
  <c r="J168"/>
  <c i="6" r="J193"/>
  <c i="5" r="J372"/>
  <c r="J173"/>
  <c r="BK98"/>
  <c i="3" r="BK204"/>
  <c r="J90"/>
  <c i="15" r="J122"/>
  <c r="BK98"/>
  <c i="14" r="J176"/>
  <c i="13" r="BK142"/>
  <c i="12" r="J190"/>
  <c i="11" r="BK205"/>
  <c r="BK132"/>
  <c i="10" r="J91"/>
  <c i="7" r="BK257"/>
  <c r="J179"/>
  <c r="J96"/>
  <c i="6" r="BK193"/>
  <c r="J136"/>
  <c i="5" r="BK330"/>
  <c r="J238"/>
  <c r="BK190"/>
  <c i="4" r="J135"/>
  <c i="3" r="J198"/>
  <c i="2" r="BK104"/>
  <c i="13" r="J99"/>
  <c i="12" r="J153"/>
  <c i="11" r="J178"/>
  <c i="10" r="BK124"/>
  <c i="9" r="BK121"/>
  <c i="7" r="BK288"/>
  <c r="J198"/>
  <c r="BK117"/>
  <c i="6" r="J225"/>
  <c r="BK118"/>
  <c i="5" r="BK276"/>
  <c r="J205"/>
  <c r="J109"/>
  <c i="3" r="J204"/>
  <c r="J138"/>
  <c i="8" r="F35"/>
  <c i="1" r="BB61"/>
  <c i="14" r="J183"/>
  <c i="13" r="BK207"/>
  <c r="J142"/>
  <c i="12" r="BK180"/>
  <c r="J110"/>
  <c i="11" r="J195"/>
  <c r="BK102"/>
  <c i="9" r="J125"/>
  <c i="7" r="BK239"/>
  <c r="BK158"/>
  <c i="6" r="BK238"/>
  <c r="BK149"/>
  <c i="5" r="BK358"/>
  <c r="BK247"/>
  <c r="J161"/>
  <c i="4" r="BK109"/>
  <c i="3" r="J201"/>
  <c r="BK126"/>
  <c i="2" r="BK108"/>
  <c i="14" r="BK128"/>
  <c i="13" r="J135"/>
  <c i="11" r="BK184"/>
  <c r="BK96"/>
  <c i="9" r="J132"/>
  <c i="7" r="J275"/>
  <c r="J214"/>
  <c i="6" r="BK231"/>
  <c r="BK146"/>
  <c i="5" r="BK369"/>
  <c r="J269"/>
  <c r="J98"/>
  <c i="4" r="BK97"/>
  <c i="3" r="BK129"/>
  <c i="2" r="BK88"/>
  <c i="14" r="J98"/>
  <c i="13" r="BK117"/>
  <c i="12" r="J141"/>
  <c i="11" r="BK166"/>
  <c i="10" r="BK133"/>
  <c i="7" r="BK275"/>
  <c r="J218"/>
  <c r="BK122"/>
  <c i="6" r="BK190"/>
  <c r="J115"/>
  <c i="5" r="J326"/>
  <c r="BK241"/>
  <c r="J131"/>
  <c i="4" r="J109"/>
  <c i="3" r="J179"/>
  <c i="2" r="J110"/>
  <c i="13" r="J154"/>
  <c r="J114"/>
  <c i="12" r="BK137"/>
  <c i="11" r="J209"/>
  <c r="BK187"/>
  <c r="J120"/>
  <c i="10" r="BK109"/>
  <c i="3" r="J159"/>
  <c i="2" r="BK96"/>
  <c i="14" r="J146"/>
  <c i="13" r="J126"/>
  <c i="12" r="J117"/>
  <c i="11" r="BK120"/>
  <c i="10" r="BK118"/>
  <c i="9" r="J112"/>
  <c i="7" r="BK260"/>
  <c r="J158"/>
  <c i="6" r="BK244"/>
  <c r="BK121"/>
  <c i="5" r="BK312"/>
  <c r="J264"/>
  <c r="J123"/>
  <c i="4" r="BK118"/>
  <c i="3" r="BK229"/>
  <c r="J102"/>
  <c i="14" r="J152"/>
  <c i="11" r="J153"/>
  <c i="10" r="J148"/>
  <c i="7" r="J291"/>
  <c r="BK176"/>
  <c i="6" r="BK234"/>
  <c r="J92"/>
  <c i="5" r="J256"/>
  <c r="BK167"/>
  <c i="4" r="J121"/>
  <c i="3" r="BK201"/>
  <c r="BK99"/>
  <c i="15" r="J134"/>
  <c r="J116"/>
  <c r="J98"/>
  <c i="14" r="J122"/>
  <c i="13" r="J90"/>
  <c i="12" r="BK104"/>
  <c i="11" r="BK150"/>
  <c r="BK87"/>
  <c i="9" r="J129"/>
  <c i="7" r="BK278"/>
  <c r="J210"/>
  <c r="J107"/>
  <c i="6" r="J238"/>
  <c r="J152"/>
  <c i="5" r="J390"/>
  <c r="BK264"/>
  <c r="BK151"/>
  <c i="4" r="J97"/>
  <c i="3" r="J111"/>
  <c i="13" r="J190"/>
  <c r="BK93"/>
  <c i="12" r="BK141"/>
  <c i="11" r="BK162"/>
  <c i="10" r="BK106"/>
  <c i="9" r="BK132"/>
  <c i="7" r="J297"/>
  <c r="J161"/>
  <c i="6" r="BK228"/>
  <c r="J133"/>
  <c i="5" r="J312"/>
  <c r="J241"/>
  <c r="J158"/>
  <c r="BK92"/>
  <c i="3" r="J182"/>
  <c i="2" r="J94"/>
  <c i="14" r="BK116"/>
  <c i="13" r="J181"/>
  <c r="BK99"/>
  <c i="12" r="J130"/>
  <c i="11" r="J212"/>
  <c r="J108"/>
  <c i="9" r="J103"/>
  <c i="7" r="J288"/>
  <c r="BK204"/>
  <c i="6" r="BK258"/>
  <c r="BK210"/>
  <c r="BK127"/>
  <c i="5" r="J355"/>
  <c r="BK301"/>
  <c r="BK164"/>
  <c i="3" r="BK227"/>
  <c r="J132"/>
  <c i="2" r="J96"/>
  <c i="13" r="J184"/>
  <c i="12" r="BK165"/>
  <c i="11" r="J201"/>
  <c i="10" r="BK145"/>
  <c i="9" r="BK118"/>
  <c i="7" r="J295"/>
  <c r="J254"/>
  <c r="J153"/>
  <c i="6" r="BK216"/>
  <c i="5" r="BK355"/>
  <c r="J247"/>
  <c r="BK95"/>
  <c i="3" r="J214"/>
  <c r="BK154"/>
  <c r="BK90"/>
  <c i="14" r="BK190"/>
  <c i="13" r="J132"/>
  <c i="12" r="BK153"/>
  <c i="11" r="J150"/>
  <c i="10" r="BK115"/>
  <c i="7" r="J266"/>
  <c r="BK153"/>
  <c r="J93"/>
  <c i="6" r="BK162"/>
  <c r="J98"/>
  <c i="5" r="BK285"/>
  <c r="BK215"/>
  <c r="BK115"/>
  <c i="4" r="J106"/>
  <c i="3" r="BK120"/>
  <c i="13" r="J160"/>
  <c r="J105"/>
  <c i="12" r="BK101"/>
  <c i="11" r="J162"/>
  <c r="J87"/>
  <c i="3" r="BK214"/>
  <c r="J129"/>
  <c i="2" r="J88"/>
  <c i="14" r="BK183"/>
  <c i="13" r="BK181"/>
  <c i="12" r="BK127"/>
  <c i="11" r="J144"/>
  <c i="10" r="J112"/>
  <c i="9" r="J115"/>
  <c i="7" r="BK281"/>
  <c r="BK207"/>
  <c i="6" r="BK250"/>
  <c r="J146"/>
  <c i="5" r="J385"/>
  <c r="BK308"/>
  <c r="BK229"/>
  <c i="4" r="BK141"/>
  <c r="BK89"/>
  <c i="3" r="J108"/>
  <c i="14" r="BK158"/>
  <c i="13" r="BK105"/>
  <c i="12" r="BK107"/>
  <c i="11" r="BK105"/>
  <c i="10" r="BK121"/>
  <c i="7" r="J263"/>
  <c r="J182"/>
  <c i="6" r="BK207"/>
  <c r="BK98"/>
  <c i="5" r="BK180"/>
  <c r="J164"/>
  <c i="4" r="BK127"/>
  <c i="3" r="BK182"/>
  <c r="BK111"/>
  <c i="15" r="BK128"/>
  <c r="BK104"/>
  <c r="J86"/>
  <c i="13" r="BK187"/>
  <c i="12" r="BK190"/>
  <c r="J101"/>
  <c i="11" r="J147"/>
  <c i="10" r="J118"/>
  <c i="9" r="J109"/>
  <c i="7" r="J204"/>
  <c r="BK102"/>
  <c i="6" r="BK185"/>
  <c r="BK130"/>
  <c i="5" r="BK345"/>
  <c r="J276"/>
  <c r="BK205"/>
  <c i="4" r="J146"/>
  <c i="3" r="J185"/>
  <c i="13" r="BK200"/>
  <c r="BK87"/>
  <c i="12" r="BK150"/>
  <c i="11" r="BK141"/>
  <c i="10" r="BK112"/>
  <c i="9" r="J106"/>
  <c i="7" r="J251"/>
  <c r="BK190"/>
  <c i="6" r="BK255"/>
  <c r="BK181"/>
  <c i="5" r="BK395"/>
  <c r="BK269"/>
  <c r="J229"/>
  <c r="J142"/>
  <c i="3" r="J235"/>
  <c r="BK144"/>
  <c i="2" r="J86"/>
  <c i="14" r="BK164"/>
  <c i="13" r="J200"/>
  <c r="J166"/>
  <c i="12" r="J171"/>
  <c r="BK98"/>
  <c i="11" r="BK193"/>
  <c i="10" r="J94"/>
  <c i="9" r="J88"/>
  <c i="7" r="BK230"/>
  <c r="BK112"/>
  <c i="6" r="BK222"/>
  <c r="J162"/>
  <c i="5" r="J338"/>
  <c r="J180"/>
  <c r="BK103"/>
  <c i="3" r="BK194"/>
  <c r="BK117"/>
  <c i="2" r="BK92"/>
  <c i="13" r="BK172"/>
  <c i="12" r="BK124"/>
  <c i="11" r="J193"/>
  <c r="J111"/>
  <c i="9" r="BK138"/>
  <c i="7" r="BK300"/>
  <c r="BK245"/>
  <c r="J133"/>
  <c i="6" r="BK201"/>
  <c r="BK107"/>
  <c i="5" r="J308"/>
  <c r="BK232"/>
  <c i="4" r="BK149"/>
  <c r="J92"/>
  <c i="3" r="J135"/>
  <c i="2" r="BK117"/>
  <c i="14" r="J164"/>
  <c i="13" r="J93"/>
  <c i="12" r="BK92"/>
  <c i="11" r="J132"/>
  <c i="10" r="J100"/>
  <c i="7" r="BK251"/>
  <c r="J171"/>
  <c i="6" r="J216"/>
  <c r="J121"/>
  <c i="5" r="J358"/>
  <c r="BK279"/>
  <c r="BK200"/>
  <c r="J103"/>
  <c i="3" r="J239"/>
  <c r="BK114"/>
  <c i="15" r="J140"/>
  <c i="13" r="BK148"/>
  <c r="BK90"/>
  <c i="12" r="J104"/>
  <c i="11" r="BK172"/>
  <c r="J117"/>
  <c i="10" r="BK148"/>
  <c i="3" r="BK176"/>
  <c r="BK105"/>
  <c i="15" r="J146"/>
  <c i="13" r="J193"/>
  <c i="12" r="BK177"/>
  <c i="11" r="BK156"/>
  <c i="10" r="J133"/>
  <c i="9" r="BK129"/>
  <c i="7" r="BK269"/>
  <c r="BK214"/>
  <c r="BK96"/>
  <c i="6" r="J143"/>
  <c i="5" r="BK361"/>
  <c r="J273"/>
  <c r="BK187"/>
  <c i="4" r="J132"/>
  <c i="3" r="BK232"/>
  <c i="2" r="BK110"/>
  <c i="14" r="J104"/>
  <c i="5" r="BK377"/>
  <c r="BK173"/>
  <c i="4" r="J149"/>
  <c i="3" r="J173"/>
  <c i="2" r="BK94"/>
  <c i="15" r="BK122"/>
  <c r="J104"/>
  <c i="14" r="J128"/>
  <c i="13" r="J102"/>
  <c i="12" r="J137"/>
  <c i="11" r="BK175"/>
  <c r="BK108"/>
  <c i="10" r="J109"/>
  <c i="8" r="BK84"/>
  <c i="7" r="J224"/>
  <c r="J117"/>
  <c i="6" r="J201"/>
  <c r="J124"/>
  <c i="5" r="J334"/>
  <c r="J232"/>
  <c r="BK109"/>
  <c i="3" r="J223"/>
  <c r="BK93"/>
  <c i="13" r="BK163"/>
  <c i="12" r="J162"/>
  <c i="11" r="BK212"/>
  <c r="J93"/>
  <c i="10" r="BK91"/>
  <c i="9" r="BK91"/>
  <c i="7" r="BK218"/>
  <c r="J102"/>
  <c i="6" r="BK198"/>
  <c r="J95"/>
  <c i="5" r="BK298"/>
  <c r="BK226"/>
  <c i="4" r="J118"/>
  <c i="3" r="BK210"/>
  <c r="BK102"/>
  <c i="2" r="BK84"/>
  <c i="14" r="BK104"/>
  <c i="13" r="J207"/>
  <c r="BK175"/>
  <c r="J120"/>
  <c i="12" r="BK147"/>
  <c i="11" r="J215"/>
  <c r="BK181"/>
  <c i="9" r="J142"/>
  <c i="7" r="BK297"/>
  <c r="J207"/>
  <c r="BK90"/>
  <c i="6" r="J213"/>
  <c r="BK143"/>
  <c i="5" r="J352"/>
  <c r="BK197"/>
  <c r="BK123"/>
  <c i="3" r="BK217"/>
  <c r="J114"/>
  <c i="1" r="AS54"/>
  <c i="8" r="J84"/>
  <c i="7" r="J260"/>
  <c r="BK171"/>
  <c i="6" r="J222"/>
  <c r="BK124"/>
  <c i="5" r="BK326"/>
  <c r="J282"/>
  <c r="J145"/>
  <c i="3" r="BK207"/>
  <c r="BK132"/>
  <c i="2" r="J112"/>
  <c i="14" r="J116"/>
  <c i="13" r="BK126"/>
  <c i="12" r="J124"/>
  <c i="11" r="J114"/>
  <c i="7" r="BK291"/>
  <c r="BK248"/>
  <c r="BK130"/>
  <c i="6" r="J181"/>
  <c i="5" r="J345"/>
  <c r="J259"/>
  <c r="BK148"/>
  <c i="4" r="BK135"/>
  <c i="3" r="J210"/>
  <c i="2" r="BK114"/>
  <c i="14" r="BK122"/>
  <c i="13" r="BK123"/>
  <c i="12" r="J107"/>
  <c i="11" r="J199"/>
  <c r="J141"/>
  <c i="10" r="BK152"/>
  <c i="3" r="J207"/>
  <c i="2" r="BK98"/>
  <c i="15" r="J165"/>
  <c i="14" r="J140"/>
  <c i="12" r="J159"/>
  <c i="10" r="J139"/>
  <c i="9" r="J135"/>
  <c i="7" r="J245"/>
  <c r="J185"/>
  <c i="6" r="BK253"/>
  <c r="J185"/>
  <c i="5" r="BK393"/>
  <c r="J279"/>
  <c i="3" r="BK173"/>
  <c i="2" r="BK100"/>
  <c i="13" r="J175"/>
  <c i="12" r="BK168"/>
  <c i="11" r="J203"/>
  <c r="BK117"/>
  <c i="10" r="J136"/>
  <c i="7" r="BK221"/>
  <c r="J90"/>
  <c i="6" r="BK165"/>
  <c i="5" r="J298"/>
  <c r="BK170"/>
  <c r="J95"/>
  <c i="3" r="BK162"/>
  <c i="15" r="BK140"/>
  <c r="BK110"/>
  <c r="J92"/>
  <c i="14" r="BK152"/>
  <c i="13" r="BK160"/>
  <c i="12" r="J144"/>
  <c i="11" r="BK199"/>
  <c i="10" r="J121"/>
  <c i="9" r="BK125"/>
  <c i="7" r="J284"/>
  <c r="J195"/>
  <c r="J99"/>
  <c i="6" r="J210"/>
  <c r="J155"/>
  <c i="5" r="J301"/>
  <c r="J220"/>
  <c i="3" r="J232"/>
  <c r="J126"/>
  <c i="2" r="J92"/>
  <c i="12" r="J174"/>
  <c i="11" r="J175"/>
  <c i="10" r="BK139"/>
  <c i="9" r="BK146"/>
  <c i="7" r="J300"/>
  <c r="J227"/>
  <c r="BK148"/>
  <c i="6" r="J241"/>
  <c r="J165"/>
  <c i="5" r="BK372"/>
  <c r="J253"/>
  <c r="J215"/>
  <c r="BK131"/>
  <c i="3" r="J220"/>
  <c r="BK108"/>
  <c i="8" r="F34"/>
  <c i="1" r="BA61"/>
  <c i="14" r="BK176"/>
  <c r="BK86"/>
  <c i="13" r="BK184"/>
  <c r="BK139"/>
  <c i="12" r="J168"/>
  <c r="J89"/>
  <c i="11" r="BK209"/>
  <c i="10" r="J142"/>
  <c i="7" r="BK295"/>
  <c r="J190"/>
  <c i="6" r="BK248"/>
  <c r="J178"/>
  <c i="5" r="J361"/>
  <c r="J330"/>
  <c r="J155"/>
  <c i="3" r="BK235"/>
  <c r="BK179"/>
  <c i="2" r="J117"/>
  <c i="14" r="BK140"/>
  <c i="13" r="J96"/>
  <c i="11" r="BK207"/>
  <c r="J105"/>
  <c i="10" r="BK88"/>
  <c i="9" r="J91"/>
  <c i="7" r="BK266"/>
  <c r="J221"/>
  <c r="BK161"/>
  <c i="6" r="BK159"/>
  <c i="5" r="J393"/>
  <c r="BK293"/>
  <c r="J148"/>
  <c i="4" r="BK139"/>
  <c r="BK86"/>
  <c i="3" r="J162"/>
  <c r="J93"/>
  <c i="13" r="J178"/>
  <c r="BK111"/>
  <c i="12" r="BK110"/>
  <c i="11" r="BK123"/>
  <c i="7" r="BK302"/>
  <c r="BK224"/>
  <c r="BK99"/>
  <c i="6" r="J149"/>
  <c i="5" r="BK390"/>
  <c r="BK273"/>
  <c r="BK142"/>
  <c i="3" r="BK239"/>
  <c r="BK138"/>
  <c i="2" r="J90"/>
  <c i="13" r="BK166"/>
  <c r="J139"/>
  <c i="12" r="BK162"/>
  <c i="11" r="BK201"/>
  <c r="BK153"/>
  <c r="BK93"/>
  <c i="10" r="J88"/>
  <c i="2" r="BK102"/>
  <c i="15" r="BK134"/>
  <c i="13" r="BK196"/>
  <c r="BK114"/>
  <c i="12" r="J113"/>
  <c i="11" r="J123"/>
  <c i="10" r="J85"/>
  <c i="7" r="BK305"/>
  <c r="J239"/>
  <c r="BK133"/>
  <c i="6" r="J231"/>
  <c r="J127"/>
  <c i="5" r="BK352"/>
  <c r="J226"/>
  <c i="4" r="BK106"/>
  <c i="3" r="J141"/>
  <c i="2" r="J102"/>
  <c i="14" r="BK110"/>
  <c i="12" r="BK174"/>
  <c r="BK121"/>
  <c i="11" r="J126"/>
  <c i="10" r="J145"/>
  <c i="7" r="J305"/>
  <c r="BK198"/>
  <c r="J125"/>
  <c i="6" r="J175"/>
  <c i="5" r="J342"/>
  <c r="BK155"/>
  <c i="4" r="BK92"/>
  <c i="3" r="J117"/>
  <c i="15" r="BK172"/>
  <c r="BK116"/>
  <c r="BK92"/>
  <c i="14" r="J158"/>
  <c i="13" r="J145"/>
  <c i="12" r="BK186"/>
  <c i="11" r="BK169"/>
  <c r="J102"/>
  <c i="10" r="J97"/>
  <c i="9" r="BK94"/>
  <c i="7" r="J230"/>
  <c r="BK143"/>
  <c i="6" r="J207"/>
  <c r="J168"/>
  <c r="J110"/>
  <c i="5" r="BK316"/>
  <c r="J244"/>
  <c r="BK112"/>
  <c i="3" r="J229"/>
  <c r="BK123"/>
  <c i="2" r="BK90"/>
  <c i="12" r="J165"/>
  <c r="J127"/>
  <c i="11" r="BK135"/>
  <c i="10" r="BK97"/>
  <c i="9" r="J94"/>
  <c i="7" r="J257"/>
  <c r="J130"/>
  <c i="6" r="BK204"/>
  <c r="J130"/>
  <c i="5" r="BK304"/>
  <c r="BK238"/>
  <c r="J197"/>
  <c i="4" r="J89"/>
  <c i="3" r="BK188"/>
  <c i="2" r="BK112"/>
  <c i="8" r="F36"/>
  <c i="1" r="BC61"/>
  <c i="14" r="BK98"/>
  <c i="13" r="J203"/>
  <c r="BK154"/>
  <c i="12" r="BK183"/>
  <c r="BK117"/>
  <c i="11" r="BK215"/>
  <c r="J135"/>
  <c i="9" r="BK115"/>
  <c i="7" r="J278"/>
  <c r="BK201"/>
  <c i="6" r="J250"/>
  <c r="J171"/>
  <c i="5" r="BK385"/>
  <c r="J322"/>
  <c r="J170"/>
  <c r="BK138"/>
  <c i="3" r="BK220"/>
  <c r="J144"/>
  <c i="14" r="J170"/>
  <c i="13" r="J148"/>
  <c i="12" r="J156"/>
  <c i="11" r="J169"/>
  <c i="10" r="BK100"/>
  <c i="9" r="BK103"/>
  <c i="7" r="J122"/>
  <c i="6" r="BK133"/>
  <c i="5" r="BK322"/>
  <c r="BK253"/>
  <c i="4" r="J112"/>
  <c i="3" r="J176"/>
  <c i="2" r="J114"/>
  <c i="14" r="BK170"/>
  <c i="13" r="BK145"/>
  <c i="12" r="BK113"/>
  <c i="11" r="BK111"/>
  <c i="10" r="J103"/>
  <c i="7" r="J233"/>
  <c r="BK138"/>
  <c i="6" r="J198"/>
  <c r="J107"/>
  <c i="5" r="J293"/>
  <c r="BK145"/>
  <c i="4" r="BK146"/>
  <c r="BK100"/>
  <c i="3" r="BK149"/>
  <c i="2" r="J108"/>
  <c i="13" r="BK190"/>
  <c r="BK129"/>
  <c i="12" r="J147"/>
  <c r="J92"/>
  <c i="11" r="BK178"/>
  <c r="BK114"/>
  <c i="10" r="BK94"/>
  <c i="3" r="J120"/>
  <c i="15" r="J158"/>
  <c i="14" r="J110"/>
  <c i="13" r="J123"/>
  <c i="11" r="BK197"/>
  <c r="J90"/>
  <c i="9" r="J146"/>
  <c r="BK106"/>
  <c i="7" r="BK242"/>
  <c r="BK107"/>
  <c i="6" r="J228"/>
  <c r="BK139"/>
  <c i="5" r="BK342"/>
  <c r="J250"/>
  <c r="J92"/>
  <c i="4" r="J115"/>
  <c i="3" r="J217"/>
  <c i="2" r="BK106"/>
  <c i="14" r="BK146"/>
  <c i="12" r="J180"/>
  <c r="BK130"/>
  <c i="11" r="J156"/>
  <c i="10" r="J152"/>
  <c i="9" r="J121"/>
  <c i="7" r="J148"/>
  <c i="6" r="BK225"/>
  <c r="BK104"/>
  <c i="5" r="J364"/>
  <c r="BK161"/>
  <c i="4" r="BK115"/>
  <c i="3" r="BK135"/>
  <c i="15" r="BK146"/>
  <c r="J110"/>
  <c i="14" r="J190"/>
  <c r="BK92"/>
  <c i="13" r="BK108"/>
  <c i="12" r="BK159"/>
  <c i="11" r="J181"/>
  <c r="J99"/>
  <c i="9" r="BK112"/>
  <c i="7" r="BK227"/>
  <c r="BK182"/>
  <c r="BK93"/>
  <c i="6" r="BK178"/>
  <c r="J118"/>
  <c i="5" r="J290"/>
  <c r="J223"/>
  <c r="J115"/>
  <c i="4" r="J100"/>
  <c i="3" r="BK170"/>
  <c i="2" r="J106"/>
  <c i="13" r="BK178"/>
  <c i="12" r="J183"/>
  <c r="J98"/>
  <c i="11" r="BK126"/>
  <c i="10" r="BK85"/>
  <c i="7" r="J302"/>
  <c r="BK168"/>
  <c i="6" r="J248"/>
  <c r="J139"/>
  <c i="5" r="BK364"/>
  <c r="BK256"/>
  <c r="J151"/>
  <c i="4" r="BK132"/>
  <c i="3" r="BK191"/>
  <c r="J96"/>
  <c i="8" r="F37"/>
  <c i="1" r="BD61"/>
  <c i="2" l="1" r="R81"/>
  <c r="R80"/>
  <c i="3" r="T197"/>
  <c r="P226"/>
  <c i="4" r="R85"/>
  <c i="5" r="P154"/>
  <c r="R214"/>
  <c r="R307"/>
  <c r="R306"/>
  <c i="6" r="R142"/>
  <c r="R184"/>
  <c r="BK237"/>
  <c r="J237"/>
  <c r="J67"/>
  <c r="T247"/>
  <c i="7" r="T89"/>
  <c r="P217"/>
  <c r="T287"/>
  <c i="9" r="T87"/>
  <c i="10" r="BK84"/>
  <c r="J84"/>
  <c r="J61"/>
  <c i="11" r="T211"/>
  <c i="12" r="BK140"/>
  <c r="J140"/>
  <c r="J65"/>
  <c i="13" r="P159"/>
  <c r="P86"/>
  <c i="2" r="T81"/>
  <c r="T80"/>
  <c i="3" r="R89"/>
  <c r="T213"/>
  <c i="4" r="BK138"/>
  <c r="J138"/>
  <c r="J62"/>
  <c i="5" r="T91"/>
  <c r="P141"/>
  <c r="BK214"/>
  <c r="J214"/>
  <c r="J64"/>
  <c r="R237"/>
  <c r="T272"/>
  <c i="6" r="BK91"/>
  <c r="J91"/>
  <c r="J61"/>
  <c r="T142"/>
  <c r="P184"/>
  <c r="R247"/>
  <c i="7" r="BK167"/>
  <c r="J167"/>
  <c r="J62"/>
  <c r="T217"/>
  <c r="R294"/>
  <c i="9" r="P128"/>
  <c i="11" r="BK211"/>
  <c r="J211"/>
  <c r="J63"/>
  <c i="12" r="R88"/>
  <c r="T140"/>
  <c i="13" r="BK159"/>
  <c r="J159"/>
  <c r="J62"/>
  <c r="R199"/>
  <c i="14" r="R85"/>
  <c r="R84"/>
  <c r="R83"/>
  <c i="15" r="P85"/>
  <c r="P84"/>
  <c r="P83"/>
  <c i="1" r="AU68"/>
  <c i="2" r="BK81"/>
  <c r="J81"/>
  <c r="J60"/>
  <c i="3" r="BK89"/>
  <c r="R197"/>
  <c r="T226"/>
  <c i="4" r="P85"/>
  <c i="5" r="P91"/>
  <c r="T154"/>
  <c r="T237"/>
  <c r="P272"/>
  <c i="6" r="R91"/>
  <c r="P158"/>
  <c r="T184"/>
  <c r="BK247"/>
  <c r="J247"/>
  <c r="J68"/>
  <c i="7" r="P167"/>
  <c r="T167"/>
  <c r="P189"/>
  <c r="BK287"/>
  <c r="J287"/>
  <c r="J65"/>
  <c r="P294"/>
  <c i="9" r="R87"/>
  <c r="T128"/>
  <c i="11" r="R192"/>
  <c r="R86"/>
  <c i="12" r="BK120"/>
  <c r="J120"/>
  <c r="J63"/>
  <c r="BK133"/>
  <c r="J133"/>
  <c r="J64"/>
  <c i="13" r="T199"/>
  <c i="14" r="P85"/>
  <c r="P84"/>
  <c r="P83"/>
  <c i="1" r="AU67"/>
  <c i="3" r="T89"/>
  <c r="T88"/>
  <c r="T87"/>
  <c r="R213"/>
  <c i="4" r="R138"/>
  <c i="5" r="BK154"/>
  <c r="J154"/>
  <c r="J63"/>
  <c r="T214"/>
  <c r="BK307"/>
  <c r="J307"/>
  <c r="J69"/>
  <c i="6" r="BK142"/>
  <c r="J142"/>
  <c r="J62"/>
  <c r="R158"/>
  <c r="P174"/>
  <c r="T221"/>
  <c r="P247"/>
  <c i="7" r="P89"/>
  <c r="P88"/>
  <c r="P87"/>
  <c i="1" r="AU60"/>
  <c i="7" r="R217"/>
  <c r="P287"/>
  <c i="9" r="BK128"/>
  <c r="J128"/>
  <c r="J63"/>
  <c i="10" r="P84"/>
  <c r="P83"/>
  <c r="P82"/>
  <c i="1" r="AU63"/>
  <c i="11" r="P192"/>
  <c r="P86"/>
  <c i="12" r="P88"/>
  <c r="T120"/>
  <c r="T133"/>
  <c i="13" r="T159"/>
  <c r="T86"/>
  <c r="T85"/>
  <c r="T84"/>
  <c i="15" r="R85"/>
  <c r="R84"/>
  <c r="R83"/>
  <c i="11" r="T192"/>
  <c r="T86"/>
  <c r="T85"/>
  <c r="T84"/>
  <c i="12" r="BK88"/>
  <c r="J88"/>
  <c r="J61"/>
  <c r="R120"/>
  <c r="P133"/>
  <c i="13" r="BK199"/>
  <c r="J199"/>
  <c r="J63"/>
  <c i="2" r="P81"/>
  <c r="P80"/>
  <c i="1" r="AU55"/>
  <c i="3" r="P89"/>
  <c r="BK213"/>
  <c r="J213"/>
  <c r="J63"/>
  <c r="R226"/>
  <c i="4" r="T85"/>
  <c i="5" r="R91"/>
  <c r="T141"/>
  <c r="BK237"/>
  <c r="J237"/>
  <c r="J65"/>
  <c r="T307"/>
  <c r="T306"/>
  <c i="6" r="P142"/>
  <c r="BK184"/>
  <c r="J184"/>
  <c r="J65"/>
  <c r="P221"/>
  <c r="R237"/>
  <c i="7" r="BK217"/>
  <c r="J217"/>
  <c r="J64"/>
  <c r="BK294"/>
  <c r="J294"/>
  <c r="J66"/>
  <c i="11" r="BK192"/>
  <c r="J192"/>
  <c r="J62"/>
  <c i="12" r="P120"/>
  <c r="R133"/>
  <c i="13" r="P199"/>
  <c i="15" r="BK85"/>
  <c r="J85"/>
  <c r="J61"/>
  <c i="3" r="BK197"/>
  <c r="J197"/>
  <c r="J62"/>
  <c r="P213"/>
  <c i="4" r="P138"/>
  <c i="5" r="R154"/>
  <c r="P237"/>
  <c r="P307"/>
  <c r="P306"/>
  <c i="6" r="P91"/>
  <c r="BK158"/>
  <c r="J158"/>
  <c r="J63"/>
  <c r="BK174"/>
  <c r="J174"/>
  <c r="J64"/>
  <c r="T174"/>
  <c r="BK221"/>
  <c r="J221"/>
  <c r="J66"/>
  <c r="T237"/>
  <c i="7" r="R89"/>
  <c r="BK189"/>
  <c r="J189"/>
  <c r="J63"/>
  <c r="T189"/>
  <c r="R287"/>
  <c i="9" r="BK87"/>
  <c i="10" r="T84"/>
  <c r="T83"/>
  <c r="T82"/>
  <c i="11" r="R211"/>
  <c i="12" r="R140"/>
  <c i="15" r="T85"/>
  <c r="T84"/>
  <c r="T83"/>
  <c i="3" r="P197"/>
  <c r="BK226"/>
  <c r="J226"/>
  <c r="J64"/>
  <c i="4" r="BK85"/>
  <c r="J85"/>
  <c r="J61"/>
  <c r="T138"/>
  <c i="5" r="BK91"/>
  <c r="J91"/>
  <c r="J61"/>
  <c r="BK141"/>
  <c r="J141"/>
  <c r="J62"/>
  <c r="R141"/>
  <c r="P214"/>
  <c r="BK272"/>
  <c r="J272"/>
  <c r="J66"/>
  <c r="R272"/>
  <c i="6" r="T91"/>
  <c r="T90"/>
  <c r="T89"/>
  <c r="T158"/>
  <c r="R174"/>
  <c r="R221"/>
  <c r="P237"/>
  <c i="7" r="BK89"/>
  <c r="J89"/>
  <c r="J61"/>
  <c r="R167"/>
  <c r="R189"/>
  <c r="T294"/>
  <c i="9" r="P87"/>
  <c r="P86"/>
  <c r="P85"/>
  <c i="1" r="AU62"/>
  <c i="9" r="R128"/>
  <c i="10" r="R84"/>
  <c r="R83"/>
  <c r="R82"/>
  <c i="11" r="P211"/>
  <c i="12" r="T88"/>
  <c r="T87"/>
  <c r="T86"/>
  <c r="P140"/>
  <c i="13" r="R159"/>
  <c r="R86"/>
  <c r="R85"/>
  <c r="R84"/>
  <c i="14" r="BK85"/>
  <c r="J85"/>
  <c r="J61"/>
  <c r="T85"/>
  <c r="T84"/>
  <c r="T83"/>
  <c i="2" r="F77"/>
  <c r="BE96"/>
  <c r="BE110"/>
  <c i="3" r="F54"/>
  <c r="J81"/>
  <c r="BE90"/>
  <c r="BE176"/>
  <c r="BE223"/>
  <c i="4" r="E48"/>
  <c r="J80"/>
  <c r="BE86"/>
  <c r="BE97"/>
  <c r="BE100"/>
  <c r="BE103"/>
  <c r="BE106"/>
  <c r="BE109"/>
  <c r="BE115"/>
  <c r="BE146"/>
  <c i="5" r="F55"/>
  <c r="BE103"/>
  <c r="BE155"/>
  <c r="BE220"/>
  <c r="BE223"/>
  <c r="BE264"/>
  <c r="BE355"/>
  <c r="BE358"/>
  <c r="BE377"/>
  <c r="BE385"/>
  <c r="BE390"/>
  <c r="BE393"/>
  <c i="6" r="E79"/>
  <c r="J86"/>
  <c r="BE149"/>
  <c r="BE162"/>
  <c r="BE238"/>
  <c r="BE258"/>
  <c i="7" r="E48"/>
  <c r="J81"/>
  <c r="J84"/>
  <c r="BE93"/>
  <c r="BE176"/>
  <c r="BE201"/>
  <c r="BE239"/>
  <c r="BE242"/>
  <c r="BE245"/>
  <c r="BE248"/>
  <c r="BE260"/>
  <c r="BE263"/>
  <c r="BE266"/>
  <c r="BE269"/>
  <c r="BE272"/>
  <c i="8" r="E71"/>
  <c r="J77"/>
  <c i="9" r="J81"/>
  <c r="BE109"/>
  <c r="BE115"/>
  <c r="BE118"/>
  <c r="BK145"/>
  <c r="J145"/>
  <c r="J65"/>
  <c i="10" r="J52"/>
  <c r="F55"/>
  <c r="J79"/>
  <c r="BE118"/>
  <c r="BE127"/>
  <c r="BE130"/>
  <c r="BE142"/>
  <c i="11" r="J54"/>
  <c r="BE120"/>
  <c r="BE144"/>
  <c r="BE184"/>
  <c i="12" r="J52"/>
  <c r="E76"/>
  <c r="F83"/>
  <c r="BE89"/>
  <c r="BE101"/>
  <c r="BE177"/>
  <c i="13" r="J52"/>
  <c r="BK206"/>
  <c r="J206"/>
  <c r="J64"/>
  <c i="14" r="J79"/>
  <c i="15" r="BE172"/>
  <c i="2" r="J54"/>
  <c i="3" r="J54"/>
  <c r="F84"/>
  <c r="BE99"/>
  <c r="BE132"/>
  <c r="BE135"/>
  <c r="BE141"/>
  <c r="BE144"/>
  <c r="BE179"/>
  <c r="BE207"/>
  <c r="BE210"/>
  <c r="BE214"/>
  <c r="BE217"/>
  <c r="BE220"/>
  <c i="4" r="F55"/>
  <c r="F79"/>
  <c r="BE118"/>
  <c r="BE121"/>
  <c r="BE139"/>
  <c i="5" r="F54"/>
  <c r="J83"/>
  <c r="BE92"/>
  <c r="BE187"/>
  <c r="BE229"/>
  <c r="BE256"/>
  <c r="BE259"/>
  <c r="BE273"/>
  <c r="BE322"/>
  <c r="BE326"/>
  <c r="BE342"/>
  <c i="6" r="F86"/>
  <c r="BE101"/>
  <c r="BE104"/>
  <c r="BE107"/>
  <c r="BE175"/>
  <c i="7" r="F84"/>
  <c r="BE112"/>
  <c r="BE161"/>
  <c r="BE221"/>
  <c i="8" r="F54"/>
  <c r="F78"/>
  <c i="9" r="J55"/>
  <c r="J79"/>
  <c i="10" r="E48"/>
  <c r="BE124"/>
  <c i="11" r="J52"/>
  <c r="J55"/>
  <c r="BE111"/>
  <c r="BE126"/>
  <c r="BE129"/>
  <c r="BE135"/>
  <c r="BE141"/>
  <c r="BE197"/>
  <c i="12" r="J55"/>
  <c r="BE110"/>
  <c r="BE168"/>
  <c r="BE171"/>
  <c r="BE190"/>
  <c i="13" r="F80"/>
  <c r="BE93"/>
  <c r="BE154"/>
  <c r="BE163"/>
  <c r="BE169"/>
  <c r="BE181"/>
  <c r="BE190"/>
  <c i="14" r="BE86"/>
  <c r="BE183"/>
  <c r="BE190"/>
  <c r="BK182"/>
  <c r="J182"/>
  <c r="J62"/>
  <c i="15" r="E48"/>
  <c r="J52"/>
  <c r="F54"/>
  <c r="J54"/>
  <c r="F55"/>
  <c r="J55"/>
  <c r="BE86"/>
  <c r="BE92"/>
  <c r="BE98"/>
  <c r="BE104"/>
  <c r="BE110"/>
  <c r="BE116"/>
  <c r="BE122"/>
  <c r="BE128"/>
  <c r="BE134"/>
  <c r="BE140"/>
  <c i="2" r="J52"/>
  <c r="BE88"/>
  <c r="BE90"/>
  <c r="BE102"/>
  <c r="BE117"/>
  <c i="3" r="BE129"/>
  <c r="BE154"/>
  <c r="BE191"/>
  <c r="BK238"/>
  <c r="BK237"/>
  <c r="J237"/>
  <c r="J66"/>
  <c i="4" r="BE112"/>
  <c r="BE124"/>
  <c r="BE132"/>
  <c r="BE135"/>
  <c r="BE141"/>
  <c r="BK148"/>
  <c r="J148"/>
  <c r="J63"/>
  <c i="5" r="E79"/>
  <c r="J85"/>
  <c r="BE161"/>
  <c r="BE164"/>
  <c r="BE167"/>
  <c r="BE170"/>
  <c r="BE173"/>
  <c r="BE180"/>
  <c r="BE232"/>
  <c r="BE244"/>
  <c r="BE247"/>
  <c r="BE250"/>
  <c r="BE290"/>
  <c r="BE338"/>
  <c r="BK303"/>
  <c r="J303"/>
  <c r="J67"/>
  <c i="6" r="BE121"/>
  <c r="BE124"/>
  <c r="BE139"/>
  <c r="BE143"/>
  <c r="BE168"/>
  <c r="BE171"/>
  <c r="BE198"/>
  <c r="BE228"/>
  <c r="BE241"/>
  <c r="BE244"/>
  <c r="BE248"/>
  <c r="BE250"/>
  <c r="BE253"/>
  <c r="BE255"/>
  <c i="7" r="BE185"/>
  <c r="BE204"/>
  <c r="BE207"/>
  <c r="BE233"/>
  <c r="BE236"/>
  <c r="BE254"/>
  <c r="BE257"/>
  <c r="BE275"/>
  <c r="BE278"/>
  <c r="BE295"/>
  <c r="BE297"/>
  <c i="8" r="J78"/>
  <c i="9" r="F81"/>
  <c r="BE88"/>
  <c r="BE91"/>
  <c r="BE132"/>
  <c i="10" r="F78"/>
  <c r="BE106"/>
  <c r="BE109"/>
  <c r="BE112"/>
  <c i="11" r="BE96"/>
  <c r="BE138"/>
  <c r="BE159"/>
  <c r="BE162"/>
  <c r="BE166"/>
  <c r="BE178"/>
  <c r="BE212"/>
  <c i="12" r="BE92"/>
  <c r="BE98"/>
  <c r="BE127"/>
  <c r="BE159"/>
  <c r="BK116"/>
  <c r="J116"/>
  <c r="J62"/>
  <c r="BK189"/>
  <c r="J189"/>
  <c r="J66"/>
  <c i="13" r="E74"/>
  <c r="BE139"/>
  <c r="BE142"/>
  <c r="BE145"/>
  <c r="BE148"/>
  <c r="BE187"/>
  <c r="BE200"/>
  <c r="BK86"/>
  <c r="J86"/>
  <c r="J61"/>
  <c i="14" r="F54"/>
  <c r="F80"/>
  <c r="BE92"/>
  <c r="BE164"/>
  <c i="15" r="BK164"/>
  <c r="J164"/>
  <c r="J62"/>
  <c i="2" r="E48"/>
  <c r="F54"/>
  <c r="J77"/>
  <c r="BE98"/>
  <c r="BE114"/>
  <c r="BE116"/>
  <c i="3" r="BE93"/>
  <c r="BE96"/>
  <c r="BE117"/>
  <c r="BE123"/>
  <c r="BE126"/>
  <c r="BE149"/>
  <c r="BE162"/>
  <c r="BE185"/>
  <c r="BE194"/>
  <c r="BE227"/>
  <c i="4" r="J54"/>
  <c r="BE127"/>
  <c i="5" r="BE98"/>
  <c r="BE200"/>
  <c r="BE205"/>
  <c r="BE208"/>
  <c r="BE215"/>
  <c r="BE238"/>
  <c r="BE241"/>
  <c r="BE253"/>
  <c r="BE293"/>
  <c r="BE298"/>
  <c r="BE301"/>
  <c r="BE304"/>
  <c r="BE372"/>
  <c i="6" r="F85"/>
  <c r="BE133"/>
  <c r="BE136"/>
  <c r="BE152"/>
  <c r="BE178"/>
  <c r="BE190"/>
  <c r="BE201"/>
  <c r="BE207"/>
  <c r="BE210"/>
  <c r="BE213"/>
  <c r="BE216"/>
  <c r="BE222"/>
  <c r="BE225"/>
  <c i="7" r="F83"/>
  <c r="BE90"/>
  <c r="BE117"/>
  <c r="BE122"/>
  <c r="BE125"/>
  <c r="BE130"/>
  <c r="BE210"/>
  <c r="BE300"/>
  <c r="BE302"/>
  <c i="8" r="BK83"/>
  <c r="BK82"/>
  <c r="BK81"/>
  <c r="J81"/>
  <c r="J59"/>
  <c i="9" r="F82"/>
  <c r="BE100"/>
  <c r="BE103"/>
  <c r="BE138"/>
  <c i="10" r="J54"/>
  <c r="BE85"/>
  <c r="BE88"/>
  <c r="BE94"/>
  <c i="11" r="F80"/>
  <c r="BE99"/>
  <c r="BE153"/>
  <c r="BE175"/>
  <c r="BE187"/>
  <c r="BE205"/>
  <c r="BE207"/>
  <c r="BK218"/>
  <c r="J218"/>
  <c r="J64"/>
  <c i="12" r="F54"/>
  <c r="BE95"/>
  <c r="BE107"/>
  <c r="BE121"/>
  <c r="BE124"/>
  <c r="BE147"/>
  <c r="BE153"/>
  <c r="BE162"/>
  <c r="BE180"/>
  <c i="13" r="J55"/>
  <c r="F81"/>
  <c r="BE90"/>
  <c r="BE108"/>
  <c r="BE117"/>
  <c r="BE129"/>
  <c r="BE160"/>
  <c r="BE166"/>
  <c i="14" r="E48"/>
  <c r="J77"/>
  <c r="BE116"/>
  <c i="15" r="BE146"/>
  <c r="BE158"/>
  <c i="2" r="BE84"/>
  <c r="BE92"/>
  <c r="BE94"/>
  <c r="BE104"/>
  <c r="BE106"/>
  <c r="BE112"/>
  <c i="3" r="BE138"/>
  <c r="BE229"/>
  <c r="BE235"/>
  <c i="10" r="BE121"/>
  <c i="11" r="BE102"/>
  <c r="BE105"/>
  <c r="BE132"/>
  <c r="BE193"/>
  <c i="12" r="J54"/>
  <c r="BE156"/>
  <c i="13" r="BE120"/>
  <c r="BE126"/>
  <c r="BE172"/>
  <c r="BE175"/>
  <c r="BE196"/>
  <c i="14" r="BE110"/>
  <c r="BE146"/>
  <c r="BE152"/>
  <c i="2" r="BE82"/>
  <c i="3" r="E77"/>
  <c r="J84"/>
  <c r="BE165"/>
  <c r="BE182"/>
  <c r="BE188"/>
  <c r="BE232"/>
  <c r="BE239"/>
  <c i="4" r="BE89"/>
  <c r="BE92"/>
  <c r="BE149"/>
  <c i="5" r="J55"/>
  <c r="BE106"/>
  <c r="BE112"/>
  <c r="BE158"/>
  <c r="BE190"/>
  <c r="BE197"/>
  <c r="BE269"/>
  <c r="BE330"/>
  <c r="BE334"/>
  <c r="BE395"/>
  <c i="6" r="BE127"/>
  <c r="BE130"/>
  <c r="BE185"/>
  <c i="7" r="BE133"/>
  <c r="BE214"/>
  <c r="BE284"/>
  <c r="BE288"/>
  <c i="8" r="J52"/>
  <c i="10" r="BE148"/>
  <c r="BE152"/>
  <c r="BK151"/>
  <c r="J151"/>
  <c r="J62"/>
  <c i="11" r="BE87"/>
  <c r="BE108"/>
  <c r="BE181"/>
  <c r="BE201"/>
  <c r="BE203"/>
  <c r="BE209"/>
  <c i="12" r="BE150"/>
  <c r="BE165"/>
  <c r="BE183"/>
  <c i="13" r="BE96"/>
  <c r="BE99"/>
  <c r="BE102"/>
  <c r="BE114"/>
  <c r="BE184"/>
  <c r="BE193"/>
  <c i="14" r="BE122"/>
  <c r="BE128"/>
  <c r="BE134"/>
  <c r="BE140"/>
  <c i="15" r="BE165"/>
  <c r="BK171"/>
  <c r="J171"/>
  <c r="J63"/>
  <c i="2" r="BE100"/>
  <c r="BE108"/>
  <c i="3" r="BE111"/>
  <c r="BE114"/>
  <c r="BE120"/>
  <c r="BE170"/>
  <c r="BE198"/>
  <c r="BE201"/>
  <c r="BK234"/>
  <c r="J234"/>
  <c r="J65"/>
  <c i="4" r="J52"/>
  <c i="5" r="BE115"/>
  <c r="BE123"/>
  <c r="BE131"/>
  <c r="BE138"/>
  <c r="BE226"/>
  <c r="BE316"/>
  <c r="BE345"/>
  <c r="BE352"/>
  <c r="BE361"/>
  <c r="BE364"/>
  <c i="6" r="J54"/>
  <c r="BE92"/>
  <c r="BE95"/>
  <c r="BE98"/>
  <c r="BE115"/>
  <c r="BE118"/>
  <c r="BE165"/>
  <c r="BE181"/>
  <c r="BE193"/>
  <c r="BE204"/>
  <c r="BK257"/>
  <c r="J257"/>
  <c r="J69"/>
  <c i="7" r="J83"/>
  <c r="BE96"/>
  <c r="BE138"/>
  <c r="BE143"/>
  <c r="BE148"/>
  <c r="BE158"/>
  <c r="BE168"/>
  <c r="BE179"/>
  <c r="BE182"/>
  <c r="BE190"/>
  <c r="BE195"/>
  <c r="BE218"/>
  <c r="BE230"/>
  <c r="BE251"/>
  <c r="BE291"/>
  <c r="BK304"/>
  <c r="J304"/>
  <c r="J67"/>
  <c i="9" r="BE94"/>
  <c r="BE97"/>
  <c r="BE125"/>
  <c r="BE129"/>
  <c r="BE142"/>
  <c r="BK124"/>
  <c r="J124"/>
  <c r="J62"/>
  <c r="BK141"/>
  <c r="J141"/>
  <c r="J64"/>
  <c i="10" r="BE133"/>
  <c r="BE139"/>
  <c i="11" r="E48"/>
  <c r="BE123"/>
  <c r="BE195"/>
  <c r="BK86"/>
  <c r="BK85"/>
  <c r="J85"/>
  <c r="J60"/>
  <c i="12" r="BE113"/>
  <c r="BE117"/>
  <c r="BE130"/>
  <c r="BE134"/>
  <c r="BE137"/>
  <c r="BE141"/>
  <c r="BE144"/>
  <c r="BE186"/>
  <c i="13" r="J54"/>
  <c r="BE87"/>
  <c r="BE105"/>
  <c r="BE123"/>
  <c r="BE178"/>
  <c i="14" r="J80"/>
  <c r="BE98"/>
  <c r="BE104"/>
  <c r="BE176"/>
  <c i="2" r="BE86"/>
  <c i="3" r="BE102"/>
  <c r="BE105"/>
  <c r="BE108"/>
  <c r="BE159"/>
  <c r="BE173"/>
  <c r="BE204"/>
  <c i="5" r="BE95"/>
  <c r="BE109"/>
  <c r="BE142"/>
  <c r="BE145"/>
  <c r="BE148"/>
  <c r="BE151"/>
  <c r="BE276"/>
  <c r="BE279"/>
  <c r="BE282"/>
  <c r="BE285"/>
  <c r="BE308"/>
  <c r="BE312"/>
  <c r="BE369"/>
  <c i="6" r="J52"/>
  <c r="BE110"/>
  <c r="BE146"/>
  <c r="BE155"/>
  <c r="BE159"/>
  <c r="BE231"/>
  <c r="BE234"/>
  <c i="7" r="BE99"/>
  <c r="BE102"/>
  <c r="BE107"/>
  <c r="BE153"/>
  <c r="BE171"/>
  <c r="BE198"/>
  <c r="BE224"/>
  <c r="BE227"/>
  <c r="BE281"/>
  <c r="BE305"/>
  <c i="8" r="BE84"/>
  <c i="9" r="E48"/>
  <c r="BE106"/>
  <c r="BE112"/>
  <c r="BE121"/>
  <c r="BE135"/>
  <c r="BE146"/>
  <c i="10" r="BE91"/>
  <c r="BE97"/>
  <c r="BE100"/>
  <c r="BE103"/>
  <c r="BE115"/>
  <c r="BE136"/>
  <c r="BE145"/>
  <c i="11" r="F55"/>
  <c r="BE90"/>
  <c r="BE93"/>
  <c r="BE114"/>
  <c r="BE117"/>
  <c r="BE147"/>
  <c r="BE150"/>
  <c r="BE156"/>
  <c r="BE169"/>
  <c r="BE172"/>
  <c r="BE199"/>
  <c r="BE215"/>
  <c r="BE219"/>
  <c i="12" r="BE104"/>
  <c r="BE174"/>
  <c i="13" r="BE111"/>
  <c r="BE132"/>
  <c r="BE135"/>
  <c r="BE151"/>
  <c r="BE203"/>
  <c r="BE207"/>
  <c i="14" r="BE158"/>
  <c r="BE170"/>
  <c r="BK189"/>
  <c r="J189"/>
  <c r="J63"/>
  <c i="15" r="BE152"/>
  <c i="6" r="F37"/>
  <c i="1" r="BD59"/>
  <c i="3" r="F35"/>
  <c i="1" r="BB56"/>
  <c i="8" r="J34"/>
  <c i="1" r="AW61"/>
  <c i="2" r="F34"/>
  <c i="1" r="BA55"/>
  <c i="10" r="F35"/>
  <c i="1" r="BB63"/>
  <c i="13" r="F37"/>
  <c i="1" r="BD66"/>
  <c i="2" r="F36"/>
  <c i="1" r="BC55"/>
  <c i="13" r="F34"/>
  <c i="1" r="BA66"/>
  <c i="3" r="F34"/>
  <c i="1" r="BA56"/>
  <c i="9" r="F35"/>
  <c i="1" r="BB62"/>
  <c i="15" r="F34"/>
  <c i="1" r="BA68"/>
  <c i="14" r="F37"/>
  <c i="1" r="BD67"/>
  <c i="6" r="F34"/>
  <c i="1" r="BA59"/>
  <c i="11" r="J34"/>
  <c i="1" r="AW64"/>
  <c i="2" r="F35"/>
  <c i="1" r="BB55"/>
  <c i="12" r="F34"/>
  <c i="1" r="BA65"/>
  <c i="14" r="F35"/>
  <c i="1" r="BB67"/>
  <c i="4" r="J34"/>
  <c i="1" r="AW57"/>
  <c i="6" r="F35"/>
  <c i="1" r="BB59"/>
  <c i="13" r="J34"/>
  <c i="1" r="AW66"/>
  <c i="4" r="F34"/>
  <c i="1" r="BA57"/>
  <c i="10" r="F36"/>
  <c i="1" r="BC63"/>
  <c i="7" r="J34"/>
  <c i="1" r="AW60"/>
  <c i="12" r="J34"/>
  <c i="1" r="AW65"/>
  <c i="6" r="F36"/>
  <c i="1" r="BC59"/>
  <c i="9" r="F37"/>
  <c i="1" r="BD62"/>
  <c i="13" r="F35"/>
  <c i="1" r="BB66"/>
  <c i="9" r="F34"/>
  <c i="1" r="BA62"/>
  <c i="11" r="F35"/>
  <c i="1" r="BB64"/>
  <c i="9" r="F36"/>
  <c i="1" r="BC62"/>
  <c i="4" r="F36"/>
  <c i="1" r="BC57"/>
  <c i="10" r="J34"/>
  <c i="1" r="AW63"/>
  <c i="10" r="F34"/>
  <c i="1" r="BA63"/>
  <c i="3" r="F36"/>
  <c i="1" r="BC56"/>
  <c i="8" r="J33"/>
  <c i="1" r="AV61"/>
  <c i="12" r="F35"/>
  <c i="1" r="BB65"/>
  <c i="7" r="F35"/>
  <c i="1" r="BB60"/>
  <c i="15" r="F36"/>
  <c i="1" r="BC68"/>
  <c i="10" r="F37"/>
  <c i="1" r="BD63"/>
  <c i="2" r="F37"/>
  <c i="1" r="BD55"/>
  <c i="15" r="J34"/>
  <c i="1" r="AW68"/>
  <c i="11" r="F34"/>
  <c i="1" r="BA64"/>
  <c i="2" r="J34"/>
  <c i="1" r="AW55"/>
  <c i="13" r="F36"/>
  <c i="1" r="BC66"/>
  <c i="11" r="F36"/>
  <c i="1" r="BC64"/>
  <c i="15" r="F37"/>
  <c i="1" r="BD68"/>
  <c i="5" r="F34"/>
  <c i="1" r="BA58"/>
  <c i="11" r="F37"/>
  <c i="1" r="BD64"/>
  <c i="12" r="F37"/>
  <c i="1" r="BD65"/>
  <c i="12" r="F36"/>
  <c i="1" r="BC65"/>
  <c i="14" r="F34"/>
  <c i="1" r="BA67"/>
  <c i="14" r="J34"/>
  <c i="1" r="AW67"/>
  <c i="5" r="F35"/>
  <c i="1" r="BB58"/>
  <c i="15" r="F35"/>
  <c i="1" r="BB68"/>
  <c i="7" r="F36"/>
  <c i="1" r="BC60"/>
  <c i="3" r="F37"/>
  <c i="1" r="BD56"/>
  <c i="9" r="J34"/>
  <c i="1" r="AW62"/>
  <c i="5" r="F37"/>
  <c i="1" r="BD58"/>
  <c i="4" r="F37"/>
  <c i="1" r="BD57"/>
  <c i="5" r="F36"/>
  <c i="1" r="BC58"/>
  <c i="5" r="J34"/>
  <c i="1" r="AW58"/>
  <c i="14" r="F36"/>
  <c i="1" r="BC67"/>
  <c i="7" r="F34"/>
  <c i="1" r="BA60"/>
  <c i="3" r="J34"/>
  <c i="1" r="AW56"/>
  <c i="4" r="F35"/>
  <c i="1" r="BB57"/>
  <c i="6" r="J34"/>
  <c i="1" r="AW59"/>
  <c i="7" r="F37"/>
  <c i="1" r="BD60"/>
  <c i="11" l="1" r="R85"/>
  <c r="R84"/>
  <c i="13" r="P85"/>
  <c r="P84"/>
  <c i="1" r="AU66"/>
  <c i="11" r="P85"/>
  <c r="P84"/>
  <c i="1" r="AU64"/>
  <c i="4" r="T84"/>
  <c r="T83"/>
  <c i="5" r="T90"/>
  <c r="T89"/>
  <c i="6" r="P90"/>
  <c r="P89"/>
  <c i="1" r="AU59"/>
  <c i="3" r="P88"/>
  <c r="P87"/>
  <c i="1" r="AU56"/>
  <c i="3" r="BK88"/>
  <c r="BK87"/>
  <c r="J87"/>
  <c i="9" r="T86"/>
  <c r="T85"/>
  <c r="BK86"/>
  <c r="BK85"/>
  <c r="J85"/>
  <c r="J59"/>
  <c i="6" r="R90"/>
  <c r="R89"/>
  <c i="4" r="R84"/>
  <c r="R83"/>
  <c i="7" r="R88"/>
  <c r="R87"/>
  <c i="12" r="R87"/>
  <c r="R86"/>
  <c i="3" r="R88"/>
  <c r="R87"/>
  <c i="5" r="R90"/>
  <c r="R89"/>
  <c i="12" r="P87"/>
  <c r="P86"/>
  <c i="1" r="AU65"/>
  <c i="7" r="T88"/>
  <c r="T87"/>
  <c i="5" r="P90"/>
  <c r="P89"/>
  <c i="1" r="AU58"/>
  <c i="9" r="R86"/>
  <c r="R85"/>
  <c i="4" r="P84"/>
  <c r="P83"/>
  <c i="1" r="AU57"/>
  <c i="3" r="J89"/>
  <c r="J61"/>
  <c r="J238"/>
  <c r="J67"/>
  <c i="6" r="BK90"/>
  <c r="J90"/>
  <c r="J60"/>
  <c i="11" r="BK84"/>
  <c r="J84"/>
  <c r="J59"/>
  <c r="J86"/>
  <c r="J61"/>
  <c i="12" r="BK87"/>
  <c r="J87"/>
  <c r="J60"/>
  <c i="8" r="J82"/>
  <c r="J60"/>
  <c r="J83"/>
  <c r="J61"/>
  <c i="10" r="BK83"/>
  <c r="J83"/>
  <c r="J60"/>
  <c i="14" r="BK84"/>
  <c r="BK83"/>
  <c r="J83"/>
  <c i="4" r="BK84"/>
  <c r="J84"/>
  <c r="J60"/>
  <c i="5" r="BK90"/>
  <c r="J90"/>
  <c r="J60"/>
  <c i="9" r="J87"/>
  <c r="J61"/>
  <c i="13" r="BK85"/>
  <c r="BK84"/>
  <c r="J84"/>
  <c i="15" r="BK84"/>
  <c r="BK83"/>
  <c r="J83"/>
  <c r="J59"/>
  <c i="7" r="BK88"/>
  <c r="J88"/>
  <c r="J60"/>
  <c i="2" r="BK80"/>
  <c r="J80"/>
  <c r="J59"/>
  <c i="5" r="BK306"/>
  <c r="J306"/>
  <c r="J68"/>
  <c r="J33"/>
  <c i="1" r="AV58"/>
  <c r="AT58"/>
  <c i="9" r="J33"/>
  <c i="1" r="AV62"/>
  <c r="AT62"/>
  <c i="12" r="J33"/>
  <c i="1" r="AV65"/>
  <c r="AT65"/>
  <c i="6" r="F33"/>
  <c i="1" r="AZ59"/>
  <c i="9" r="F33"/>
  <c i="1" r="AZ62"/>
  <c i="6" r="J33"/>
  <c i="1" r="AV59"/>
  <c r="AT59"/>
  <c i="11" r="F33"/>
  <c i="1" r="AZ64"/>
  <c i="7" r="J33"/>
  <c i="1" r="AV60"/>
  <c r="AT60"/>
  <c i="13" r="F33"/>
  <c i="1" r="AZ66"/>
  <c i="8" r="J30"/>
  <c i="1" r="AG61"/>
  <c i="10" r="J33"/>
  <c i="1" r="AV63"/>
  <c r="AT63"/>
  <c i="15" r="F33"/>
  <c i="1" r="AZ68"/>
  <c r="BD54"/>
  <c r="W33"/>
  <c r="BA54"/>
  <c r="W30"/>
  <c i="2" r="J33"/>
  <c i="1" r="AV55"/>
  <c r="AT55"/>
  <c i="13" r="J30"/>
  <c i="1" r="AG66"/>
  <c r="BC54"/>
  <c r="AY54"/>
  <c i="14" r="F33"/>
  <c i="1" r="AZ67"/>
  <c i="14" r="J30"/>
  <c i="1" r="AG67"/>
  <c i="3" r="J30"/>
  <c i="1" r="AG56"/>
  <c r="AT61"/>
  <c i="2" r="F33"/>
  <c i="1" r="AZ55"/>
  <c i="5" r="F33"/>
  <c i="1" r="AZ58"/>
  <c i="3" r="J33"/>
  <c i="1" r="AV56"/>
  <c r="AT56"/>
  <c i="10" r="F33"/>
  <c i="1" r="AZ63"/>
  <c i="4" r="F33"/>
  <c i="1" r="AZ57"/>
  <c i="4" r="J33"/>
  <c i="1" r="AV57"/>
  <c r="AT57"/>
  <c i="3" r="F33"/>
  <c i="1" r="AZ56"/>
  <c i="13" r="J33"/>
  <c i="1" r="AV66"/>
  <c r="AT66"/>
  <c i="11" r="J33"/>
  <c i="1" r="AV64"/>
  <c r="AT64"/>
  <c i="14" r="J33"/>
  <c i="1" r="AV67"/>
  <c r="AT67"/>
  <c i="12" r="F33"/>
  <c i="1" r="AZ65"/>
  <c i="8" r="F33"/>
  <c i="1" r="AZ61"/>
  <c i="15" r="J33"/>
  <c i="1" r="AV68"/>
  <c r="AT68"/>
  <c r="BB54"/>
  <c r="W31"/>
  <c i="7" r="F33"/>
  <c i="1" r="AZ60"/>
  <c i="13" l="1" r="J39"/>
  <c i="14" r="J39"/>
  <c i="3" r="J39"/>
  <c r="J88"/>
  <c r="J60"/>
  <c r="J59"/>
  <c i="4" r="BK83"/>
  <c r="J83"/>
  <c i="14" r="J84"/>
  <c r="J60"/>
  <c i="10" r="BK82"/>
  <c r="J82"/>
  <c i="12" r="BK86"/>
  <c r="J86"/>
  <c r="J59"/>
  <c i="13" r="J85"/>
  <c r="J60"/>
  <c i="14" r="J59"/>
  <c i="8" r="J39"/>
  <c i="9" r="J86"/>
  <c r="J60"/>
  <c i="15" r="J84"/>
  <c r="J60"/>
  <c i="6" r="BK89"/>
  <c r="J89"/>
  <c r="J59"/>
  <c i="7" r="BK87"/>
  <c r="J87"/>
  <c r="J59"/>
  <c i="13" r="J59"/>
  <c i="5" r="BK89"/>
  <c r="J89"/>
  <c i="1" r="AN67"/>
  <c r="AN56"/>
  <c r="AN61"/>
  <c r="AN66"/>
  <c i="11" r="J30"/>
  <c i="1" r="AG64"/>
  <c r="AN64"/>
  <c r="AW54"/>
  <c r="AK30"/>
  <c i="4" r="J30"/>
  <c i="1" r="AG57"/>
  <c r="AN57"/>
  <c r="AZ54"/>
  <c r="AV54"/>
  <c r="AK29"/>
  <c i="10" r="J30"/>
  <c i="1" r="AG63"/>
  <c r="AN63"/>
  <c i="2" r="J30"/>
  <c i="1" r="AG55"/>
  <c r="AN55"/>
  <c i="15" r="J30"/>
  <c i="1" r="AG68"/>
  <c r="AN68"/>
  <c r="AX54"/>
  <c i="9" r="J30"/>
  <c i="1" r="AG62"/>
  <c r="AN62"/>
  <c i="5" r="J30"/>
  <c i="1" r="AG58"/>
  <c r="AN58"/>
  <c r="AU54"/>
  <c r="W32"/>
  <c i="4" l="1" r="J59"/>
  <c i="5" r="J39"/>
  <c i="10" r="J59"/>
  <c i="15" r="J39"/>
  <c i="5" r="J59"/>
  <c i="10" r="J39"/>
  <c i="9" r="J39"/>
  <c i="11" r="J39"/>
  <c i="2" r="J39"/>
  <c i="4" r="J39"/>
  <c i="6" r="J30"/>
  <c i="1" r="AG59"/>
  <c r="AN59"/>
  <c i="7" r="J30"/>
  <c i="1" r="AG60"/>
  <c r="AN60"/>
  <c r="AT54"/>
  <c r="W29"/>
  <c i="12" r="J30"/>
  <c i="1" r="AG65"/>
  <c r="AN65"/>
  <c i="6" l="1" r="J39"/>
  <c i="7" r="J39"/>
  <c i="12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<sst xmlns="http://schemas.openxmlformats.org/spreadsheetml/2006/main">
  <si>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</si>
  <si>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</si>
  <si>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</si>
  <si>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</si>
  <si>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</si>
  <si>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{b15e382d-c080-4dc1-8b8c-3b8996bc92a8}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</si>
  <si>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</si>
  <si>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</si>
  <si>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</si>
  <si>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</si>
  <si>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</si>
  <si>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</si>
  <si>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</si>
  <si>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</si>
  <si>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25/18/NO4/2021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</si>
  <si>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</si>
  <si>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</si>
  <si>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Ochranná nádrž NO4 v k.ú. Hovorany</t>
  </si>
  <si>
    <t>KSO:</t>
  </si>
  <si>
    <t/>
  </si>
  <si>
    <t>CC-CZ:</t>
  </si>
  <si>
    <t>Místo:</t>
  </si>
  <si>
    <t xml:space="preserve"> </t>
  </si>
  <si>
    <t>Datum:</t>
  </si>
  <si>
    <t>22. 1. 2021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</si>
  <si>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</si>
  <si>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</si>
  <si>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</si>
  <si>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</si>
  <si>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</si>
  <si>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</si>
  <si>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</si>
  <si>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</si>
  <si>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</si>
  <si>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</si>
  <si>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</si>
  <si>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</si>
  <si>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</si>
  <si>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</si>
  <si>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</si>
  <si>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</si>
  <si>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</si>
  <si>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</si>
  <si>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</si>
  <si>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</si>
  <si>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</si>
  <si>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</si>
  <si>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</si>
  <si>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</si>
  <si>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</si>
  <si>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</si>
  <si>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</si>
  <si>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</si>
  <si>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</si>
  <si>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</si>
  <si>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</si>
  <si>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</si>
  <si>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</si>
  <si>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</si>
  <si>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</si>
  <si>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</si>
  <si>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</si>
  <si>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</si>
  <si>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</si>
  <si>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</si>
  <si>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</si>
  <si>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</si>
  <si>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</si>
  <si>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</si>
  <si>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</si>
  <si>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</si>
  <si>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</si>
  <si>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</si>
  <si>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</si>
  <si>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</si>
  <si>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Ostatní a vedlejší náklady</t>
  </si>
  <si>
    <t>STA</t>
  </si>
  <si>
    <t>1</t>
  </si>
  <si>
    <t>{9194c3b8-2388-48b2-a62e-a3332e735069}</t>
  </si>
  <si>
    <t>2</t>
  </si>
  <si>
    <t>IO 01.1</t>
  </si>
  <si>
    <t>Hráz</t>
  </si>
  <si>
    <t>{61778b4b-dfc8-4117-b960-c0758fbb8087}</t>
  </si>
  <si>
    <t>IO 01.2</t>
  </si>
  <si>
    <t>Zátopa</t>
  </si>
  <si>
    <t>{423a366a-4a54-48e4-8a09-8f4cd87087a2}</t>
  </si>
  <si>
    <t>IO 01.3</t>
  </si>
  <si>
    <t>Sdružený objekt</t>
  </si>
  <si>
    <t>{c9ef9832-8b0c-45ad-986d-e6eeda2c1f6b}</t>
  </si>
  <si>
    <t>IO 02</t>
  </si>
  <si>
    <t>Přeložka polní cesty HC18-HC37</t>
  </si>
  <si>
    <t>{b84d3253-7a52-4a66-911b-e3bc14aabea4}</t>
  </si>
  <si>
    <t>IO 03</t>
  </si>
  <si>
    <t>Přeložka vodovodu a odpadu z vodojemu</t>
  </si>
  <si>
    <t>{b5104b53-308a-40ab-b5bf-02b177fa0cbf}</t>
  </si>
  <si>
    <t>IO 04</t>
  </si>
  <si>
    <t>Přeložka podzemního vedení O2</t>
  </si>
  <si>
    <t>{a647812d-2884-4235-8593-fdfde15b593f}</t>
  </si>
  <si>
    <t>IO 05</t>
  </si>
  <si>
    <t>Polní cesta VPC48</t>
  </si>
  <si>
    <t>{e1421b61-58e1-4bf9-8877-c8ba259a18ec}</t>
  </si>
  <si>
    <t>IO 06</t>
  </si>
  <si>
    <t>Rekonstrukce příkopu</t>
  </si>
  <si>
    <t>{96d792c0-923f-45bf-a5b7-7fc2f2e49aec}</t>
  </si>
  <si>
    <t>SO 01</t>
  </si>
  <si>
    <t>Vegetační úpravy</t>
  </si>
  <si>
    <t>{ed262882-b853-4a99-ac97-fabae0cbbf79}</t>
  </si>
  <si>
    <t>Z1</t>
  </si>
  <si>
    <t>Úprava OK H1-Hradítková šachta Hovorany</t>
  </si>
  <si>
    <t>{fc5d0bba-9180-400d-9343-b605ba39f425}</t>
  </si>
  <si>
    <t>Z2</t>
  </si>
  <si>
    <t>Ozelenění poldru</t>
  </si>
  <si>
    <t>{867f9687-7bd9-4d9c-80b7-6f3cd3b95615}</t>
  </si>
  <si>
    <t>Z3</t>
  </si>
  <si>
    <t>SO-01 Vegetační úpravy-následná péče</t>
  </si>
  <si>
    <t>{08b52da7-5def-49dd-95a5-d7a252f4f375}</t>
  </si>
  <si>
    <t>Z4</t>
  </si>
  <si>
    <t>Ozelenění poldru-následná péče</t>
  </si>
  <si>
    <t>{669c6e2f-cf74-4a7d-8102-adba8f7737db}</t>
  </si>
  <si>
    <t>KRYCÍ LIST SOUPISU PRACÍ</t>
  </si>
  <si>
    <t>Objekt:</t>
  </si>
  <si>
    <t>00 - Ostatní a vedlejší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</si>
  <si>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</si>
  <si>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</si>
  <si>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</si>
  <si>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</si>
  <si>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</si>
  <si>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</si>
  <si>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</si>
  <si>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</si>
  <si>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</si>
  <si>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</si>
  <si>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</si>
  <si>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</si>
  <si>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</si>
  <si>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</si>
  <si>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</si>
  <si>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</si>
  <si>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</si>
  <si>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</si>
  <si>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</si>
  <si>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</si>
  <si>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</si>
  <si>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</si>
  <si>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</si>
  <si>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00000101</t>
  </si>
  <si>
    <t xml:space="preserve">Zařízení staveniště </t>
  </si>
  <si>
    <t>kpl</t>
  </si>
  <si>
    <t>-253121730</t>
  </si>
  <si>
    <t>PP</t>
  </si>
  <si>
    <t>Zařízení staveniště (veškeré náklady spojené s vybudováním, provozem a odstraněním zařízení staveniště, včetně veškerých přípojek, přístupů, skládek a mezideponie)</t>
  </si>
  <si>
    <t>00000102</t>
  </si>
  <si>
    <t>Geodetické vytyčení pozemků před stavbou, geodetické vytyčení stavby</t>
  </si>
  <si>
    <t>-368276263</t>
  </si>
  <si>
    <t>3</t>
  </si>
  <si>
    <t>00000103</t>
  </si>
  <si>
    <t>Ochrana stávajících inženýrských sítí na staveništi</t>
  </si>
  <si>
    <t>-781231528</t>
  </si>
  <si>
    <t>00000104</t>
  </si>
  <si>
    <t>Dozor geologa</t>
  </si>
  <si>
    <t>-343352483</t>
  </si>
  <si>
    <t>5</t>
  </si>
  <si>
    <t>00000105</t>
  </si>
  <si>
    <t>Vytýčení inženýrských sítí</t>
  </si>
  <si>
    <t>680231277</t>
  </si>
  <si>
    <t>6</t>
  </si>
  <si>
    <t>00000106</t>
  </si>
  <si>
    <t>Dočasná dopravní opatření</t>
  </si>
  <si>
    <t>548590611</t>
  </si>
  <si>
    <t>7</t>
  </si>
  <si>
    <t>00000107</t>
  </si>
  <si>
    <t>Záchranný archeologický průzkum</t>
  </si>
  <si>
    <t>-1173794465</t>
  </si>
  <si>
    <t>8</t>
  </si>
  <si>
    <t>00000108</t>
  </si>
  <si>
    <t>Geodetické zaměření skutečného provedení stavby</t>
  </si>
  <si>
    <t>28912616</t>
  </si>
  <si>
    <t>9</t>
  </si>
  <si>
    <t>00000109</t>
  </si>
  <si>
    <t>Protokolární předání stavbou dotčených pozemků a komunikací, uvedených do původního stavu, zpět jejich vlastníkům.</t>
  </si>
  <si>
    <t>185687097</t>
  </si>
  <si>
    <t>10</t>
  </si>
  <si>
    <t>00000110</t>
  </si>
  <si>
    <t xml:space="preserve">Přemístění  křížku</t>
  </si>
  <si>
    <t>1249806352</t>
  </si>
  <si>
    <t xml:space="preserve">Přemístění křížku z místa výstavby hráze na nové místo (do 1 km)
Demontáž a osazení na nové místo </t>
  </si>
  <si>
    <t>11</t>
  </si>
  <si>
    <t>00000111</t>
  </si>
  <si>
    <t>Geometrický plán pro kolaudační řízení, případně zápis do KN</t>
  </si>
  <si>
    <t>1707898206</t>
  </si>
  <si>
    <t>12</t>
  </si>
  <si>
    <t>00000112</t>
  </si>
  <si>
    <t>Zpracování a předání dokumentace skutečného provedení stavby (2 paré + 1 paré v elektronické podobě) objednateli</t>
  </si>
  <si>
    <t>-1947494718</t>
  </si>
  <si>
    <t>Zpracování a předání dokumentace skutečného provedení stavby (2 paré + 1 paré v elektronické podobě) objednateli.</t>
  </si>
  <si>
    <t>13</t>
  </si>
  <si>
    <t>00000113</t>
  </si>
  <si>
    <t>Zkoušky a měření (únosnost pláně, atd.)</t>
  </si>
  <si>
    <t>925975700</t>
  </si>
  <si>
    <t>14</t>
  </si>
  <si>
    <t>00000114</t>
  </si>
  <si>
    <t xml:space="preserve">Zajištění publicity realizované stavby  - informační bilbord dané velikosti, včetně konstrukce</t>
  </si>
  <si>
    <t>1537670988</t>
  </si>
  <si>
    <t>Zajištění publicity realizované stavby - informační bilbord dané velikosti, včetně konstrukce</t>
  </si>
  <si>
    <t>00000115</t>
  </si>
  <si>
    <t>Kontrola zhutnění zemin v hrázi</t>
  </si>
  <si>
    <t>ks</t>
  </si>
  <si>
    <t>1065231258</t>
  </si>
  <si>
    <t xml:space="preserve">Kontrola zhutnění zemin v hrázi
</t>
  </si>
  <si>
    <t>16</t>
  </si>
  <si>
    <t>00000116</t>
  </si>
  <si>
    <t>Kontrolní zkoušky zeminy z místa těžby</t>
  </si>
  <si>
    <t>-481127905</t>
  </si>
  <si>
    <t>17</t>
  </si>
  <si>
    <t>00000117</t>
  </si>
  <si>
    <t>Kontrolní a zkušební plán</t>
  </si>
  <si>
    <t>-575118811</t>
  </si>
  <si>
    <t>18</t>
  </si>
  <si>
    <t>00000118</t>
  </si>
  <si>
    <t>Manipulační a provozní řád vodního díla</t>
  </si>
  <si>
    <t>748599578</t>
  </si>
  <si>
    <t>19</t>
  </si>
  <si>
    <t>00000119</t>
  </si>
  <si>
    <t>Povodňový a havarijní plán</t>
  </si>
  <si>
    <t>-384374408</t>
  </si>
  <si>
    <t>IO 01.1 - Hráz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</si>
  <si>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</si>
  <si>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</si>
  <si>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</si>
  <si>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</si>
  <si>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99 - Přesun hmot a manipulace se sutí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</si>
  <si>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</si>
  <si>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</si>
  <si>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</si>
  <si>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</si>
  <si>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</si>
  <si>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</si>
  <si>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M</t>
  </si>
  <si>
    <t>00572472</t>
  </si>
  <si>
    <t>osivo směs travní krajinná-rovinná</t>
  </si>
  <si>
    <t>kg</t>
  </si>
  <si>
    <t>1524666972</t>
  </si>
  <si>
    <t>VV</t>
  </si>
  <si>
    <t>"koruna hráze" (112,3*3,0)*0,035</t>
  </si>
  <si>
    <t>00572474</t>
  </si>
  <si>
    <t>osivo směs travní krajinná-svahová</t>
  </si>
  <si>
    <t>-1686702723</t>
  </si>
  <si>
    <t>(1371+907)*0,035</t>
  </si>
  <si>
    <t>111211231</t>
  </si>
  <si>
    <t>Snesení listnatého klestu D do 30 cm ve svahu do 1:3</t>
  </si>
  <si>
    <t>kus</t>
  </si>
  <si>
    <t>-1132141112</t>
  </si>
  <si>
    <t>Snesení větví stromů na hromady nebo naložení na dopravní prostředek listnatých v rovině nebo ve svahu do 1:3, průměru kmene do 30 cm</t>
  </si>
  <si>
    <t>111211232</t>
  </si>
  <si>
    <t>Snesení listnatého klestu D přes 30 cm ve svahu do 1:3</t>
  </si>
  <si>
    <t>1227290609</t>
  </si>
  <si>
    <t>Snesení větví stromů na hromady nebo naložení na dopravní prostředek listnatých v rovině nebo ve svahu do 1:3, průměru kmene přes 30 cm</t>
  </si>
  <si>
    <t>111251102</t>
  </si>
  <si>
    <t>Odstranění křovin a stromů průměru kmene do 100 mm i s kořeny sklonu terénu do 1:5 z celkové plochy přes 100 do 500 m2 strojně</t>
  </si>
  <si>
    <t>m2</t>
  </si>
  <si>
    <t>760489790</t>
  </si>
  <si>
    <t>Odstranění křovin a stromů s odstraněním kořenů strojně průměru kmene do 100 mm v rovině nebo ve svahu sklonu terénu do 1:5, při celkové ploše přes 100 do 500 m2</t>
  </si>
  <si>
    <t>285</t>
  </si>
  <si>
    <t>112101101</t>
  </si>
  <si>
    <t>Odstranění stromů listnatých průměru kmene do 300 mm</t>
  </si>
  <si>
    <t>-1610050474</t>
  </si>
  <si>
    <t>Odstranění stromů s odřezáním kmene a s odvětvením listnatých, průměru kmene přes 100 do 300 mm</t>
  </si>
  <si>
    <t>112101104</t>
  </si>
  <si>
    <t>Odstranění stromů listnatých průměru kmene do 900 mm</t>
  </si>
  <si>
    <t>-1303869480</t>
  </si>
  <si>
    <t>Odstranění stromů s odřezáním kmene a s odvětvením listnatých, průměru kmene přes 700 do 900 mm</t>
  </si>
  <si>
    <t>112155215</t>
  </si>
  <si>
    <t>Štěpkování solitérních stromků a větví průměru kmene do 300 mm s naložením</t>
  </si>
  <si>
    <t>-224006785</t>
  </si>
  <si>
    <t>Štěpkování s naložením na dopravní prostředek a odvozem do 20 km stromků a větví solitérů, průměru kmene do 300 mm</t>
  </si>
  <si>
    <t>112155225</t>
  </si>
  <si>
    <t>Štěpkování solitérních stromků a větví průměru kmene do 700 mm s naložením</t>
  </si>
  <si>
    <t>-1747192924</t>
  </si>
  <si>
    <t>Štěpkování s naložením na dopravní prostředek a odvozem do 20 km stromků a větví solitérů, průměru kmene přes 500 do 700 mm</t>
  </si>
  <si>
    <t>112155311</t>
  </si>
  <si>
    <t>Štěpkování keřového porostu středně hustého s naložením</t>
  </si>
  <si>
    <t>1431995396</t>
  </si>
  <si>
    <t>Štěpkování s naložením na dopravní prostředek a odvozem do 20 km keřového porostu středně hustého</t>
  </si>
  <si>
    <t>112201101</t>
  </si>
  <si>
    <t>Odstranění pařezů D do 300 mm</t>
  </si>
  <si>
    <t>1880769939</t>
  </si>
  <si>
    <t>Odstranění pařezů strojně s jejich vykopáním, vytrháním nebo odstřelením průměru přes 100 do 300 mm</t>
  </si>
  <si>
    <t>112201104</t>
  </si>
  <si>
    <t>Odstranění pařezů D do 900 mm</t>
  </si>
  <si>
    <t>-1341686294</t>
  </si>
  <si>
    <t>Odstranění pařezů strojně s jejich vykopáním, vytrháním nebo odstřelením průměru přes 700 do 900 mm</t>
  </si>
  <si>
    <t>112211111</t>
  </si>
  <si>
    <t>Spálení pařezu D do 0,3 m</t>
  </si>
  <si>
    <t>11716537</t>
  </si>
  <si>
    <t>Spálení pařezů na hromadách průměru přes 0,10 do 0,30 m</t>
  </si>
  <si>
    <t>112211113</t>
  </si>
  <si>
    <t>Spálení pařezu D do 1,0 m</t>
  </si>
  <si>
    <t>-1653028937</t>
  </si>
  <si>
    <t>Spálení pařezů na hromadách průměru přes 0,50 do 1,00 m</t>
  </si>
  <si>
    <t>121151127</t>
  </si>
  <si>
    <t>Sejmutí ornice plochy přes 500 m2 tl vrstvy do 500 mm strojně</t>
  </si>
  <si>
    <t>-744581388</t>
  </si>
  <si>
    <t>Sejmutí ornice strojně při souvislé ploše přes 500 m2, tl. vrstvy přes 400 do 500 mm</t>
  </si>
  <si>
    <t>2730</t>
  </si>
  <si>
    <t>122251406</t>
  </si>
  <si>
    <t>Vykopávky v zemníku na suchu v hornině třídy těžitelnosti I, skupiny 3 objem do 5000 m3 strojně</t>
  </si>
  <si>
    <t>m3</t>
  </si>
  <si>
    <t>1796712789</t>
  </si>
  <si>
    <t>Vykopávky v zemnících na suchu strojně zapažených i nezapažených v hornině třídy těžitelnosti I skupiny 3 přes 1 000 do 5 000 m3</t>
  </si>
  <si>
    <t>4330</t>
  </si>
  <si>
    <t>122351405</t>
  </si>
  <si>
    <t>Vykopávky v zemníku na suchu v hornině třídy těžitelnosti II, skupiny 4 objem do 1000 m3 strojně</t>
  </si>
  <si>
    <t>1659145762</t>
  </si>
  <si>
    <t>Vykopávky v zemnících na suchu strojně zapažených i nezapažených v hornině třídy těžitelnosti II skupiny 4 přes 500 do 1 000 m3</t>
  </si>
  <si>
    <t>"pod hrází" 538</t>
  </si>
  <si>
    <t>122351406</t>
  </si>
  <si>
    <t>Vykopávky v zemníku na suchu v hornině třídy těžitelnosti II, skupiny 4 objem do 5000 m3 strojně</t>
  </si>
  <si>
    <t>-406623275</t>
  </si>
  <si>
    <t>Vykopávky v zemnících na suchu strojně zapažených i nezapažených v hornině třídy těžitelnosti II skupiny 4 přes 1 000 do 5 000 m3</t>
  </si>
  <si>
    <t>132254103</t>
  </si>
  <si>
    <t>Hloubení rýh zapažených š do 800 mm v hornině třídy těžitelnosti I, skupiny 3 objem do 100 m3 strojně</t>
  </si>
  <si>
    <t>1644361867</t>
  </si>
  <si>
    <t>Hloubení zapažených rýh šířky do 800 mm strojně s urovnáním dna do předepsaného profilu a spádu v hornině třídy těžitelnosti I skupiny 3 přes 50 do 100 m3</t>
  </si>
  <si>
    <t>"vodovod-odstranění" 48,6</t>
  </si>
  <si>
    <t>"SEK-odstranění" 21,4</t>
  </si>
  <si>
    <t>Součet</t>
  </si>
  <si>
    <t>20</t>
  </si>
  <si>
    <t>132354103</t>
  </si>
  <si>
    <t>Hloubení rýh zapažených š do 800 mm v hornině třídy těžitelnosti II, skupiny 4 objem do 100 m3 strojně</t>
  </si>
  <si>
    <t>1144397815</t>
  </si>
  <si>
    <t>Hloubení zapažených rýh šířky do 800 mm strojně s urovnáním dna do předepsaného profilu a spádu v hornině třídy těžitelnosti II skupiny 4 přes 50 do 100 m3</t>
  </si>
  <si>
    <t>162351103</t>
  </si>
  <si>
    <t>Vodorovné přemístění do 500 m výkopku/sypaniny z horniny třídy těžitelnosti I, skupiny 1 až 3</t>
  </si>
  <si>
    <t>-377327831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</si>
  <si>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</si>
  <si>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8660</t>
  </si>
  <si>
    <t>538</t>
  </si>
  <si>
    <t>22</t>
  </si>
  <si>
    <t>171103202</t>
  </si>
  <si>
    <t>Uložení sypanin z horniny třídy těžitelnosti I a II, skupiny 1 až 4 do hrází nádrží se zhutněním 100 % PS C s příměsí jílu do 50 %</t>
  </si>
  <si>
    <t>872943110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</si>
  <si>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</si>
  <si>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23</t>
  </si>
  <si>
    <t>171251101</t>
  </si>
  <si>
    <t>Uložení sypaniny do násypů nezhutněných strojně</t>
  </si>
  <si>
    <t>-591695989</t>
  </si>
  <si>
    <t>Uložení sypanin do násypů strojně s rozprostřením sypaniny ve vrstvách a s hrubým urovnáním nezhutněných jakékoliv třídy těžitelnosti</t>
  </si>
  <si>
    <t>24</t>
  </si>
  <si>
    <t>174101101</t>
  </si>
  <si>
    <t>Zásyp jam, šachet rýh nebo kolem objektů sypaninou se zhutněním</t>
  </si>
  <si>
    <t>-1036707341</t>
  </si>
  <si>
    <t>Zásyp sypaninou z jakékoliv horniny strojně s uložením výkopku ve vrstvách se zhutněním jam, šachet, rýh nebo kolem objektů v těchto vykopávkách</t>
  </si>
  <si>
    <t>"vodovod-odstranění" 48,6+48,6</t>
  </si>
  <si>
    <t>"SEK-odstranění" 21,4+21,4</t>
  </si>
  <si>
    <t>25</t>
  </si>
  <si>
    <t>181102302</t>
  </si>
  <si>
    <t>Úprava pláně pro silnice a dálnice v zářezech se zhutněním</t>
  </si>
  <si>
    <t>-832477951</t>
  </si>
  <si>
    <t>Úprava pláně na stavbách silnic a dálnic strojně v zářezech mimo skalních se zhutněním</t>
  </si>
  <si>
    <t>2920</t>
  </si>
  <si>
    <t>26</t>
  </si>
  <si>
    <t>181202305</t>
  </si>
  <si>
    <t>Úprava pláně pro silnice a dálnice na násypech se zhutněním</t>
  </si>
  <si>
    <t>-983412486</t>
  </si>
  <si>
    <t>Úprava pláně na stavbách silnic a dálnic strojně na násypech se zhutněním</t>
  </si>
  <si>
    <t>"koruna hráze" 112,3*3,0</t>
  </si>
  <si>
    <t>27</t>
  </si>
  <si>
    <t>181351103</t>
  </si>
  <si>
    <t>Rozprostření ornice tl vrstvy do 200 mm pl do 500 m2 v rovině nebo ve svahu do 1:5 strojně</t>
  </si>
  <si>
    <t>1339613959</t>
  </si>
  <si>
    <t>Rozprostření a urovnání ornice v rovině nebo ve svahu sklonu do 1:5 strojně při souvislé ploše přes 100 do 500 m2, tl. vrstvy do 200 mm</t>
  </si>
  <si>
    <t>28</t>
  </si>
  <si>
    <t>181411121</t>
  </si>
  <si>
    <t>Založení lučního trávníku výsevem plochy do 1000 m2 v rovině a ve svahu do 1:5</t>
  </si>
  <si>
    <t>1657891268</t>
  </si>
  <si>
    <t>Založení trávníku na půdě předem připravené plochy do 1000 m2 výsevem včetně utažení lučního v rovině nebo na svahu do 1:5</t>
  </si>
  <si>
    <t>29</t>
  </si>
  <si>
    <t>181451122</t>
  </si>
  <si>
    <t>Založení lučního trávníku výsevem plochy přes 1000 m2 ve svahu do 1:2</t>
  </si>
  <si>
    <t>-224302984</t>
  </si>
  <si>
    <t>Založení trávníku na půdě předem připravené plochy přes 1000 m2 výsevem včetně utažení lučního na svahu přes 1:5 do 1:2</t>
  </si>
  <si>
    <t>1371+907</t>
  </si>
  <si>
    <t>30</t>
  </si>
  <si>
    <t>182111111</t>
  </si>
  <si>
    <t>Zpevnění svahu jutovou, kokosovou nebo plastovou rohoží do 1:1</t>
  </si>
  <si>
    <t>66350013</t>
  </si>
  <si>
    <t>Zpevnění svahu jutovou, kokosovou nebo plastovou rohoží na svahu přes 1:2 do 1:1</t>
  </si>
  <si>
    <t>31</t>
  </si>
  <si>
    <t>182201101</t>
  </si>
  <si>
    <t>Svahování násypů strojně</t>
  </si>
  <si>
    <t>-1144299984</t>
  </si>
  <si>
    <t>Svahování trvalých svahů do projektovaných profilů strojně s potřebným přemístěním výkopku při svahování násypů v jakékoliv hornině</t>
  </si>
  <si>
    <t>32</t>
  </si>
  <si>
    <t>182301133</t>
  </si>
  <si>
    <t>Rozprostření ornice pl přes 500 m2 ve svahu nad 1:5 tl vrstvy do 200 mm strojně</t>
  </si>
  <si>
    <t>-1562274473</t>
  </si>
  <si>
    <t>Rozprostření a urovnání ornice ve svahu sklonu přes 1:5 strojně při souvislé ploše přes 500 m2, tl. vrstvy do 200 mm</t>
  </si>
  <si>
    <t>33</t>
  </si>
  <si>
    <t>61894010</t>
  </si>
  <si>
    <t>síť kokosová (400 g/m2) 2x50m</t>
  </si>
  <si>
    <t>-983078026</t>
  </si>
  <si>
    <t>(1371+903)*1,1</t>
  </si>
  <si>
    <t>Vodorovné konstrukce</t>
  </si>
  <si>
    <t>34</t>
  </si>
  <si>
    <t>457531112</t>
  </si>
  <si>
    <t>Filtrační vrstvy z hrubého drceného kameniva bez zhutnění frakce od 16 až 63 do 32 až 63 mm</t>
  </si>
  <si>
    <t>1439911523</t>
  </si>
  <si>
    <t>Filtrační vrstvy jakékoliv tloušťky a sklonu z hrubého drceného kameniva bez zhutnění, frakce od 16-63 do 32-63 mm</t>
  </si>
  <si>
    <t>"patní drén" 162,2</t>
  </si>
  <si>
    <t>35</t>
  </si>
  <si>
    <t>457542111</t>
  </si>
  <si>
    <t>Filtrační vrstvy ze štěrkodrti se zhutněním frakce od 0 až 22 do 0 až 63 mm</t>
  </si>
  <si>
    <t>-1822779009</t>
  </si>
  <si>
    <t>Filtrační vrstvy jakékoliv tloušťky a sklonu ze štěrkodrti se zhutněním do 10 pojezdů/m3, frakce od 0-22 do 0-63 mm</t>
  </si>
  <si>
    <t>"patní drén" 96,7</t>
  </si>
  <si>
    <t>36</t>
  </si>
  <si>
    <t>462511270</t>
  </si>
  <si>
    <t>Zához z lomového kamene bez proštěrkování z terénu hmotnost do 200 kg</t>
  </si>
  <si>
    <t>1696540778</t>
  </si>
  <si>
    <t>Zához z lomového kamene neupraveného záhozového bez proštěrkování z terénu, hmotnosti jednotlivých kamenů do 200 kg</t>
  </si>
  <si>
    <t>"pata hráze" 266,3</t>
  </si>
  <si>
    <t>37</t>
  </si>
  <si>
    <t>462519002</t>
  </si>
  <si>
    <t>Příplatek za urovnání ploch záhozu z lomového kamene hmotnost do 200 kg</t>
  </si>
  <si>
    <t>-350691933</t>
  </si>
  <si>
    <t>Zához z lomového kamene neupraveného záhozového Příplatek k cenám za urovnání viditelných ploch záhozu z kamene, hmotnosti jednotlivých kamenů do 200 kg</t>
  </si>
  <si>
    <t>296,8</t>
  </si>
  <si>
    <t>38</t>
  </si>
  <si>
    <t>464531112</t>
  </si>
  <si>
    <t>Pohoz z hrubého drceného kamenivo zrno 63 až 125 mm z terénu</t>
  </si>
  <si>
    <t>-540924547</t>
  </si>
  <si>
    <t>Pohoz dna nebo svahů jakékoliv tloušťky z hrubého drceného kameniva, z terénu, frakce 63 - 125 mm</t>
  </si>
  <si>
    <t>1371*0,4</t>
  </si>
  <si>
    <t>Trubní vedení</t>
  </si>
  <si>
    <t>39</t>
  </si>
  <si>
    <t>28611225</t>
  </si>
  <si>
    <t>trubka drenážní flexibilní celoperforovaná PVC-U SN 4 DN 160 pro meliorace, dočasné nebo odlehčovací drenáže</t>
  </si>
  <si>
    <t>m</t>
  </si>
  <si>
    <t>-1435102987</t>
  </si>
  <si>
    <t>104,5*1,083</t>
  </si>
  <si>
    <t>40</t>
  </si>
  <si>
    <t>850391811</t>
  </si>
  <si>
    <t>Bourání stávajícího potrubí z trub litinových DN přes 250 do 400</t>
  </si>
  <si>
    <t>1119854066</t>
  </si>
  <si>
    <t>Bourání stávajícího potrubí z trub litinových hrdlových nebo přírubových v otevřeném výkopu DN přes 250 do 400</t>
  </si>
  <si>
    <t>"vodovod DN300" 90</t>
  </si>
  <si>
    <t>41</t>
  </si>
  <si>
    <t>871228111</t>
  </si>
  <si>
    <t>Kladení drenážního potrubí z tvrdého PVC průměru do 150 mm</t>
  </si>
  <si>
    <t>1088925265</t>
  </si>
  <si>
    <t>Kladení drenážního potrubí z plastických hmot do připravené rýhy z tvrdého PVC, průměru přes 90 do 150 mm</t>
  </si>
  <si>
    <t>104,5</t>
  </si>
  <si>
    <t>42</t>
  </si>
  <si>
    <t>894811131</t>
  </si>
  <si>
    <t>Revizní šachta z PVC typ přímý, DN 400/160 tlak 12,5 t hl od 860 do 1230 mm</t>
  </si>
  <si>
    <t>1238148328</t>
  </si>
  <si>
    <t>Revizní šachta z tvrdého PVC v otevřeném výkopu typ přímý (DN šachty/DN trubního vedení) DN 400/160, odolnost vnějšímu tlaku 12,5 t, hloubka od 860 do 1230 mm</t>
  </si>
  <si>
    <t>99</t>
  </si>
  <si>
    <t>Přesun hmot a manipulace se sutí</t>
  </si>
  <si>
    <t>43</t>
  </si>
  <si>
    <t>997013501</t>
  </si>
  <si>
    <t>Odvoz suti a vybouraných hmot na skládku nebo meziskládku do 1 km se složením</t>
  </si>
  <si>
    <t>t</t>
  </si>
  <si>
    <t>1220560254</t>
  </si>
  <si>
    <t>Odvoz suti a vybouraných hmot na skládku nebo meziskládku se složením, na vzdálenost do 1 km</t>
  </si>
  <si>
    <t>44</t>
  </si>
  <si>
    <t>997013509</t>
  </si>
  <si>
    <t>Příplatek k odvozu suti a vybouraných hmot na skládku ZKD 1 km přes 1 km</t>
  </si>
  <si>
    <t>-515293885</t>
  </si>
  <si>
    <t>Odvoz suti a vybouraných hmot na skládku nebo meziskládku se složením, na vzdálenost Příplatek k ceně za každý další i započatý 1 km přes 1 km</t>
  </si>
  <si>
    <t>15,93*10 'Přepočtené koeficientem množství</t>
  </si>
  <si>
    <t>45</t>
  </si>
  <si>
    <t>997211611</t>
  </si>
  <si>
    <t>Nakládání suti na dopravní prostředky pro vodorovnou dopravu</t>
  </si>
  <si>
    <t>-1170894481</t>
  </si>
  <si>
    <t>Nakládání suti nebo vybouraných hmot na dopravní prostředky pro vodorovnou dopravu suti</t>
  </si>
  <si>
    <t>998</t>
  </si>
  <si>
    <t>Přesun hmot</t>
  </si>
  <si>
    <t>46</t>
  </si>
  <si>
    <t>998321011</t>
  </si>
  <si>
    <t>Přesun hmot pro hráze přehradní zemní a kamenité</t>
  </si>
  <si>
    <t>-453177170</t>
  </si>
  <si>
    <t>Přesun hmot pro objekty hráze přehradní zemní a kamenité dopravní vzdálenost do 500 m</t>
  </si>
  <si>
    <t>PSV</t>
  </si>
  <si>
    <t>Práce a dodávky PSV</t>
  </si>
  <si>
    <t>767</t>
  </si>
  <si>
    <t>Konstrukce zámečnické</t>
  </si>
  <si>
    <t>47</t>
  </si>
  <si>
    <t>R767005</t>
  </si>
  <si>
    <t>Zabudovaná závora na cesty, š.3,5m</t>
  </si>
  <si>
    <t>-530084280</t>
  </si>
  <si>
    <t>Ocelová závora - dodávka a osazení</t>
  </si>
  <si>
    <t>IO 01.2 - Zátopa</t>
  </si>
  <si>
    <t xml:space="preserve">    9 - Ostatní konstrukce a práce, bourání</t>
  </si>
  <si>
    <t>005724720</t>
  </si>
  <si>
    <t>-175603519</t>
  </si>
  <si>
    <t>(7280+840)*0,035</t>
  </si>
  <si>
    <t>005724740</t>
  </si>
  <si>
    <t>1316594189</t>
  </si>
  <si>
    <t>(1950+490)*0,035</t>
  </si>
  <si>
    <t>475154928</t>
  </si>
  <si>
    <t>"zátopa" 1740</t>
  </si>
  <si>
    <t>"zemník" 10560</t>
  </si>
  <si>
    <t>122251404</t>
  </si>
  <si>
    <t>Vykopávky v zemníku na suchu v hornině třídy těžitelnosti I, skupiny 3 objem do 500 m3 strojně</t>
  </si>
  <si>
    <t>-1819049142</t>
  </si>
  <si>
    <t>Vykopávky v zemnících na suchu strojně zapažených i nezapažených v hornině třídy těžitelnosti I skupiny 3 přes 100 do 500 m3</t>
  </si>
  <si>
    <t>"zátopa" 370</t>
  </si>
  <si>
    <t>122351404</t>
  </si>
  <si>
    <t>Vykopávky v zemníku na suchu v hornině třídy těžitelnosti II, skupiny 4 objem do 500 m3 strojně</t>
  </si>
  <si>
    <t>-1477942907</t>
  </si>
  <si>
    <t>Vykopávky v zemnících na suchu strojně zapažených i nezapažených v hornině třídy těžitelnosti II skupiny 4 přes 100 do 500 m3</t>
  </si>
  <si>
    <t>-1349912072</t>
  </si>
  <si>
    <t>370</t>
  </si>
  <si>
    <t>162351123</t>
  </si>
  <si>
    <t>Vodorovné přemístění do 500 m výkopku/sypaniny z hornin třídy těžitelnosti II, skupiny 4 a 5</t>
  </si>
  <si>
    <t>1257257645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</si>
  <si>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</si>
  <si>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-1892759501</t>
  </si>
  <si>
    <t>740</t>
  </si>
  <si>
    <t>181301117</t>
  </si>
  <si>
    <t>Rozprostření ornice tl vrstvy do 500 mm pl přes 500 m2 v rovině nebo ve svahu do 1:5 strojně</t>
  </si>
  <si>
    <t>1855586767</t>
  </si>
  <si>
    <t>Rozprostření a urovnání ornice v rovině nebo ve svahu sklonu do 1:5 strojně při souvislé ploše přes 500 m2, tl. vrstvy přes 400 do 500 mm</t>
  </si>
  <si>
    <t>7280+840</t>
  </si>
  <si>
    <t>181451121</t>
  </si>
  <si>
    <t>Založení lučního trávníku výsevem plochy přes 1000 m2 v rovině a ve svahu do 1:5</t>
  </si>
  <si>
    <t>49547902</t>
  </si>
  <si>
    <t>Založení trávníku na půdě předem připravené plochy přes 1000 m2 výsevem včetně utažení lučního v rovině nebo na svahu do 1:5</t>
  </si>
  <si>
    <t>1336259203</t>
  </si>
  <si>
    <t>1950+490</t>
  </si>
  <si>
    <t>181951111</t>
  </si>
  <si>
    <t>Úprava pláně v hornině třídy těžitelnosti I, skupiny 1 až 3 bez zhutnění strojně</t>
  </si>
  <si>
    <t>1840625510</t>
  </si>
  <si>
    <t>Úprava pláně vyrovnáním výškových rozdílů strojně v hornině třídy těžitelnosti I, skupiny 1 až 3 bez zhutnění</t>
  </si>
  <si>
    <t>7280*0,5+840</t>
  </si>
  <si>
    <t>181951113</t>
  </si>
  <si>
    <t>Úprava pláně v hornině třídy těžitelnosti II, skupiny 4 a 5 bez zhutnění strojně</t>
  </si>
  <si>
    <t>1000453096</t>
  </si>
  <si>
    <t>Úprava pláně vyrovnáním výškových rozdílů strojně v hornině třídy těžitelnosti II, skupiny 4 a 5 bez zhutnění</t>
  </si>
  <si>
    <t>7280*0,5</t>
  </si>
  <si>
    <t>182151111</t>
  </si>
  <si>
    <t>Svahování v zářezech v hornině třídy těžitelnosti I, skupiny 1 až 3 strojně</t>
  </si>
  <si>
    <t>-1104369394</t>
  </si>
  <si>
    <t>Svahování trvalých svahů do projektovaných profilů strojně s potřebným přemístěním výkopku při svahování v zářezech v hornině třídy těžitelnosti I, skupiny 1 až 3</t>
  </si>
  <si>
    <t>1950</t>
  </si>
  <si>
    <t>"zátopa" 345</t>
  </si>
  <si>
    <t>859196460</t>
  </si>
  <si>
    <t>490</t>
  </si>
  <si>
    <t>182301137</t>
  </si>
  <si>
    <t>Rozprostření ornice pl přes 500 m2 ve svahu přes 1:5 tl vrstvy do 500 mm strojně</t>
  </si>
  <si>
    <t>740070719</t>
  </si>
  <si>
    <t>Rozprostření a urovnání ornice ve svahu sklonu přes 1:5 strojně při souvislé ploše přes 500 m2, tl. vrstvy přes 400 do 500 mm</t>
  </si>
  <si>
    <t>Ostatní konstrukce a práce, bourání</t>
  </si>
  <si>
    <t>938906142</t>
  </si>
  <si>
    <t>Pročištění drenážního potrubí DN 80 a 100</t>
  </si>
  <si>
    <t>884987365</t>
  </si>
  <si>
    <t>Čištění usazenin pročištění drenážního potrubí DN 80 a 100</t>
  </si>
  <si>
    <t>R9001</t>
  </si>
  <si>
    <t>Odstranění drenáže</t>
  </si>
  <si>
    <t>-276528312</t>
  </si>
  <si>
    <t>včetně odvozu a likvidace na skládce</t>
  </si>
  <si>
    <t>"plast" 100</t>
  </si>
  <si>
    <t>"pálená hlína" 300</t>
  </si>
  <si>
    <t>R9002</t>
  </si>
  <si>
    <t>Propojedí drenáží</t>
  </si>
  <si>
    <t>komplet</t>
  </si>
  <si>
    <t>-715886377</t>
  </si>
  <si>
    <t>propojení stávající drenáže s navrženým drénem</t>
  </si>
  <si>
    <t>775080620</t>
  </si>
  <si>
    <t>IO 01.3 - Sdružený objekt</t>
  </si>
  <si>
    <t xml:space="preserve">    2 - Zakládání</t>
  </si>
  <si>
    <t xml:space="preserve">    3 - Svislé a kompletní konstrukce</t>
  </si>
  <si>
    <t>115101201</t>
  </si>
  <si>
    <t>Čerpání vody na dopravní výšku do 10 m průměrný přítok do 500 l/min</t>
  </si>
  <si>
    <t>hod</t>
  </si>
  <si>
    <t>281125565</t>
  </si>
  <si>
    <t>Čerpání vody na dopravní výšku do 10 m s uvažovaným průměrným přítokem do 500 l/min</t>
  </si>
  <si>
    <t>480</t>
  </si>
  <si>
    <t>115101301</t>
  </si>
  <si>
    <t>Pohotovost čerpací soupravy pro dopravní výšku do 10 m přítok do 500 l/min</t>
  </si>
  <si>
    <t>den</t>
  </si>
  <si>
    <t>1502730389</t>
  </si>
  <si>
    <t>Pohotovost záložní čerpací soupravy pro dopravní výšku do 10 m s uvažovaným průměrným přítokem do 500 l/min</t>
  </si>
  <si>
    <t>60</t>
  </si>
  <si>
    <t>122351104</t>
  </si>
  <si>
    <t>Odkopávky a prokopávky nezapažené v hornině třídy těžitelnosti II, skupiny 4 objem do 500 m3 strojně</t>
  </si>
  <si>
    <t>-2060516490</t>
  </si>
  <si>
    <t>Odkopávky a prokopávky nezapažené strojně v hornině třídy těžitelnosti II skupiny 4 přes 100 do 500 m3</t>
  </si>
  <si>
    <t>235,4</t>
  </si>
  <si>
    <t>"potrubí" 94,5</t>
  </si>
  <si>
    <t>124353100</t>
  </si>
  <si>
    <t>Vykopávky pro koryta vodotečí v hornině třídy těžitelnosti II, skupiny 4 objem do 100 m3 strojně</t>
  </si>
  <si>
    <t>257183709</t>
  </si>
  <si>
    <t>Vykopávky pro koryta vodotečí strojně v hornině třídy těžitelnosti II skupiny 4 do 100 m3</t>
  </si>
  <si>
    <t>"vývar" 12,6*0,75+41,3*0,75</t>
  </si>
  <si>
    <t>124353119</t>
  </si>
  <si>
    <t>Příplatek k vykopávkám pro koryta vodotečí v hornině třídy těžitelnosti II, skupiny 4 v tekoucí vodě při LTM</t>
  </si>
  <si>
    <t>987374075</t>
  </si>
  <si>
    <t>Vykopávky pro koryta vodotečí strojně Příplatek k cenám za vykopávky pro koryta vodotečí v tekoucí vodě při LTM v hornině třídy těžitelnosti II skupiny 4</t>
  </si>
  <si>
    <t>"vývar" (12,6*0,75+41,3*0,75)*0,1</t>
  </si>
  <si>
    <t>132351101</t>
  </si>
  <si>
    <t xml:space="preserve">Hloubení rýh nezapažených  š do 800 mm v hornině třídy těžitelnosti II, skupiny 4 objem do 20 m3 strojně</t>
  </si>
  <si>
    <t>1164212779</t>
  </si>
  <si>
    <t>Hloubení nezapažených rýh šířky do 800 mm strojně s urovnáním dna do předepsaného profilu a spádu v hornině třídy těžitelnosti II skupiny 4 do 20 m3</t>
  </si>
  <si>
    <t>"práh" 5,5*0,6*1,2</t>
  </si>
  <si>
    <t>132351252</t>
  </si>
  <si>
    <t>Hloubení rýh nezapažených š do 2000 mm v hornině třídy těžitelnosti II, skupiny 4 objem do 50 m3 strojně</t>
  </si>
  <si>
    <t>-1435459028</t>
  </si>
  <si>
    <t>Hloubení nezapažených rýh šířky přes 800 do 2 000 mm strojně s urovnáním dna do předepsaného profilu a spádu v hornině třídy těžitelnosti II skupiny 4 přes 20 do 50 m3</t>
  </si>
  <si>
    <t>"čelo" 10,5*1,5*1,5</t>
  </si>
  <si>
    <t>318700761</t>
  </si>
  <si>
    <t>307708850</t>
  </si>
  <si>
    <t>181951114</t>
  </si>
  <si>
    <t>Úprava pláně v hornině třídy těžitelnosti II, skupiny 4 a 5 se zhutněním strojně</t>
  </si>
  <si>
    <t>-825694155</t>
  </si>
  <si>
    <t>Úprava pláně vyrovnáním výškových rozdílů strojně v hornině třídy těžitelnosti II, skupiny 4 a 5 se zhutněním</t>
  </si>
  <si>
    <t>59,2</t>
  </si>
  <si>
    <t>"potrubí" 41,9</t>
  </si>
  <si>
    <t>"čelo" 7,4</t>
  </si>
  <si>
    <t>"vývar" 12,6</t>
  </si>
  <si>
    <t>182151112</t>
  </si>
  <si>
    <t>Svahování v zářezech v hornině třídy těžitelnosti II, skupiny 4 a 5 strojně</t>
  </si>
  <si>
    <t>-1557125609</t>
  </si>
  <si>
    <t>Svahování trvalých svahů do projektovaných profilů strojně s potřebným přemístěním výkopku při svahování v zářezech v hornině třídy těžitelnosti II, skupiny 4 a 5</t>
  </si>
  <si>
    <t>"vývar" 41,3</t>
  </si>
  <si>
    <t>Zakládání</t>
  </si>
  <si>
    <t>273322611</t>
  </si>
  <si>
    <t>Základové desky ze ŽB se zvýšenými nároky na prostředí tř. C 30/37</t>
  </si>
  <si>
    <t>-505806246</t>
  </si>
  <si>
    <t>Základy z betonu železového (bez výztuže) desky z betonu se zvýšenými nároky na prostředí tř. C 30/37</t>
  </si>
  <si>
    <t>59,2*0,1+0,15+0,15</t>
  </si>
  <si>
    <t>273351121</t>
  </si>
  <si>
    <t>Zřízení bednění základových desek</t>
  </si>
  <si>
    <t>1316677722</t>
  </si>
  <si>
    <t>Bednění základů desek zřízení</t>
  </si>
  <si>
    <t>41,4*0,1</t>
  </si>
  <si>
    <t>273351122</t>
  </si>
  <si>
    <t>Odstranění bednění základových desek</t>
  </si>
  <si>
    <t>913423864</t>
  </si>
  <si>
    <t>Bednění základů desek odstranění</t>
  </si>
  <si>
    <t>273362021</t>
  </si>
  <si>
    <t>Výztuž základových desek svařovanými sítěmi Kari</t>
  </si>
  <si>
    <t>-1814921346</t>
  </si>
  <si>
    <t>Výztuž základů desek ze svařovaných sítí z drátů typu KARI</t>
  </si>
  <si>
    <t>59,2*0,00303</t>
  </si>
  <si>
    <t>Svislé a kompletní konstrukce</t>
  </si>
  <si>
    <t>317321018</t>
  </si>
  <si>
    <t>Římsy opěrných zdí a valů ze ŽB tř. C 30/37</t>
  </si>
  <si>
    <t>360766807</t>
  </si>
  <si>
    <t>Římsy opěrných zdí a valů z betonu železového tř. C 30/37</t>
  </si>
  <si>
    <t>"čelo" 5,52*0,1</t>
  </si>
  <si>
    <t>317351105</t>
  </si>
  <si>
    <t>Zřízení bednění říms a žlabových říms v do 6 m</t>
  </si>
  <si>
    <t>-1160893621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</si>
  <si>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</si>
  <si>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"čelo" 19,6*0,1+10,4*0,1</t>
  </si>
  <si>
    <t>317351106</t>
  </si>
  <si>
    <t>Odstranění bednění říms a žlabových říms v do 6 m</t>
  </si>
  <si>
    <t>1714395629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</si>
  <si>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</si>
  <si>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317361016</t>
  </si>
  <si>
    <t>Výztuž říms opěrných zdí a valů z betonářské oceli 10 505</t>
  </si>
  <si>
    <t>423493233</t>
  </si>
  <si>
    <t>Výztuž říms opěrných zdí a valů z oceli 10 505 (R) nebo BSt 500</t>
  </si>
  <si>
    <t>"čelo" 5,52*0,0079</t>
  </si>
  <si>
    <t>321213345</t>
  </si>
  <si>
    <t>Zdivo nadzákladové z lomového kamene vodních staveb obkladní s vyspárováním</t>
  </si>
  <si>
    <t>664747932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</si>
  <si>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</si>
  <si>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"čelo" 3,82</t>
  </si>
  <si>
    <t>321311116</t>
  </si>
  <si>
    <t>Konstrukce vodních staveb z betonu prostého mrazuvzdorného tř. C 30/37</t>
  </si>
  <si>
    <t>-134638240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</si>
  <si>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</si>
  <si>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"bloček" 1,3*0,5*1,0</t>
  </si>
  <si>
    <t>321321116</t>
  </si>
  <si>
    <t>Konstrukce vodních staveb ze ŽB mrazuvzdorného tř. C 30/37</t>
  </si>
  <si>
    <t>-1795304720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</si>
  <si>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</si>
  <si>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"nátok" 16,4</t>
  </si>
  <si>
    <t>"přelivná hrana" 0,19*16,55</t>
  </si>
  <si>
    <t>16,71+98,13</t>
  </si>
  <si>
    <t>"čelo" 12,95</t>
  </si>
  <si>
    <t>321351010</t>
  </si>
  <si>
    <t>Bednění konstrukcí vodních staveb rovinné - zřízení</t>
  </si>
  <si>
    <t>-177690646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</si>
  <si>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</si>
  <si>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"nátok" 42,9</t>
  </si>
  <si>
    <t>73,5+211,1</t>
  </si>
  <si>
    <t>"čelo" 49,2</t>
  </si>
  <si>
    <t>"bloček" (2*1,3+2*0,5)*1,0</t>
  </si>
  <si>
    <t>321351030</t>
  </si>
  <si>
    <t>Bednění konstrukcí vodních staveb jinak zakřivené - zřízení</t>
  </si>
  <si>
    <t>-705283024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</si>
  <si>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jinak zakřivených než válcově</t>
  </si>
  <si>
    <t>"přelivná hrana" 1,0*16,55</t>
  </si>
  <si>
    <t>321352010</t>
  </si>
  <si>
    <t>Bednění konstrukcí vodních staveb rovinné - odstranění</t>
  </si>
  <si>
    <t>-1623957858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</si>
  <si>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</si>
  <si>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321352030</t>
  </si>
  <si>
    <t>Bednění konstrukcí vodních staveb jinak zakřivené - odstranění</t>
  </si>
  <si>
    <t>-997163199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</si>
  <si>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jinak zakřivených než válcově</t>
  </si>
  <si>
    <t>321366111</t>
  </si>
  <si>
    <t>Výztuž železobetonových konstrukcí vodních staveb z oceli 10 505 D do 12 mm</t>
  </si>
  <si>
    <t>1233001516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</si>
  <si>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</si>
  <si>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"nátok" 1,0*60*0,000617</t>
  </si>
  <si>
    <t>"čelo" 0,85*45*0,000617</t>
  </si>
  <si>
    <t>321366112</t>
  </si>
  <si>
    <t>Výztuž železobetonových konstrukcí vodních staveb z oceli 10 505 D do 32 mm</t>
  </si>
  <si>
    <t>544848923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</si>
  <si>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</si>
  <si>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12,4593</t>
  </si>
  <si>
    <t>321368211</t>
  </si>
  <si>
    <t>Výztuž železobetonových konstrukcí vodních staveb ze svařovaných sítí</t>
  </si>
  <si>
    <t>703907790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</si>
  <si>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</si>
  <si>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"nátok-100/100/8" ((28,3+49,2)*0,0079)*1,15</t>
  </si>
  <si>
    <t>"obetonování potrubí-150/150/6" (7,8*19,3*0,00303)*1,15</t>
  </si>
  <si>
    <t>"čelo-100/100/8" (55,2*0,0079)*1,15</t>
  </si>
  <si>
    <t>451317122</t>
  </si>
  <si>
    <t>Podklad pod dlažbu z betonu prostého pro prostředí s mrazovými cykly C 30/37 tl přes 100 do 150 mm</t>
  </si>
  <si>
    <t>-500762890</t>
  </si>
  <si>
    <t>Podklad pod dlažbu z betonu prostého pro prostředí s mrazovými cykly tř. C 30/37 tl. přes 100 do 150 mm</t>
  </si>
  <si>
    <t>"nátok" 8,2</t>
  </si>
  <si>
    <t>6*2</t>
  </si>
  <si>
    <t>452218142</t>
  </si>
  <si>
    <t>Zajišťovací práh z upraveného lomového kamene na cementovou maltu</t>
  </si>
  <si>
    <t>491060823</t>
  </si>
  <si>
    <t>Zajišťovací práh z upraveného lomového kamene na dně a ve svahu melioračních kanálů, s patkami nebo bez patek s dlažbovitou úpravou viditelných ploch na cementovou maltu</t>
  </si>
  <si>
    <t>5,5*0,6*1,2</t>
  </si>
  <si>
    <t>457532111</t>
  </si>
  <si>
    <t>Filtrační vrstvy z hrubého drceného kameniva se zhutněním frakce od 4 až 8 do 22 až 32 mm</t>
  </si>
  <si>
    <t>-791156268</t>
  </si>
  <si>
    <t>Filtrační vrstvy jakékoliv tloušťky a sklonu z hrubého drceného kameniva se zhutněním do 10 pojezdů/m3, frakce od 4-8 do 22-32 mm</t>
  </si>
  <si>
    <t>"vývar" 12,6*0,15+41,3*0,15</t>
  </si>
  <si>
    <t>462513161</t>
  </si>
  <si>
    <t>Zához z lomového kamene záhozového hmotnost kamenů do 500 kg bez výplně</t>
  </si>
  <si>
    <t>-1878535144</t>
  </si>
  <si>
    <t>Zához z lomového kamene neupraveného provedený ze břehu nebo z lešení, do sucha nebo do vody záhozového, hmotnost jednotlivých kamenů přes 200 do 500 kg bez výplně mezer</t>
  </si>
  <si>
    <t>"vývar" 12,6*0,6+41,3*0,6</t>
  </si>
  <si>
    <t>462513169</t>
  </si>
  <si>
    <t>Příplatek za urovnání líce záhozu z lomového kamene záhozového do 500 kg</t>
  </si>
  <si>
    <t>2092379940</t>
  </si>
  <si>
    <t>Zához z lomového kamene neupraveného provedený ze břehu nebo z lešení, do sucha nebo do vody záhozového, hmotnost jednotlivých kamenů přes 200 do 500 kg Příplatek k ceně za urovnání líce záhozu</t>
  </si>
  <si>
    <t>"vývar" 12,6+41,3</t>
  </si>
  <si>
    <t>465513127</t>
  </si>
  <si>
    <t>Dlažba z lomového kamene na cementovou maltu s vyspárováním tl 200 mm</t>
  </si>
  <si>
    <t>883444951</t>
  </si>
  <si>
    <t>Dlažba z lomového kamene lomařsky upraveného na cementovou maltu, s vyspárováním cementovou maltou, tl. kamene 200 mm</t>
  </si>
  <si>
    <t>55243808</t>
  </si>
  <si>
    <t>stupadlo ocelové s PE povlakem forma A - MSS P162mm</t>
  </si>
  <si>
    <t>-663112591</t>
  </si>
  <si>
    <t>55243832</t>
  </si>
  <si>
    <t>hmoždinka pro jednořadová šachtová stupadla levá</t>
  </si>
  <si>
    <t>815790528</t>
  </si>
  <si>
    <t>55243834</t>
  </si>
  <si>
    <t>hmoždinka pro jednořadová šachtová stupadla pravá</t>
  </si>
  <si>
    <t>-1655657855</t>
  </si>
  <si>
    <t>59222004</t>
  </si>
  <si>
    <t>trouba ŽB hrdlová DN 1200</t>
  </si>
  <si>
    <t>317167942</t>
  </si>
  <si>
    <t>19,5*1,093</t>
  </si>
  <si>
    <t>820521113</t>
  </si>
  <si>
    <t>Přeseknutí železobetonové trouby DN nad 1000 do 1200 mm</t>
  </si>
  <si>
    <t>740636338</t>
  </si>
  <si>
    <t>Přeseknutí železobetonové trouby v rovině kolmé nebo skloněné k ose trouby, se začištěním DN přes 1000 do 1200 mm</t>
  </si>
  <si>
    <t>822522111</t>
  </si>
  <si>
    <t>Montáž potrubí z trub TZH s integrovaným těsněním otevřený výkop sklon do 20 % DN 1200</t>
  </si>
  <si>
    <t>1861984400</t>
  </si>
  <si>
    <t>Montáž potrubí z trub železobetonových hrdlových v otevřeném výkopu ve sklonu do 20 % s integrovaným těsněním DN 1200</t>
  </si>
  <si>
    <t>19,5</t>
  </si>
  <si>
    <t>891352322</t>
  </si>
  <si>
    <t>Montáž kanalizačních stavítek DN 200</t>
  </si>
  <si>
    <t>2005809594</t>
  </si>
  <si>
    <t>Montáž kanalizačních armatur na potrubí stavítek DN 200</t>
  </si>
  <si>
    <t>899623181</t>
  </si>
  <si>
    <t>Obetonování potrubí nebo zdiva stok betonem prostým tř. C 30/37 v otevřeném výkopu</t>
  </si>
  <si>
    <t>913845665</t>
  </si>
  <si>
    <t>Obetonování potrubí nebo zdiva stok betonem prostým v otevřeném výkopu, beton tř. C 30/37</t>
  </si>
  <si>
    <t>(2,69*19,3)+2,75</t>
  </si>
  <si>
    <t>"žebro" 2,68</t>
  </si>
  <si>
    <t>899643111</t>
  </si>
  <si>
    <t>Bednění pro obetonování potrubí otevřený výkop</t>
  </si>
  <si>
    <t>-43053957</t>
  </si>
  <si>
    <t>Bednění pro obetonování potrubí v otevřeném výkopu</t>
  </si>
  <si>
    <t>(2*19,3)*2+4,4</t>
  </si>
  <si>
    <t>"žebro" 11,9</t>
  </si>
  <si>
    <t>R89001</t>
  </si>
  <si>
    <t xml:space="preserve">Vřetenové stavítko nerezové </t>
  </si>
  <si>
    <t>540375323</t>
  </si>
  <si>
    <t xml:space="preserve">Vřetenové stavítko nerezové 
rozměr 200 x 200 mm, délka tyče 5,5 m, ukončení ořech vč. dopravy, montážního materiálu a zprovoznění
</t>
  </si>
  <si>
    <t>931626111</t>
  </si>
  <si>
    <t>Úprava dilatační spáry asfaltovým nátěrem jednonásobným</t>
  </si>
  <si>
    <t>-1650425905</t>
  </si>
  <si>
    <t>Úprava dilatační spáry konstrukcí z prostého nebo železového betonu asfaltová úprava jednonásobným nátěrem</t>
  </si>
  <si>
    <t>1,85*0,6+(2,4*2)*0,3</t>
  </si>
  <si>
    <t>931991111</t>
  </si>
  <si>
    <t>Zřízení těsnění dilatační spáry gumovým nebo PVC pásem ve dně</t>
  </si>
  <si>
    <t>1901189141</t>
  </si>
  <si>
    <t>Zřízení těsnění dilatační spáry pásem gumovým profilovým nebo z PVC ve dně</t>
  </si>
  <si>
    <t>1,85</t>
  </si>
  <si>
    <t>48</t>
  </si>
  <si>
    <t>931991112</t>
  </si>
  <si>
    <t>Zřízení těsnění dilatační spáry gumovým nebo PVC pásem ve stěně</t>
  </si>
  <si>
    <t>-199722491</t>
  </si>
  <si>
    <t>Zřízení těsnění dilatační spáry pásem gumovým profilovým nebo z PVC ve stěně</t>
  </si>
  <si>
    <t>2,4*2</t>
  </si>
  <si>
    <t>49</t>
  </si>
  <si>
    <t>934956123</t>
  </si>
  <si>
    <t>Hradítka z dubového dřeva tl 40 mm</t>
  </si>
  <si>
    <t>480504237</t>
  </si>
  <si>
    <t>Přepadová a ochranná zařízení nádrží dřevěná hradítka (dluže požeráku) š.150 mm, bez nátěru, s potřebným kováním z dubového dřeva, tl. 40 mm</t>
  </si>
  <si>
    <t>(1,35*1,1)*2+1,35*5</t>
  </si>
  <si>
    <t>50</t>
  </si>
  <si>
    <t>939941112</t>
  </si>
  <si>
    <t>Zřízení těsnění pracovní spáry ocelovým plechem mezi dnem a stěnou</t>
  </si>
  <si>
    <t>-989655934</t>
  </si>
  <si>
    <t>"nátok" 5,5*2</t>
  </si>
  <si>
    <t>5,35+19,0</t>
  </si>
  <si>
    <t>51</t>
  </si>
  <si>
    <t>939941113</t>
  </si>
  <si>
    <t>Zřízení těsnění pracovní spáry ocelovým plechem ve stěně</t>
  </si>
  <si>
    <t>1180809853</t>
  </si>
  <si>
    <t>6,15*2</t>
  </si>
  <si>
    <t>52</t>
  </si>
  <si>
    <t>953334423</t>
  </si>
  <si>
    <t>Těsnící plech do pracovních spar betonových kcí s bitumenovým povrchem oboustranným š 160 mm</t>
  </si>
  <si>
    <t>346407096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</si>
  <si>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</si>
  <si>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5,35+19,0+6,15*2</t>
  </si>
  <si>
    <t>53</t>
  </si>
  <si>
    <t>977151114</t>
  </si>
  <si>
    <t>Jádrové vrty diamantovými korunkami do D 60 mm do stavebních materiálů</t>
  </si>
  <si>
    <t>963927036</t>
  </si>
  <si>
    <t>Jádrové vrty diamantovými korunkami do stavebních materiálů (železobetonu, betonu, cihel, obkladů, dlažeb, kamene) průměru přes 50 do 60 mm</t>
  </si>
  <si>
    <t>0,2*6</t>
  </si>
  <si>
    <t>54</t>
  </si>
  <si>
    <t>R93002</t>
  </si>
  <si>
    <t>Vodočetná lať</t>
  </si>
  <si>
    <t>1239986545</t>
  </si>
  <si>
    <t>Vodočetná lať
ocelový plech tl. 1,5 mm, smalt
délka 5,0 m
vč. montáže a dopravy</t>
  </si>
  <si>
    <t>55</t>
  </si>
  <si>
    <t>-1622685004</t>
  </si>
  <si>
    <t>56</t>
  </si>
  <si>
    <t>13010200</t>
  </si>
  <si>
    <t>tyč ocelová plochá jakost 11 375 40x4mm</t>
  </si>
  <si>
    <t>-765550336</t>
  </si>
  <si>
    <t>P</t>
  </si>
  <si>
    <t>Poznámka k položce:_x000d_
Hmotnost: 1,26 kg/m</t>
  </si>
  <si>
    <t>"Z/2-rám" (0,12*9)*0,00126</t>
  </si>
  <si>
    <t>57</t>
  </si>
  <si>
    <t>13010272</t>
  </si>
  <si>
    <t>tyč ocelová plochá jakost 11 375 80x10mm</t>
  </si>
  <si>
    <t>-1311260796</t>
  </si>
  <si>
    <t>Poznámka k položce:_x000d_
Hmotnost: 6,28 kg/m</t>
  </si>
  <si>
    <t>"Z/3-česle" 28,18*0,00628</t>
  </si>
  <si>
    <t>58</t>
  </si>
  <si>
    <t>13010302</t>
  </si>
  <si>
    <t>tyč ocelová plochá jakost 11 375 120x8mm</t>
  </si>
  <si>
    <t>1580740398</t>
  </si>
  <si>
    <t>Poznámka k položce:_x000d_
Hmotnost: 7,54 kg/m</t>
  </si>
  <si>
    <t>"Z/5-lávka" (0,08*20)*0,0076</t>
  </si>
  <si>
    <t>"Z/6-zábradlí" (0,05*20)*0,0076</t>
  </si>
  <si>
    <t>59</t>
  </si>
  <si>
    <t>13010442</t>
  </si>
  <si>
    <t>úhelník ocelový rovnostranný jakost 11 375 100x100x10mm</t>
  </si>
  <si>
    <t>191419508</t>
  </si>
  <si>
    <t>Poznámka k položce:_x000d_
Hmotnost: 15,04 kg/m</t>
  </si>
  <si>
    <t>"Z/3-rám česlí" 6,56*0,0151</t>
  </si>
  <si>
    <t>13010508</t>
  </si>
  <si>
    <t>úhelník ocelový nerovnostranný jakost 11 375 60x40x5mm</t>
  </si>
  <si>
    <t>-1039685074</t>
  </si>
  <si>
    <t>Poznámka k položce:_x000d_
Hmotnost: 3,76 kg/m</t>
  </si>
  <si>
    <t>"Z/2-rám" (1,56*2+1,37)*0,00377</t>
  </si>
  <si>
    <t>61</t>
  </si>
  <si>
    <t>13010744</t>
  </si>
  <si>
    <t>ocel profilová IPE 120 jakost 11 375</t>
  </si>
  <si>
    <t>1092818662</t>
  </si>
  <si>
    <t>Poznámka k položce:_x000d_
Hmotnost: 10,60 kg/m</t>
  </si>
  <si>
    <t>"Z/5-lávka" (0,875*5)*0,0112</t>
  </si>
  <si>
    <t>62</t>
  </si>
  <si>
    <t>13010756</t>
  </si>
  <si>
    <t>ocel profilová IPE 240 jakost 11 375</t>
  </si>
  <si>
    <t>-1902433820</t>
  </si>
  <si>
    <t>Poznámka k položce:_x000d_
Hmotnost: 31,50 kg/m</t>
  </si>
  <si>
    <t>"Z/5-lávka" (12,0*2)*0,0362</t>
  </si>
  <si>
    <t>63</t>
  </si>
  <si>
    <t>13010812</t>
  </si>
  <si>
    <t>ocel profilová UPN 65 jakost 11 375</t>
  </si>
  <si>
    <t>633141230</t>
  </si>
  <si>
    <t>Poznámka k položce:_x000d_
Hmotnost: 7,09 kg/m</t>
  </si>
  <si>
    <t>"Z/1-vodící drážky" ((5,8*2+1,37)*3)*0,00709</t>
  </si>
  <si>
    <t>64</t>
  </si>
  <si>
    <t>54926400</t>
  </si>
  <si>
    <t>zámek stavební dveřní zadlabací s vložkou 5131</t>
  </si>
  <si>
    <t>-372018240</t>
  </si>
  <si>
    <t>65</t>
  </si>
  <si>
    <t>55283901</t>
  </si>
  <si>
    <t>trubka ocelová bezešvá hladká jakost 11 353 38x4,0mm</t>
  </si>
  <si>
    <t>40746828</t>
  </si>
  <si>
    <t>"Z/6-zábradlí" 71</t>
  </si>
  <si>
    <t>"Z/8-branka" 4,95</t>
  </si>
  <si>
    <t>"Z/9-zábradlí" 29,32</t>
  </si>
  <si>
    <t>"Z/10-zábradlí" 19,7</t>
  </si>
  <si>
    <t>66</t>
  </si>
  <si>
    <t>14011098</t>
  </si>
  <si>
    <t>trubka ocelová bezešvá hladká jakost 11 353 159x4,5mm</t>
  </si>
  <si>
    <t>-1237566792</t>
  </si>
  <si>
    <t>5,5</t>
  </si>
  <si>
    <t>67</t>
  </si>
  <si>
    <t>55347001</t>
  </si>
  <si>
    <t>rošt podlahový lisovaný žárově zinkovaný velikost 30/2mm 500x1000mm</t>
  </si>
  <si>
    <t>727236549</t>
  </si>
  <si>
    <t>"lávka" 1</t>
  </si>
  <si>
    <t>68</t>
  </si>
  <si>
    <t>55347006</t>
  </si>
  <si>
    <t>rošt podlahový lisovaný žárově zinkovaný velikost 30/2mm 1000x1000mm</t>
  </si>
  <si>
    <t>-1830149016</t>
  </si>
  <si>
    <t>"lávka" 11</t>
  </si>
  <si>
    <t>69</t>
  </si>
  <si>
    <t>55347018</t>
  </si>
  <si>
    <t>rošt podlahový lisovaný žárově zinkovaný velikost 30/3mm 1200x1000mm</t>
  </si>
  <si>
    <t>-509720125</t>
  </si>
  <si>
    <t>"Z/2-1350/780" 2</t>
  </si>
  <si>
    <t>70</t>
  </si>
  <si>
    <t>767161111</t>
  </si>
  <si>
    <t>Montáž zábradlí rovného z trubek do zdi hmotnosti do 20 kg</t>
  </si>
  <si>
    <t>-618741013</t>
  </si>
  <si>
    <t>Montáž zábradlí rovného z trubek nebo tenkostěnných profilů do zdiva, hmotnosti 1 m zábradlí do 20 kg</t>
  </si>
  <si>
    <t>"Z/7" 5,95</t>
  </si>
  <si>
    <t>"Z/9" 8,81</t>
  </si>
  <si>
    <t>71</t>
  </si>
  <si>
    <t>767161123</t>
  </si>
  <si>
    <t>Montáž zábradlí rovného z trubek do ocelové konstrukce hmotnosti do 20 kg</t>
  </si>
  <si>
    <t>1838489184</t>
  </si>
  <si>
    <t>Montáž zábradlí rovného z trubek nebo tenkostěnných profilů na ocelovou konstrukci, hmotnosti 1 m zábradlí do 20 kg</t>
  </si>
  <si>
    <t>11,25*2</t>
  </si>
  <si>
    <t>72</t>
  </si>
  <si>
    <t>767995113</t>
  </si>
  <si>
    <t>Montáž atypických zámečnických konstrukcí hmotnosti do 20 kg</t>
  </si>
  <si>
    <t>1575158331</t>
  </si>
  <si>
    <t>Montáž ostatních atypických zámečnických konstrukcí hmotnosti přes 10 do 20 kg</t>
  </si>
  <si>
    <t>"Z/2-rám" 18,29</t>
  </si>
  <si>
    <t>"Z/8-branka" 16,58</t>
  </si>
  <si>
    <t>73</t>
  </si>
  <si>
    <t>767995115</t>
  </si>
  <si>
    <t>Montáž atypických zámečnických konstrukcí hmotnosti do 100 kg</t>
  </si>
  <si>
    <t>336982654</t>
  </si>
  <si>
    <t>Montáž ostatních atypických zámečnických konstrukcí hmotnosti přes 50 do 100 kg</t>
  </si>
  <si>
    <t>"Z/1-vodící drážky" 91,96*3</t>
  </si>
  <si>
    <t>"Z/3-rám česlí" 99,06</t>
  </si>
  <si>
    <t>"Z/7-zábradlí" 66,0</t>
  </si>
  <si>
    <t>"Z/9-zábradlí" 98,22</t>
  </si>
  <si>
    <t>"trouba 159*4,5" 5,5*14,75</t>
  </si>
  <si>
    <t>74</t>
  </si>
  <si>
    <t>767995116</t>
  </si>
  <si>
    <t>Montáž atypických zámečnických konstrukcí hmotnosti do 250 kg</t>
  </si>
  <si>
    <t>-2083294526</t>
  </si>
  <si>
    <t>Montáž ostatních atypických zámečnických konstrukcí hmotnosti přes 100 do 250 kg</t>
  </si>
  <si>
    <t>"Z/3-česle" 176,97</t>
  </si>
  <si>
    <t>"Z/6-zábradlí" 122,725*2</t>
  </si>
  <si>
    <t>75</t>
  </si>
  <si>
    <t>767995117</t>
  </si>
  <si>
    <t>Montáž atypických zámečnických konstrukcí hmotnosti do 500 kg</t>
  </si>
  <si>
    <t>-1817533565</t>
  </si>
  <si>
    <t>Montáž ostatních atypických zámečnických konstrukcí hmotnosti přes 250 do 500 kg</t>
  </si>
  <si>
    <t>"Z/5-lávka" 464,98*2</t>
  </si>
  <si>
    <t>76</t>
  </si>
  <si>
    <t>998767101</t>
  </si>
  <si>
    <t>Přesun hmot tonážní pro zámečnické konstrukce v objektech v do 6 m</t>
  </si>
  <si>
    <t>1444795794</t>
  </si>
  <si>
    <t>Přesun hmot pro zámečnické konstrukce stanovený z hmotnosti přesunovaného materiálu vodorovná dopravní vzdálenost do 50 m v objektech výšky do 6 m</t>
  </si>
  <si>
    <t>77</t>
  </si>
  <si>
    <t>R767001</t>
  </si>
  <si>
    <t>Žárové zinkování</t>
  </si>
  <si>
    <t>1716701963</t>
  </si>
  <si>
    <t>IO 02 - Přeložka polní cesty HC18-HC37</t>
  </si>
  <si>
    <t xml:space="preserve">    5 - Komunikace pozemní</t>
  </si>
  <si>
    <t>-1391213959</t>
  </si>
  <si>
    <t>160*0,035</t>
  </si>
  <si>
    <t>113107243</t>
  </si>
  <si>
    <t>Odstranění podkladu živičného tl 150 mm strojně pl přes 200 m2</t>
  </si>
  <si>
    <t>-1115660160</t>
  </si>
  <si>
    <t>Odstranění podkladů nebo krytů strojně plochy jednotlivě přes 200 m2 s přemístěním hmot na skládku na vzdálenost do 20 m nebo s naložením na dopravní prostředek živičných, o tl. vrstvy přes 100 do 150 mm</t>
  </si>
  <si>
    <t>884</t>
  </si>
  <si>
    <t>113152111</t>
  </si>
  <si>
    <t>Odstranění podkladů zpevněných ploch z kameniva těženého</t>
  </si>
  <si>
    <t>999138076</t>
  </si>
  <si>
    <t>Odstranění podkladů zpevněných ploch s přemístěním na skládku na vzdálenost do 20 m nebo s naložením na dopravní prostředek z kameniva těženého</t>
  </si>
  <si>
    <t>884*0,3</t>
  </si>
  <si>
    <t>978646769</t>
  </si>
  <si>
    <t>880</t>
  </si>
  <si>
    <t>-1723605203</t>
  </si>
  <si>
    <t>240</t>
  </si>
  <si>
    <t>122452204</t>
  </si>
  <si>
    <t>Odkopávky a prokopávky nezapažené pro silnice a dálnice v hornině třídy těžitelnosti II objem do 500 m3 strojně</t>
  </si>
  <si>
    <t>2106511403</t>
  </si>
  <si>
    <t>Odkopávky a prokopávky nezapažené pro silnice a dálnice strojně v hornině třídy těžitelnosti II přes 100 do 500 m3</t>
  </si>
  <si>
    <t>180</t>
  </si>
  <si>
    <t>-1984042522</t>
  </si>
  <si>
    <t>"nevhodná zemina" 90</t>
  </si>
  <si>
    <t>"ze zemníku" 240</t>
  </si>
  <si>
    <t>167103101</t>
  </si>
  <si>
    <t>Nakládání výkopku ze zemin schopných zúrodnění</t>
  </si>
  <si>
    <t>808014388</t>
  </si>
  <si>
    <t>Nakládání neulehlého výkopku z hromad zeminy schopné zúrodnění</t>
  </si>
  <si>
    <t>80</t>
  </si>
  <si>
    <t>171152101</t>
  </si>
  <si>
    <t>Uložení sypaniny z hornin soudržných do násypů zhutněných silnic a dálnic</t>
  </si>
  <si>
    <t>623114173</t>
  </si>
  <si>
    <t>Uložení sypaniny do zhutněných násypů pro silnice, dálnice a letiště s rozprostřením sypaniny ve vrstvách, s hrubým urovnáním a uzavřením povrchu násypu z hornin soudržných</t>
  </si>
  <si>
    <t>330</t>
  </si>
  <si>
    <t>200076592</t>
  </si>
  <si>
    <t>90</t>
  </si>
  <si>
    <t>-112783270</t>
  </si>
  <si>
    <t>790</t>
  </si>
  <si>
    <t>-253989896</t>
  </si>
  <si>
    <t>700</t>
  </si>
  <si>
    <t>181351107</t>
  </si>
  <si>
    <t>Rozprostření ornice tl vrstvy do 500 mm pl do 500 m2 v rovině nebo ve svahu do 1:5 strojně</t>
  </si>
  <si>
    <t>1519304324</t>
  </si>
  <si>
    <t>Rozprostření a urovnání ornice v rovině nebo ve svahu sklonu do 1:5 strojně při souvislé ploše přes 100 do 500 m2, tl. vrstvy přes 400 do 500 mm</t>
  </si>
  <si>
    <t>160</t>
  </si>
  <si>
    <t>632480078</t>
  </si>
  <si>
    <t>2068237213</t>
  </si>
  <si>
    <t>115</t>
  </si>
  <si>
    <t>-807375636</t>
  </si>
  <si>
    <t>130</t>
  </si>
  <si>
    <t>212752101</t>
  </si>
  <si>
    <t>Trativod z drenážních trubek korugovaných PE-HD SN 4 perforace 360° včetně lože otevřený výkop DN 100 pro liniové stavby</t>
  </si>
  <si>
    <t>636000875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</si>
  <si>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</si>
  <si>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185</t>
  </si>
  <si>
    <t>273322511</t>
  </si>
  <si>
    <t>Základové desky ze ŽB se zvýšenými nároky na prostředí tř. C 25/30</t>
  </si>
  <si>
    <t>-765976237</t>
  </si>
  <si>
    <t>Základy z betonu železového (bez výztuže) desky z betonu se zvýšenými nároky na prostředí tř. C 25/30</t>
  </si>
  <si>
    <t>1,7</t>
  </si>
  <si>
    <t>991086372</t>
  </si>
  <si>
    <t>2,4</t>
  </si>
  <si>
    <t>-1083442144</t>
  </si>
  <si>
    <t>1972983686</t>
  </si>
  <si>
    <t>15,8*0,00303</t>
  </si>
  <si>
    <t>1720012697</t>
  </si>
  <si>
    <t>12,8*0,15</t>
  </si>
  <si>
    <t>321321115</t>
  </si>
  <si>
    <t>Konstrukce vodních staveb ze ŽB mrazuvzdorného tř. C 25/30</t>
  </si>
  <si>
    <t>664853286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</si>
  <si>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</si>
  <si>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20,9</t>
  </si>
  <si>
    <t>389727663</t>
  </si>
  <si>
    <t>31,2</t>
  </si>
  <si>
    <t>-2039364942</t>
  </si>
  <si>
    <t>-1799583855</t>
  </si>
  <si>
    <t>(32,4*0,0054)*1,15</t>
  </si>
  <si>
    <t>451311531</t>
  </si>
  <si>
    <t>Podklad pod dlažbu z betonu prostého pro prostředí s mrazovými cykly C 25/30 tl přes 150 do 200 mm</t>
  </si>
  <si>
    <t>662456354</t>
  </si>
  <si>
    <t>Podklad pod dlažbu z betonu prostého pro prostředí s mrazovými cykly tř. C 25/30 tl. přes 150 do 200 mm</t>
  </si>
  <si>
    <t>10,3</t>
  </si>
  <si>
    <t>451311541</t>
  </si>
  <si>
    <t>Podklad pod dlažbu z betonu prostého pro prostředí s mrazovými cykly C 25/30 tl přes 200 do 250 mm</t>
  </si>
  <si>
    <t>1470952885</t>
  </si>
  <si>
    <t>Podklad pod dlažbu z betonu prostého pro prostředí s mrazovými cykly tř. C 25/30 tl. přes 200 do 250 mm</t>
  </si>
  <si>
    <t>10,6</t>
  </si>
  <si>
    <t>-227336056</t>
  </si>
  <si>
    <t>10,3+10,6</t>
  </si>
  <si>
    <t>Komunikace pozemní</t>
  </si>
  <si>
    <t>561061121</t>
  </si>
  <si>
    <t>Zřízení podkladu ze zeminy upravené vápnem, cementem, směsnými pojivy tl 400 mm plochy do 5000 m2</t>
  </si>
  <si>
    <t>851953060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</si>
  <si>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</si>
  <si>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1490</t>
  </si>
  <si>
    <t>"odbočka" 82</t>
  </si>
  <si>
    <t>564762111</t>
  </si>
  <si>
    <t>Podklad z vibrovaného štěrku VŠ tl 200 mm</t>
  </si>
  <si>
    <t>-4994088</t>
  </si>
  <si>
    <t>Podklad nebo kryt z vibrovaného štěrku VŠ s rozprostřením, vlhčením a zhutněním, po zhutnění tl. 200 mm</t>
  </si>
  <si>
    <t>"odbočka" 65,5</t>
  </si>
  <si>
    <t>564851111</t>
  </si>
  <si>
    <t>Podklad ze štěrkodrtě ŠD tl 150 mm</t>
  </si>
  <si>
    <t>-1328154495</t>
  </si>
  <si>
    <t>Podklad ze štěrkodrti ŠD s rozprostřením a zhutněním, po zhutnění tl. 150 mm</t>
  </si>
  <si>
    <t>"frakce 0-32" 1375,6</t>
  </si>
  <si>
    <t>"frakce 0-63" 1490</t>
  </si>
  <si>
    <t>564861111</t>
  </si>
  <si>
    <t>Podklad ze štěrkodrtě ŠD tl 200 mm</t>
  </si>
  <si>
    <t>-1591116625</t>
  </si>
  <si>
    <t>Podklad ze štěrkodrti ŠD s rozprostřením a zhutněním, po zhutnění tl. 200 mm</t>
  </si>
  <si>
    <t>565155121</t>
  </si>
  <si>
    <t>Asfaltový beton vrstva podkladní ACP 16 (obalované kamenivo OKS) tl 70 mm š přes 3 m</t>
  </si>
  <si>
    <t>-799025673</t>
  </si>
  <si>
    <t>Asfaltový beton vrstva podkladní ACP 16 (obalované kamenivo střednězrnné - OKS) s rozprostřením a zhutněním v pruhu šířky přes 3 m, po zhutnění tl. 70 mm</t>
  </si>
  <si>
    <t>1261</t>
  </si>
  <si>
    <t>569831111</t>
  </si>
  <si>
    <t>Zpevnění krajnic štěrkodrtí tl 100 mm</t>
  </si>
  <si>
    <t>954683738</t>
  </si>
  <si>
    <t>Zpevnění krajnic nebo komunikací pro pěší s rozprostřením a zhutněním, po zhutnění štěrkodrtí tl. 100 mm</t>
  </si>
  <si>
    <t>235</t>
  </si>
  <si>
    <t>573111113</t>
  </si>
  <si>
    <t>Postřik živičný infiltrační s posypem z asfaltu množství 1,5 kg/m2</t>
  </si>
  <si>
    <t>-681745540</t>
  </si>
  <si>
    <t>Postřik infiltrační PI z asfaltu silničního s posypem kamenivem, v množství 1,50 kg/m2</t>
  </si>
  <si>
    <t>573231106</t>
  </si>
  <si>
    <t>Postřik živičný spojovací ze silniční emulze v množství 0,30 kg/m2</t>
  </si>
  <si>
    <t>1142765476</t>
  </si>
  <si>
    <t>Postřik spojovací PS bez posypu kamenivem ze silniční emulze, v množství 0,30 kg/m2</t>
  </si>
  <si>
    <t>1146,4</t>
  </si>
  <si>
    <t>577134141</t>
  </si>
  <si>
    <t>Asfaltový beton vrstva obrusná ACO 11 (ABS) tř. I tl 40 mm š přes 3 m z modifikovaného asfaltu</t>
  </si>
  <si>
    <t>751337321</t>
  </si>
  <si>
    <t>Asfaltový beton vrstva obrusná ACO 11 (ABS) s rozprostřením a se zhutněním z modifikovaného asfaltu v pruhu šířky přes 3 m, po zhutnění tl. 40 mm</t>
  </si>
  <si>
    <t>58530170</t>
  </si>
  <si>
    <t>vápno nehašené CL 90-Q pro úpravu zemin standardní</t>
  </si>
  <si>
    <t>360585982</t>
  </si>
  <si>
    <t>"4% pojiva" (1490*0,4*70,8)/1000</t>
  </si>
  <si>
    <t>"4% pojiva" (82*0,4*70,8)/1000</t>
  </si>
  <si>
    <t>59222002</t>
  </si>
  <si>
    <t>trouba ŽB hrdlová DN 800</t>
  </si>
  <si>
    <t>1902145153</t>
  </si>
  <si>
    <t>17,2*1,093</t>
  </si>
  <si>
    <t>820471113</t>
  </si>
  <si>
    <t>Přeseknutí železobetonové trouby DN nad 600 do 800 mm</t>
  </si>
  <si>
    <t>168097315</t>
  </si>
  <si>
    <t>Přeseknutí železobetonové trouby v rovině kolmé nebo skloněné k ose trouby, se začištěním DN přes 600 do 800 mm</t>
  </si>
  <si>
    <t>822472111</t>
  </si>
  <si>
    <t>Montáž potrubí z trub TZH s integrovaným těsněním otevřený výkop sklon do 20 % DN 800</t>
  </si>
  <si>
    <t>1228100699</t>
  </si>
  <si>
    <t>Montáž potrubí z trub železobetonových hrdlových v otevřeném výkopu ve sklonu do 20 % s integrovaným těsněním DN 800</t>
  </si>
  <si>
    <t>17,2</t>
  </si>
  <si>
    <t>899623161</t>
  </si>
  <si>
    <t>Obetonování potrubí nebo zdiva stok betonem prostým tř. C 20/25 v otevřeném výkopu</t>
  </si>
  <si>
    <t>2007706639</t>
  </si>
  <si>
    <t>Obetonování potrubí nebo zdiva stok betonem prostým v otevřeném výkopu, beton tř. C 20/25</t>
  </si>
  <si>
    <t>17,8</t>
  </si>
  <si>
    <t>-319347183</t>
  </si>
  <si>
    <t>(1,4*12,4)*2</t>
  </si>
  <si>
    <t>919735113</t>
  </si>
  <si>
    <t>Řezání stávajícího živičného krytu hl do 150 mm</t>
  </si>
  <si>
    <t>1315615316</t>
  </si>
  <si>
    <t>Řezání stávajícího živičného krytu nebo podkladu hloubky přes 100 do 150 mm</t>
  </si>
  <si>
    <t>966008113</t>
  </si>
  <si>
    <t>Bourání trubního propustku do DN 800</t>
  </si>
  <si>
    <t>-1013463137</t>
  </si>
  <si>
    <t>Bourání trubního propustku s odklizením a uložením vybouraného materiálu na skládku na vzdálenost do 3 m nebo s naložením na dopravní prostředek z trub DN přes 500 do 800 mm</t>
  </si>
  <si>
    <t>"propustek DN800" 7,5</t>
  </si>
  <si>
    <t>R90004</t>
  </si>
  <si>
    <t>Statická zatěžovací zkouška dle TKP</t>
  </si>
  <si>
    <t>946954955</t>
  </si>
  <si>
    <t>-2034166161</t>
  </si>
  <si>
    <t>-1627041473</t>
  </si>
  <si>
    <t>719,077*10 'Přepočtené koeficientem množství</t>
  </si>
  <si>
    <t>1664210709</t>
  </si>
  <si>
    <t>997221862</t>
  </si>
  <si>
    <t>Poplatek za uložení stavebního odpadu na recyklační skládce (skládkovné) z armovaného betonu pod kódem 17 01 01</t>
  </si>
  <si>
    <t>-1797745716</t>
  </si>
  <si>
    <t>Poplatek za uložení stavebního odpadu na recyklační skládce (skládkovné) z armovaného betonu zatříděného do Katalogu odpadů pod kódem 17 01 01</t>
  </si>
  <si>
    <t>998225111</t>
  </si>
  <si>
    <t>Přesun hmot pro pozemní komunikace s krytem z kamene, monolitickým betonovým nebo živičným</t>
  </si>
  <si>
    <t>1424715196</t>
  </si>
  <si>
    <t>Přesun hmot pro komunikace s krytem z kameniva, monolitickým betonovým nebo živičným dopravní vzdálenost do 200 m jakékoliv délky objektu</t>
  </si>
  <si>
    <t>IO 03 - Přeložka vodovodu a odpadu z vodojemu</t>
  </si>
  <si>
    <t>113107343</t>
  </si>
  <si>
    <t>Odstranění podkladu živičného tl 150 mm strojně pl do 50 m2</t>
  </si>
  <si>
    <t>-588372914</t>
  </si>
  <si>
    <t>Odstranění podkladů nebo krytů strojně plochy jednotlivě do 50 m2 s přemístěním hmot na skládku na vzdálenost do 3 m nebo s naložením na dopravní prostředek živičných, o tl. vrstvy přes 100 do 150 mm</t>
  </si>
  <si>
    <t>"vodovod" 11,7</t>
  </si>
  <si>
    <t>-2035400265</t>
  </si>
  <si>
    <t>"vodovod" 11,7*1,0*0,3</t>
  </si>
  <si>
    <t>119003131</t>
  </si>
  <si>
    <t>Výstražná páska pro zabezpečení výkopu zřízení</t>
  </si>
  <si>
    <t>1058970334</t>
  </si>
  <si>
    <t>Pomocné konstrukce při zabezpečení výkopu svislé výstražná páska zřízení</t>
  </si>
  <si>
    <t>119003132</t>
  </si>
  <si>
    <t>Výstražná páska pro zabezpečení výkopu odstranění</t>
  </si>
  <si>
    <t>-1832478477</t>
  </si>
  <si>
    <t>Pomocné konstrukce při zabezpečení výkopu svislé výstražná páska odstranění</t>
  </si>
  <si>
    <t>121151115</t>
  </si>
  <si>
    <t>Sejmutí ornice plochy do 500 m2 tl vrstvy do 300 mm strojně</t>
  </si>
  <si>
    <t>-1632158902</t>
  </si>
  <si>
    <t>Sejmutí ornice strojně při souvislé ploše přes 100 do 500 m2, tl. vrstvy přes 250 do 300 mm</t>
  </si>
  <si>
    <t>"vodovod" 319,2*1,0</t>
  </si>
  <si>
    <t>"odpad" 35,5*1,0*0,3+20*1,0</t>
  </si>
  <si>
    <t>132254204</t>
  </si>
  <si>
    <t>Hloubení zapažených rýh š do 2000 mm v hornině třídy těžitelnosti I, skupiny 3 objem do 500 m3</t>
  </si>
  <si>
    <t>1570637063</t>
  </si>
  <si>
    <t>Hloubení zapažených rýh šířky přes 800 do 2 000 mm strojně s urovnáním dna do předepsaného profilu a spádu v hornině třídy těžitelnosti I skupiny 3 přes 100 do 500 m3</t>
  </si>
  <si>
    <t>"vodovod" 281,4</t>
  </si>
  <si>
    <t>"odpad" 16+21</t>
  </si>
  <si>
    <t>132354204</t>
  </si>
  <si>
    <t>Hloubení zapažených rýh š do 2000 mm v hornině třídy těžitelnosti II, skupiny 4 objem do 500 m3</t>
  </si>
  <si>
    <t>1397125357</t>
  </si>
  <si>
    <t>Hloubení zapažených rýh šířky přes 800 do 2 000 mm strojně s urovnáním dna do předepsaného profilu a spádu v hornině třídy těžitelnosti II skupiny 4 přes 100 do 500 m3</t>
  </si>
  <si>
    <t>151101101</t>
  </si>
  <si>
    <t>Zřízení příložného pažení a rozepření stěn rýh hl do 2 m</t>
  </si>
  <si>
    <t>-427762785</t>
  </si>
  <si>
    <t>Zřízení pažení a rozepření stěn rýh pro podzemní vedení příložné pro jakoukoliv mezerovitost, hloubky do 2 m</t>
  </si>
  <si>
    <t>"vodovod" (330,9*2,0)*2</t>
  </si>
  <si>
    <t>"odpad" (35,5*1,2)*2</t>
  </si>
  <si>
    <t>151101102</t>
  </si>
  <si>
    <t>Zřízení příložného pažení a rozepření stěn rýh hl do 4 m</t>
  </si>
  <si>
    <t>721255598</t>
  </si>
  <si>
    <t>Zřízení pažení a rozepření stěn rýh pro podzemní vedení příložné pro jakoukoliv mezerovitost, hloubky do 4 m</t>
  </si>
  <si>
    <t>"odpad" (20*2,4)*2</t>
  </si>
  <si>
    <t>151101111</t>
  </si>
  <si>
    <t>Odstranění příložného pažení a rozepření stěn rýh hl do 2 m</t>
  </si>
  <si>
    <t>-1231727466</t>
  </si>
  <si>
    <t>Odstranění pažení a rozepření stěn rýh pro podzemní vedení s uložením materiálu na vzdálenost do 3 m od kraje výkopu příložné, hloubky do 2 m</t>
  </si>
  <si>
    <t>151101112</t>
  </si>
  <si>
    <t>Odstranění příložného pažení a rozepření stěn rýh hl do 4 m</t>
  </si>
  <si>
    <t>656494018</t>
  </si>
  <si>
    <t>Odstranění pažení a rozepření stěn rýh pro podzemní vedení s uložením materiálu na vzdálenost do 3 m od kraje výkopu příložné, hloubky přes 2 do 4 m</t>
  </si>
  <si>
    <t>-168007350</t>
  </si>
  <si>
    <t>"vodovod-přebytečná zemina" 231,63+10,53</t>
  </si>
  <si>
    <t>"odpad-přebytečná zemina" 21,3+12</t>
  </si>
  <si>
    <t>-1940910549</t>
  </si>
  <si>
    <t>-1668962559</t>
  </si>
  <si>
    <t>"vodovod" 331,17</t>
  </si>
  <si>
    <t>"odpad" 10,7+30</t>
  </si>
  <si>
    <t>175101201</t>
  </si>
  <si>
    <t>Obsypání objektu nad přilehlým původním terénem sypaninou bez prohození, uloženou do 3 m ručně</t>
  </si>
  <si>
    <t>-680075384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</si>
  <si>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</si>
  <si>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"vodovod" 198,54</t>
  </si>
  <si>
    <t>"odpad" 17,75+10</t>
  </si>
  <si>
    <t>181351105</t>
  </si>
  <si>
    <t>Rozprostření ornice tl vrstvy do 300 mm pl do 500 m2 v rovině nebo ve svahu do 1:5 strojně</t>
  </si>
  <si>
    <t>-1134653256</t>
  </si>
  <si>
    <t>Rozprostření a urovnání ornice v rovině nebo ve svahu sklonu do 1:5 strojně při souvislé ploše přes 100 do 500 m2, tl. vrstvy přes 250 do 300 mm</t>
  </si>
  <si>
    <t>"odpad" 35,5*1,0+20*1,0</t>
  </si>
  <si>
    <t>58333651</t>
  </si>
  <si>
    <t>kamenivo těžené hrubé frakce 8/16</t>
  </si>
  <si>
    <t>1954570064</t>
  </si>
  <si>
    <t>"vodovod-v komunikaci" (11,7*1,0*0,9)*2,0</t>
  </si>
  <si>
    <t>58337331</t>
  </si>
  <si>
    <t>štěrkopísek frakce 0/22</t>
  </si>
  <si>
    <t>-1026089415</t>
  </si>
  <si>
    <t>226,29*2 'Přepočtené koeficientem množství</t>
  </si>
  <si>
    <t>451313111</t>
  </si>
  <si>
    <t>Podklad pod dlažbu z betonu prostého C 20/25 tl přes 150 do 200 mm</t>
  </si>
  <si>
    <t>1589761020</t>
  </si>
  <si>
    <t>Podklad pod dlažbu z betonu prostého bez zvýšených nároků na prostředí tř. C 20/25 tl. přes 150 do 200 mm</t>
  </si>
  <si>
    <t>451573111</t>
  </si>
  <si>
    <t>Lože pod potrubí otevřený výkop ze štěrkopísku</t>
  </si>
  <si>
    <t>1414017401</t>
  </si>
  <si>
    <t>Lože pod potrubí, stoky a drobné objekty v otevřeném výkopu z písku a štěrkopísku do 63 mm</t>
  </si>
  <si>
    <t>"vodovod" 330,9*1,0*0,1</t>
  </si>
  <si>
    <t>"odpad" 35,5*1,0*0,1+20*1,0*0,1</t>
  </si>
  <si>
    <t>452313141</t>
  </si>
  <si>
    <t>Podkladní bloky z betonu prostého tř. C 16/20 otevřený výkop</t>
  </si>
  <si>
    <t>-1061210395</t>
  </si>
  <si>
    <t>Podkladní a zajišťovací konstrukce z betonu prostého v otevřeném výkopu bloky pro potrubí z betonu tř. C 16/20</t>
  </si>
  <si>
    <t>"vodovod" 0,05*3</t>
  </si>
  <si>
    <t>452353101</t>
  </si>
  <si>
    <t>Bednění podkladních bloků otevřený výkop</t>
  </si>
  <si>
    <t>261931953</t>
  </si>
  <si>
    <t>Bednění podkladních a zajišťovacích konstrukcí v otevřeném výkopu bloků pro potrubí</t>
  </si>
  <si>
    <t>"vodovod" 0,5*3</t>
  </si>
  <si>
    <t>465921212</t>
  </si>
  <si>
    <t>Kladení dlažby z betonových desek tl do 100 mm hmotnosti do 90 kg se zalitím spár MC</t>
  </si>
  <si>
    <t>-2037814702</t>
  </si>
  <si>
    <t>Kladení dlažby z betonových desek a tvárnic na sucho hmotnosti jednotlivých desek nebo tvárnic do 90 kg se zalitím spár cementovou maltou, tl.desek do 100 mm</t>
  </si>
  <si>
    <t>59245601</t>
  </si>
  <si>
    <t>dlažba desková betonová 500x500x50mm přírodní</t>
  </si>
  <si>
    <t>868874312</t>
  </si>
  <si>
    <t>8*1,01 'Přepočtené koeficientem množství</t>
  </si>
  <si>
    <t>1211472343</t>
  </si>
  <si>
    <t>"vodovod frakce 0-32" 11,7</t>
  </si>
  <si>
    <t>"vodovod frakce 0-63" 11,7</t>
  </si>
  <si>
    <t>565155111</t>
  </si>
  <si>
    <t>Asfaltový beton vrstva podkladní ACP 16 (obalované kamenivo OKS) tl 70 mm š do 3 m</t>
  </si>
  <si>
    <t>-56957453</t>
  </si>
  <si>
    <t>Asfaltový beton vrstva podkladní ACP 16 (obalované kamenivo střednězrnné - OKS) s rozprostřením a zhutněním v pruhu šířky přes 1,5 do 3 m, po zhutnění tl. 70 mm</t>
  </si>
  <si>
    <t>-922569308</t>
  </si>
  <si>
    <t>"vodovod" (3,2*0,5)*2</t>
  </si>
  <si>
    <t>865786432</t>
  </si>
  <si>
    <t>544178972</t>
  </si>
  <si>
    <t>2122024448</t>
  </si>
  <si>
    <t>58381007</t>
  </si>
  <si>
    <t>kostka dlažební žula drobná 8/10</t>
  </si>
  <si>
    <t>-1940969916</t>
  </si>
  <si>
    <t>"odpad-okolo poklopů" 0,5024*3</t>
  </si>
  <si>
    <t>1,507*1,01 'Přepočtené koeficientem množství</t>
  </si>
  <si>
    <t>591211111</t>
  </si>
  <si>
    <t>Kladení dlažby z kostek drobných z kamene do lože z kameniva těženého tl 50 mm</t>
  </si>
  <si>
    <t>-1878335121</t>
  </si>
  <si>
    <t>Kladení dlažby z kostek s provedením lože do tl. 50 mm, s vyplněním spár, s dvojím beraněním a se smetením přebytečného materiálu na krajnici drobných z kamene, do lože z kameniva těženého</t>
  </si>
  <si>
    <t>28612020</t>
  </si>
  <si>
    <t>trubka kanalizační PVC plnostěnná třívrstvá DN 400x3000mm SN12</t>
  </si>
  <si>
    <t>953200523</t>
  </si>
  <si>
    <t>(35,5+20,5)*1,083</t>
  </si>
  <si>
    <t>28661935</t>
  </si>
  <si>
    <t xml:space="preserve">poklop šachtový litinový  DN 600 pro třídu zatížení D400</t>
  </si>
  <si>
    <t>966000755</t>
  </si>
  <si>
    <t>"odpad" 3</t>
  </si>
  <si>
    <t>55253006</t>
  </si>
  <si>
    <t>trouba vodovodní litinová hrdlová Pz dl 6m DN 300</t>
  </si>
  <si>
    <t>1637497844</t>
  </si>
  <si>
    <t>330,9*1,093</t>
  </si>
  <si>
    <t>55253910</t>
  </si>
  <si>
    <t>koleno hrdlové z tvárné litiny,práškový epoxid tl 250µm MMK-kus DN 300-11,25°</t>
  </si>
  <si>
    <t>1958145290</t>
  </si>
  <si>
    <t>55253916</t>
  </si>
  <si>
    <t>koleno hrdlové z tvárné litiny,práškový epoxid tl 250µm MMK-kus DN 80-22,5°</t>
  </si>
  <si>
    <t>-1275157917</t>
  </si>
  <si>
    <t>59224052</t>
  </si>
  <si>
    <t>skruž pro kanalizační šachty se zabudovanými stupadly 100x100x12cm</t>
  </si>
  <si>
    <t>1445660547</t>
  </si>
  <si>
    <t>59224312</t>
  </si>
  <si>
    <t>kónus šachetní betonový kapsové plastové stupadlo 100x62,5x58cm</t>
  </si>
  <si>
    <t>-2054845943</t>
  </si>
  <si>
    <t>59224348</t>
  </si>
  <si>
    <t>těsnění elastomerové pro spojení šachetních dílů DN 1000</t>
  </si>
  <si>
    <t>-485851974</t>
  </si>
  <si>
    <t>"odpad" 2*3</t>
  </si>
  <si>
    <t>851371131</t>
  </si>
  <si>
    <t>Montáž potrubí z trub litinových hrdlových s integrovaným těsněním otevřený výkop DN 300</t>
  </si>
  <si>
    <t>1261670758</t>
  </si>
  <si>
    <t>Montáž potrubí z trub litinových tlakových hrdlových v otevřeném výkopu s integrovaným těsněním DN 300</t>
  </si>
  <si>
    <t>330,9</t>
  </si>
  <si>
    <t>857371131</t>
  </si>
  <si>
    <t>Montáž litinových tvarovek jednoosých hrdlových otevřený výkop s integrovaným těsněním DN 300</t>
  </si>
  <si>
    <t>78880636</t>
  </si>
  <si>
    <t>Montáž litinových tvarovek na potrubí litinovém tlakovém jednoosých na potrubí z trub hrdlových v otevřeném výkopu, kanálu nebo v šachtě s integrovaným těsněním DN 300</t>
  </si>
  <si>
    <t>1+2</t>
  </si>
  <si>
    <t>871393121</t>
  </si>
  <si>
    <t>Montáž kanalizačního potrubí z PVC těsněné gumovým kroužkem otevřený výkop sklon do 20 % DN 400</t>
  </si>
  <si>
    <t>-1637609924</t>
  </si>
  <si>
    <t>Montáž kanalizačního potrubí z plastů z tvrdého PVC těsněných gumovým kroužkem v otevřeném výkopu ve sklonu do 20 % DN 400</t>
  </si>
  <si>
    <t>35,5+20,5</t>
  </si>
  <si>
    <t>892372111</t>
  </si>
  <si>
    <t>Zabezpečení konců potrubí DN do 300 při tlakových zkouškách vodou</t>
  </si>
  <si>
    <t>1996406257</t>
  </si>
  <si>
    <t>Tlakové zkoušky vodou zabezpečení konců potrubí při tlakových zkouškách DN do 300</t>
  </si>
  <si>
    <t>"vodovod" 2</t>
  </si>
  <si>
    <t>892381111</t>
  </si>
  <si>
    <t>Tlaková zkouška vodou potrubí DN 250, DN 300 nebo 350</t>
  </si>
  <si>
    <t>43065243</t>
  </si>
  <si>
    <t>Tlakové zkoušky vodou na potrubí DN 250, 300 nebo 350</t>
  </si>
  <si>
    <t>"vodovod" 330,9</t>
  </si>
  <si>
    <t>892383122</t>
  </si>
  <si>
    <t>Proplach a dezinfekce vodovodního potrubí DN 250, DN 300 nebo 350</t>
  </si>
  <si>
    <t>961150245</t>
  </si>
  <si>
    <t>Proplach a dezinfekce vodovodního potrubí DN 250, 300 nebo 350</t>
  </si>
  <si>
    <t>892421111</t>
  </si>
  <si>
    <t>Tlaková zkouška vodou potrubí DN 400 nebo 500</t>
  </si>
  <si>
    <t>-241850201</t>
  </si>
  <si>
    <t>Tlakové zkoušky vodou na potrubí DN 400 nebo 500</t>
  </si>
  <si>
    <t>892442111</t>
  </si>
  <si>
    <t>Zabezpečení konců potrubí DN nad 300 do 600 při tlakových zkouškách vodou</t>
  </si>
  <si>
    <t>1836847403</t>
  </si>
  <si>
    <t>Tlakové zkoušky vodou zabezpečení konců potrubí při tlakových zkouškách DN přes 300 do 600</t>
  </si>
  <si>
    <t>894118001</t>
  </si>
  <si>
    <t>Příplatek ZKD 0,60 m výšky vstupu na potrubí</t>
  </si>
  <si>
    <t>-1878485287</t>
  </si>
  <si>
    <t>Šachty kanalizační zděné Příplatek k cenám za každých dalších 0,60 m výšky vstupu</t>
  </si>
  <si>
    <t>894411131</t>
  </si>
  <si>
    <t>Zřízení šachet kanalizačních z betonových dílců na potrubí DN nad 300 do 400 dno beton tř. C 25/30</t>
  </si>
  <si>
    <t>-356459227</t>
  </si>
  <si>
    <t>Zřízení šachet kanalizačních z betonových dílců výšky vstupu do 1,50 m s obložením dna betonem tř. C 25/30, na potrubí DN přes 300 do 400</t>
  </si>
  <si>
    <t>"odpad" 2</t>
  </si>
  <si>
    <t>896221212</t>
  </si>
  <si>
    <t>Spadiště kanalizační z betonu kruhové jednoduché dno z čediče horní potrubí DN 350 nebo 400</t>
  </si>
  <si>
    <t>2035128648</t>
  </si>
  <si>
    <t>Spadiště kanalizační z prostého betonu kruhové výšky vstupu do 0,90 m a základní výšky spadiště 0,60 m jednoduché se dnem obloženým čedičem s horním potrubím DN 350 nebo 400</t>
  </si>
  <si>
    <t>"odpad" 1</t>
  </si>
  <si>
    <t>899104112</t>
  </si>
  <si>
    <t>Osazení poklopů litinových nebo ocelových včetně rámů pro třídu zatížení D400, E600</t>
  </si>
  <si>
    <t>-833029117</t>
  </si>
  <si>
    <t>Osazení poklopů litinových a ocelových včetně rámů pro třídu zatížení D400, E600</t>
  </si>
  <si>
    <t>899721111</t>
  </si>
  <si>
    <t>Signalizační vodič DN do 150 mm na potrubí</t>
  </si>
  <si>
    <t>1294152332</t>
  </si>
  <si>
    <t>Signalizační vodič na potrubí DN do 150 mm</t>
  </si>
  <si>
    <t>"vodovod-identifikační vodič 6 mm2" 330,9+1,2*2</t>
  </si>
  <si>
    <t>899722112</t>
  </si>
  <si>
    <t>Krytí potrubí z plastů výstražnou fólií z PVC 25 cm</t>
  </si>
  <si>
    <t>-1863878705</t>
  </si>
  <si>
    <t>Krytí potrubí z plastů výstražnou fólií z PVC šířky 25 cm</t>
  </si>
  <si>
    <t>R89002</t>
  </si>
  <si>
    <t>Propojení se stávajícím řadem</t>
  </si>
  <si>
    <t>-1727248954</t>
  </si>
  <si>
    <t>Propojení se stávajícím řadem, včetně materiálu</t>
  </si>
  <si>
    <t>-1721501334</t>
  </si>
  <si>
    <t>"vodovod" 11,7*2</t>
  </si>
  <si>
    <t>-461136437</t>
  </si>
  <si>
    <t>"vodovod" 1</t>
  </si>
  <si>
    <t>-145932024</t>
  </si>
  <si>
    <t>-1967083272</t>
  </si>
  <si>
    <t>9,313*10 'Přepočtené koeficientem množství</t>
  </si>
  <si>
    <t>-778153025</t>
  </si>
  <si>
    <t>152168260</t>
  </si>
  <si>
    <t>998273102</t>
  </si>
  <si>
    <t>Přesun hmot pro trubní vedení z trub litinových otevřený výkop</t>
  </si>
  <si>
    <t>-1436502754</t>
  </si>
  <si>
    <t>Přesun hmot pro trubní vedení hloubené z trub litinových pro vodovody nebo kanalizace v otevřeném výkopu dopravní vzdálenost do 15 m</t>
  </si>
  <si>
    <t>IO 04 - Přeložka podzemního vedení O2</t>
  </si>
  <si>
    <t xml:space="preserve">    742 - Elektroinstalace - slaboproud</t>
  </si>
  <si>
    <t>742</t>
  </si>
  <si>
    <t>Elektroinstalace - slaboproud</t>
  </si>
  <si>
    <t>R742001</t>
  </si>
  <si>
    <t>VPIC Hovorany nádrž N04</t>
  </si>
  <si>
    <t>2121407962</t>
  </si>
  <si>
    <t>Bude provedeno na základě smlouvy mezi ČR SPÚ a CETIN</t>
  </si>
  <si>
    <t>IO 05 - Polní cesta VPC48</t>
  </si>
  <si>
    <t>-1493274506</t>
  </si>
  <si>
    <t>1405</t>
  </si>
  <si>
    <t>122452205</t>
  </si>
  <si>
    <t>Odkopávky a prokopávky nezapažené pro silnice a dálnice v hornině třídy těžitelnosti II objem do 1000 m3 strojně</t>
  </si>
  <si>
    <t>-407085443</t>
  </si>
  <si>
    <t>Odkopávky a prokopávky nezapažené pro silnice a dálnice strojně v hornině třídy těžitelnosti II přes 500 do 1 000 m3</t>
  </si>
  <si>
    <t>725</t>
  </si>
  <si>
    <t>-969841984</t>
  </si>
  <si>
    <t>162306111</t>
  </si>
  <si>
    <t>Vodorovné přemístění do 500 m bez naložení výkopku ze zemin schopných zúrodnění</t>
  </si>
  <si>
    <t>585978638</t>
  </si>
  <si>
    <t>Vodorovné přemístění výkopku bez naložení, avšak se složením zemin schopných zúrodnění, na vzdálenost přes 100 do 500 m</t>
  </si>
  <si>
    <t>104*0,15+895*0,15</t>
  </si>
  <si>
    <t>-537673125</t>
  </si>
  <si>
    <t>1842465487</t>
  </si>
  <si>
    <t>2001066312</t>
  </si>
  <si>
    <t>477</t>
  </si>
  <si>
    <t>-1248710901</t>
  </si>
  <si>
    <t>"krajnice" 104</t>
  </si>
  <si>
    <t>-1034986405</t>
  </si>
  <si>
    <t>"krajnice" 104*0,035</t>
  </si>
  <si>
    <t>-1514138379</t>
  </si>
  <si>
    <t>1040811478</t>
  </si>
  <si>
    <t>895</t>
  </si>
  <si>
    <t>182301132</t>
  </si>
  <si>
    <t>1039933693</t>
  </si>
  <si>
    <t>396739346</t>
  </si>
  <si>
    <t>112</t>
  </si>
  <si>
    <t>106018117</t>
  </si>
  <si>
    <t>-1945408414</t>
  </si>
  <si>
    <t>381</t>
  </si>
  <si>
    <t>-638609906</t>
  </si>
  <si>
    <t>407624944</t>
  </si>
  <si>
    <t>"4% pojiva" (477*0,4*70,8)/1000</t>
  </si>
  <si>
    <t>-1546463537</t>
  </si>
  <si>
    <t>25,5</t>
  </si>
  <si>
    <t>891378993</t>
  </si>
  <si>
    <t>IO 06 - Rekonstrukce příkopu</t>
  </si>
  <si>
    <t>1952674077</t>
  </si>
  <si>
    <t>1125896643</t>
  </si>
  <si>
    <t>4+1</t>
  </si>
  <si>
    <t>111251101</t>
  </si>
  <si>
    <t>Odstranění křovin a stromů průměru kmene do 100 mm i s kořeny sklonu terénu do 1:5 z celkové plochy do 100 m2 strojně</t>
  </si>
  <si>
    <t>614524265</t>
  </si>
  <si>
    <t>Odstranění křovin a stromů s odstraněním kořenů strojně průměru kmene do 100 mm v rovině nebo ve svahu sklonu terénu do 1:5, při celkové ploše do 100 m2</t>
  </si>
  <si>
    <t>-805735735</t>
  </si>
  <si>
    <t>112101102</t>
  </si>
  <si>
    <t>Odstranění stromů listnatých průměru kmene do 500 mm</t>
  </si>
  <si>
    <t>16247347</t>
  </si>
  <si>
    <t>Odstranění stromů s odřezáním kmene a s odvětvením listnatých, průměru kmene přes 300 do 500 mm</t>
  </si>
  <si>
    <t>112101103</t>
  </si>
  <si>
    <t>Odstranění stromů listnatých průměru kmene do 700 mm</t>
  </si>
  <si>
    <t>1072350009</t>
  </si>
  <si>
    <t>Odstranění stromů s odřezáním kmene a s odvětvením listnatých, průměru kmene přes 500 do 700 mm</t>
  </si>
  <si>
    <t>1361149470</t>
  </si>
  <si>
    <t>112155221</t>
  </si>
  <si>
    <t>Štěpkování solitérních stromků a větví průměru kmene do 500 mm s naložením</t>
  </si>
  <si>
    <t>1315024707</t>
  </si>
  <si>
    <t>Štěpkování s naložením na dopravní prostředek a odvozem do 20 km stromků a větví solitérů, průměru kmene přes 300 do 500 mm</t>
  </si>
  <si>
    <t>-1188506311</t>
  </si>
  <si>
    <t>-433768865</t>
  </si>
  <si>
    <t>-1833303958</t>
  </si>
  <si>
    <t>112201102</t>
  </si>
  <si>
    <t>Odstranění pařezů D do 500 mm</t>
  </si>
  <si>
    <t>1920512097</t>
  </si>
  <si>
    <t>Odstranění pařezů strojně s jejich vykopáním, vytrháním nebo odstřelením průměru přes 300 do 500 mm</t>
  </si>
  <si>
    <t>112201103</t>
  </si>
  <si>
    <t>Odstranění pařezů D do 700 mm</t>
  </si>
  <si>
    <t>-259494871</t>
  </si>
  <si>
    <t>Odstranění pařezů strojně s jejich vykopáním, vytrháním nebo odstřelením průměru přes 500 do 700 mm</t>
  </si>
  <si>
    <t>112201105</t>
  </si>
  <si>
    <t>Odstranění pařezů D do 1100 mm</t>
  </si>
  <si>
    <t>690767308</t>
  </si>
  <si>
    <t>Odstranění pařezů strojně s jejich vykopáním, vytrháním nebo odstřelením průměru přes 900 do 1100 mm</t>
  </si>
  <si>
    <t>715642713</t>
  </si>
  <si>
    <t>112211112</t>
  </si>
  <si>
    <t>Spálení pařezu D do 0,5 m</t>
  </si>
  <si>
    <t>-7518063</t>
  </si>
  <si>
    <t>Spálení pařezů na hromadách průměru přes 0,30 do 0,50 m</t>
  </si>
  <si>
    <t>1024965292</t>
  </si>
  <si>
    <t>1+1</t>
  </si>
  <si>
    <t>124353101</t>
  </si>
  <si>
    <t>Vykopávky pro koryta vodotečí v hornině třídy těžitelnosti II, skupiny 4 objem do 1000 m3 strojně</t>
  </si>
  <si>
    <t>661371773</t>
  </si>
  <si>
    <t>Vykopávky pro koryta vodotečí strojně v hornině třídy těžitelnosti II skupiny 4 přes 100 do 1 000 m3</t>
  </si>
  <si>
    <t>163,4</t>
  </si>
  <si>
    <t>125703301</t>
  </si>
  <si>
    <t>Čištění melioračních kanálů od naplavenin tl do 250 mm dno nezpevněné</t>
  </si>
  <si>
    <t>-602144400</t>
  </si>
  <si>
    <t>Čištění melioračních kanálů s úpravou svahu do výšky naplavené vrstvy tloušťky naplavené vrstvy do 250 mm, se dnem nezpevněným</t>
  </si>
  <si>
    <t>52,7</t>
  </si>
  <si>
    <t>-624904076</t>
  </si>
  <si>
    <t>163,4+52,7</t>
  </si>
  <si>
    <t>-331794394</t>
  </si>
  <si>
    <t>405071907</t>
  </si>
  <si>
    <t>1347</t>
  </si>
  <si>
    <t>998318011</t>
  </si>
  <si>
    <t>Přesun hmot pro meliorační kanály</t>
  </si>
  <si>
    <t>1686516129</t>
  </si>
  <si>
    <t>Přesun hmot pro meliorační kanály dopravní vzdálenost do 1 000 m</t>
  </si>
  <si>
    <t>SO 01 - Vegetační úpravy</t>
  </si>
  <si>
    <t xml:space="preserve">      18 - Zemní práce - povrchové úpravy terénu</t>
  </si>
  <si>
    <t>-1415980312</t>
  </si>
  <si>
    <t>2350*0,035</t>
  </si>
  <si>
    <t>1767744757</t>
  </si>
  <si>
    <t>895*0,035</t>
  </si>
  <si>
    <t>181411122</t>
  </si>
  <si>
    <t>Založení lučního trávníku výsevem plochy do 1000 m2 ve svahu do 1:2</t>
  </si>
  <si>
    <t>-298836139</t>
  </si>
  <si>
    <t>Založení trávníku na půdě předem připravené plochy do 1000 m2 výsevem včetně utažení lučního na svahu přes 1:5 do 1:2</t>
  </si>
  <si>
    <t>-1849355056</t>
  </si>
  <si>
    <t>2350</t>
  </si>
  <si>
    <t>-140362394</t>
  </si>
  <si>
    <t>85</t>
  </si>
  <si>
    <t>618940100</t>
  </si>
  <si>
    <t>1253605446</t>
  </si>
  <si>
    <t>85*1,1</t>
  </si>
  <si>
    <t>183101113</t>
  </si>
  <si>
    <t>Hloubení jamek bez výměny půdy zeminy tř 1 až 4 objem do 0,05 m3 v rovině a svahu do 1:5</t>
  </si>
  <si>
    <t>985183217</t>
  </si>
  <si>
    <t>Hloubení jamek pro vysazování rostlin v zemině tř.1 až 4 bez výměny půdy v rovině nebo na svahu do 1:5, objemu přes 0,02 do 0,05 m3</t>
  </si>
  <si>
    <t>183101114</t>
  </si>
  <si>
    <t>Hloubení jamek bez výměny půdy zeminy tř 1 až 4 objem do 0,125 m3 v rovině a svahu do 1:5</t>
  </si>
  <si>
    <t>1764981512</t>
  </si>
  <si>
    <t>Hloubení jamek pro vysazování rostlin v zemině tř.1 až 4 bez výměny půdy v rovině nebo na svahu do 1:5, objemu přes 0,05 do 0,125 m3</t>
  </si>
  <si>
    <t>183102133</t>
  </si>
  <si>
    <t>Hloubení jamek bez výměny půdy zeminy tř 1 až 4 objem do 0,05 m3 ve svahu do 1:2</t>
  </si>
  <si>
    <t>-1787697889</t>
  </si>
  <si>
    <t>Hloubení jamek pro vysazování rostlin v zemině tř.1 až 4 bez výměny půdy na svahu přes 1:5 do 1:2, objemu přes 0,02 do 0,05 m3</t>
  </si>
  <si>
    <t>183403112</t>
  </si>
  <si>
    <t>Obdělání půdy oráním na hloubku do 0,2 m v rovině a svahu do 1:5</t>
  </si>
  <si>
    <t>-517380153</t>
  </si>
  <si>
    <t>Obdělání půdy oráním hl. přes 100 do 200 mm v rovině nebo na svahu do 1:5</t>
  </si>
  <si>
    <t>183403151</t>
  </si>
  <si>
    <t>Obdělání půdy smykováním v rovině a svahu do 1:5</t>
  </si>
  <si>
    <t>-151106555</t>
  </si>
  <si>
    <t>Obdělání půdy smykováním v rovině nebo na svahu do 1:5</t>
  </si>
  <si>
    <t>183403152</t>
  </si>
  <si>
    <t>Obdělání půdy vláčením v rovině a svahu do 1:5</t>
  </si>
  <si>
    <t>358819285</t>
  </si>
  <si>
    <t>Obdělání půdy vláčením v rovině nebo na svahu do 1:5</t>
  </si>
  <si>
    <t>183403212</t>
  </si>
  <si>
    <t>Obdělání půdy oráním na hloubku do 0,2 m ve svahu do 1:2</t>
  </si>
  <si>
    <t>-2031515393</t>
  </si>
  <si>
    <t>Obdělání půdy oráním hl. přes 100 do 200 mm na svahu přes 1:5 do 1:2</t>
  </si>
  <si>
    <t>183403251</t>
  </si>
  <si>
    <t>Obdělání půdy smykováním ve svahu do 1:2</t>
  </si>
  <si>
    <t>558923</t>
  </si>
  <si>
    <t>Obdělání půdy smykováním na svahu přes 1:5 do 1:2</t>
  </si>
  <si>
    <t>183403252</t>
  </si>
  <si>
    <t>Obdělání půdy vláčením ve svahu do 1:2</t>
  </si>
  <si>
    <t>642225110</t>
  </si>
  <si>
    <t>Obdělání půdy vláčením na svahu přes 1:5 do 1:2</t>
  </si>
  <si>
    <t>184102112</t>
  </si>
  <si>
    <t>Výsadba dřeviny s balem D do 0,3 m do jamky se zalitím v rovině a svahu do 1:5</t>
  </si>
  <si>
    <t>642310534</t>
  </si>
  <si>
    <t>Výsadba dřeviny s balem do předem vyhloubené jamky se zalitím v rovině nebo na svahu do 1:5, při průměru balu přes 200 do 300 mm</t>
  </si>
  <si>
    <t>184102211</t>
  </si>
  <si>
    <t>Výsadba keře bez balu v do 1 m do jamky se zalitím v rovině a svahu do 1:5</t>
  </si>
  <si>
    <t>435964554</t>
  </si>
  <si>
    <t>Výsadba keře bez balu do předem vyhloubené jamky se zalitím v rovině nebo na svahu do 1:5 výšky do 1 m v terénu</t>
  </si>
  <si>
    <t>184102411</t>
  </si>
  <si>
    <t>Výsadba keře bez balu v do 1 m do jamky se zalitím ve svahu do 1:2</t>
  </si>
  <si>
    <t>-1563713713</t>
  </si>
  <si>
    <t>Výsadba keře bez balu do předem vyhloubené jamky se zalitím na svahu přes 1:5 do 1:2 výšky do 1 m v terénu</t>
  </si>
  <si>
    <t>184215123</t>
  </si>
  <si>
    <t>Ukotvení kmene dřevin dvěma kůly D do 0,1 m délky do 3 m</t>
  </si>
  <si>
    <t>-1634163066</t>
  </si>
  <si>
    <t>Ukotvení dřeviny kůly dvěma kůly, délky přes 2 do 3 m</t>
  </si>
  <si>
    <t>60591257</t>
  </si>
  <si>
    <t>kůl vyvazovací dřevěný impregnovaný D 8cm dl 3m</t>
  </si>
  <si>
    <t>1329491447</t>
  </si>
  <si>
    <t>2*14</t>
  </si>
  <si>
    <t>184802111</t>
  </si>
  <si>
    <t>Chemické odplevelení před založením kultury nad 20 m2 postřikem na široko v rovině a svahu do 1:5</t>
  </si>
  <si>
    <t>773669946</t>
  </si>
  <si>
    <t>Chemické odplevelení půdy před založením kultury, trávníku nebo zpevněných ploch o výměře jednotlivě přes 20 m2 v rovině nebo na svahu do 1:5 postřikem na široko</t>
  </si>
  <si>
    <t>184802211</t>
  </si>
  <si>
    <t>Chemické odplevelení před založením kultury nad 20 m2 postřikem na široko ve svahu do 1:2</t>
  </si>
  <si>
    <t>-409772157</t>
  </si>
  <si>
    <t>Chemické odplevelení půdy před založením kultury, trávníku nebo zpevněných ploch o výměře jednotlivě přes 20 m2 na svahu přes 1:5 do 1:2 postřikem na široko</t>
  </si>
  <si>
    <t>184813111</t>
  </si>
  <si>
    <t>Ochrana lesních kultur proti škodám způsobených zvěří nátěrem nebo postřikem</t>
  </si>
  <si>
    <t>-1193676746</t>
  </si>
  <si>
    <t>Ošetřování a ochrana stromů proti škodám způsobeným zvěří nátěrem nebo postřikem</t>
  </si>
  <si>
    <t>184813121</t>
  </si>
  <si>
    <t>Ochrana dřevin před okusem mechanicky pletivem v rovině a svahu do 1:5</t>
  </si>
  <si>
    <t>922662235</t>
  </si>
  <si>
    <t>Ochrana dřevin před okusem zvěří mechanicky v rovině nebo ve svahu do 1:5, pletivem, výšky do 2 m</t>
  </si>
  <si>
    <t>184911421</t>
  </si>
  <si>
    <t>Mulčování rostlin kůrou tl. do 0,1 m v rovině a svahu do 1:5</t>
  </si>
  <si>
    <t>-1156300356</t>
  </si>
  <si>
    <t>Mulčování vysazených rostlin mulčovací kůrou, tl. do 100 mm v rovině nebo na svahu do 1:5</t>
  </si>
  <si>
    <t>6,2</t>
  </si>
  <si>
    <t>10391100</t>
  </si>
  <si>
    <t>kůra mulčovací VL</t>
  </si>
  <si>
    <t>-1465865621</t>
  </si>
  <si>
    <t>(6,2+5,4)*0,1</t>
  </si>
  <si>
    <t>1,16*0,103 'Přepočtené koeficientem množství</t>
  </si>
  <si>
    <t>184911422</t>
  </si>
  <si>
    <t>Mulčování rostlin kůrou tl. do 0,1 m ve svahu do 1:2</t>
  </si>
  <si>
    <t>1975284699</t>
  </si>
  <si>
    <t>Mulčování vysazených rostlin mulčovací kůrou, tl. do 100 mm na svahu přes 1:5 do 1:2</t>
  </si>
  <si>
    <t>5,4</t>
  </si>
  <si>
    <t>185802114</t>
  </si>
  <si>
    <t>Hnojení půdy umělým hnojivem k jednotlivým rostlinám v rovině a svahu do 1:5</t>
  </si>
  <si>
    <t>998454256</t>
  </si>
  <si>
    <t>Hnojení půdy nebo trávníku v rovině nebo na svahu do 1:5 umělým hnojivem s rozdělením k jednotlivým rostlinám</t>
  </si>
  <si>
    <t>(30*0,01+14*0,05)/1000</t>
  </si>
  <si>
    <t>25191155</t>
  </si>
  <si>
    <t>hnojivo průmyslové</t>
  </si>
  <si>
    <t>-1566941330</t>
  </si>
  <si>
    <t>(30+60)*0,01+14*0,05</t>
  </si>
  <si>
    <t>185802124</t>
  </si>
  <si>
    <t>Hnojení půdy umělým hnojivem k jednotlivým rostlinám ve svahu do 1:2</t>
  </si>
  <si>
    <t>-1278998513</t>
  </si>
  <si>
    <t>Hnojení půdy nebo trávníku na svahu přes 1:5 do 1:2 umělým hnojivem s rozdělením k jednotlivým rostlinám</t>
  </si>
  <si>
    <t>(60*0,01)/1000</t>
  </si>
  <si>
    <t>185803211</t>
  </si>
  <si>
    <t>Uválcování trávníku v rovině a svahu do 1:5</t>
  </si>
  <si>
    <t>-1992983643</t>
  </si>
  <si>
    <t>Uválcování trávníku v rovině nebo na svahu do 1:5</t>
  </si>
  <si>
    <t>185804311</t>
  </si>
  <si>
    <t>Zalití rostlin vodou plocha do 20 m2</t>
  </si>
  <si>
    <t>1086156071</t>
  </si>
  <si>
    <t>Zalití rostlin vodou plochy záhonů jednotlivě do 20 m2</t>
  </si>
  <si>
    <t>0,01*90+0,05*14</t>
  </si>
  <si>
    <t>185804312</t>
  </si>
  <si>
    <t>Zalití rostlin vodou plocha přes 20 m2</t>
  </si>
  <si>
    <t>-1510862631</t>
  </si>
  <si>
    <t>Zalití rostlin vodou plochy záhonů jednotlivě přes 20 m2</t>
  </si>
  <si>
    <t>0,015*(2350+895)</t>
  </si>
  <si>
    <t>185851121</t>
  </si>
  <si>
    <t>Dovoz vody pro zálivku rostlin za vzdálenost do 1000 m</t>
  </si>
  <si>
    <t>-46969663</t>
  </si>
  <si>
    <t>Dovoz vody pro zálivku rostlin na vzdálenost do 1000 m</t>
  </si>
  <si>
    <t>Zemní práce - povrchové úpravy terénu</t>
  </si>
  <si>
    <t>R18001</t>
  </si>
  <si>
    <t>Habr obecný, vel. 150-200 cm, s balem</t>
  </si>
  <si>
    <t>1747665842</t>
  </si>
  <si>
    <t>R18002</t>
  </si>
  <si>
    <t>Dub letní, obvod 8-10 cm, s balem</t>
  </si>
  <si>
    <t>-1845487023</t>
  </si>
  <si>
    <t>R18003</t>
  </si>
  <si>
    <t>Lípa srdčitá, vel. 150-200 cm, s balem</t>
  </si>
  <si>
    <t>-1196744020</t>
  </si>
  <si>
    <t>R18004</t>
  </si>
  <si>
    <t>Líska obecná, 3-letý, 2x přes., min. 70-90 cm, prostokořenný</t>
  </si>
  <si>
    <t>-1631415910</t>
  </si>
  <si>
    <t>R18005</t>
  </si>
  <si>
    <t>Hloh jednosemenný, 3-4 výhony, min. 60-100 cm, prostokořenný</t>
  </si>
  <si>
    <t>1566800316</t>
  </si>
  <si>
    <t>R18006</t>
  </si>
  <si>
    <t>Brslen bradavičnatý, 3-4 výhony, min. 30-50 cm</t>
  </si>
  <si>
    <t>-721465371</t>
  </si>
  <si>
    <t>R18007</t>
  </si>
  <si>
    <t>Ptačí zob obecný, 3-4 výhony, min. 60-100 cm, prostokořenný</t>
  </si>
  <si>
    <t>43072625</t>
  </si>
  <si>
    <t>R18008</t>
  </si>
  <si>
    <t>Zimolez pýřivý, 2-letý sem., min. 60-100 cm, prostokořenný</t>
  </si>
  <si>
    <t>-638207361</t>
  </si>
  <si>
    <t>R18009</t>
  </si>
  <si>
    <t>Svída krvavá, 2-letý sem., min. 40-60 cm, prostokořenný</t>
  </si>
  <si>
    <t>234345379</t>
  </si>
  <si>
    <t>348951250</t>
  </si>
  <si>
    <t>Oplocení kultur v 1,5 m s drátěným pletivem</t>
  </si>
  <si>
    <t>1337330995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</si>
  <si>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</si>
  <si>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305</t>
  </si>
  <si>
    <t>348952262</t>
  </si>
  <si>
    <t>Vrata z plotových tyček v 1,5 m plochy nad 2 do 10 m2</t>
  </si>
  <si>
    <t>-297813026</t>
  </si>
  <si>
    <t>Oplocení lesních kultur dřevěnými kůly vrata z plotových tyček, výšky 1,5 m, plochy přes 2 do 10 m2</t>
  </si>
  <si>
    <t>998231311</t>
  </si>
  <si>
    <t>Přesun hmot pro sadovnické a krajinářské úpravy vodorovně do 5000 m</t>
  </si>
  <si>
    <t>-279055481</t>
  </si>
  <si>
    <t>Přesun hmot pro sadovnické a krajinářské úpravy - strojně dopravní vzdálenost do 5000 m</t>
  </si>
  <si>
    <t>Z1 - Úprava OK H1-Hradítková šachta Hovorany</t>
  </si>
  <si>
    <t>-429877139</t>
  </si>
  <si>
    <t>1752665749</t>
  </si>
  <si>
    <t>121151105</t>
  </si>
  <si>
    <t>Sejmutí ornice plochy do 100 m2 tl vrstvy do 300 mm strojně</t>
  </si>
  <si>
    <t>-1012835146</t>
  </si>
  <si>
    <t>Sejmutí ornice strojně při souvislé ploše do 100 m2, tl. vrstvy přes 250 do 300 mm</t>
  </si>
  <si>
    <t>2*2</t>
  </si>
  <si>
    <t>131251201</t>
  </si>
  <si>
    <t>Hloubení jam zapažených v hornině třídy těžitelnosti I, skupiny 3 objem do 20 m3 strojně</t>
  </si>
  <si>
    <t>-483083290</t>
  </si>
  <si>
    <t>Hloubení zapažených jam a zářezů strojně s urovnáním dna do předepsaného profilu a spádu v hornině třídy těžitelnosti I skupiny 3 do 20 m3</t>
  </si>
  <si>
    <t>2,1*2,1*3,0</t>
  </si>
  <si>
    <t>151101201</t>
  </si>
  <si>
    <t>Zřízení příložného pažení stěn výkopu hl do 4 m</t>
  </si>
  <si>
    <t>711343779</t>
  </si>
  <si>
    <t>Zřízení pažení stěn výkopu bez rozepření nebo vzepření příložné, hloubky do 4 m</t>
  </si>
  <si>
    <t>2,1*3,3*3</t>
  </si>
  <si>
    <t>151101211</t>
  </si>
  <si>
    <t>Odstranění příložného pažení stěn hl do 4 m</t>
  </si>
  <si>
    <t>-671341278</t>
  </si>
  <si>
    <t>Odstranění pažení stěn výkopu bez rozepření nebo vzepření s uložením pažin na vzdálenost do 3 m od okraje výkopu příložné, hloubky do 4 m</t>
  </si>
  <si>
    <t>-1379351579</t>
  </si>
  <si>
    <t>"přebytečná zemina" 4,76</t>
  </si>
  <si>
    <t>1644953465</t>
  </si>
  <si>
    <t>8,47</t>
  </si>
  <si>
    <t>181351005</t>
  </si>
  <si>
    <t>Rozprostření ornice tl vrstvy do 300 mm pl do 100 m2 v rovině nebo ve svahu do 1:5 strojně</t>
  </si>
  <si>
    <t>-2018764962</t>
  </si>
  <si>
    <t>Rozprostření a urovnání ornice v rovině nebo ve svahu sklonu do 1:5 strojně při souvislé ploše do 100 m2, tl. vrstvy přes 250 do 300 mm</t>
  </si>
  <si>
    <t>213311141</t>
  </si>
  <si>
    <t>Polštáře zhutněné pod základy ze štěrkopísku tříděného</t>
  </si>
  <si>
    <t>1347874604</t>
  </si>
  <si>
    <t>1,5*1,5*0,15</t>
  </si>
  <si>
    <t>452311141</t>
  </si>
  <si>
    <t>Podkladní desky z betonu prostého tř. C 16/20 otevřený výkop</t>
  </si>
  <si>
    <t>-717739680</t>
  </si>
  <si>
    <t>Podkladní a zajišťovací konstrukce z betonu prostého v otevřeném výkopu desky pod potrubí, stoky a drobné objekty z betonu tř. C 16/20</t>
  </si>
  <si>
    <t>1,5*1,5*0,2</t>
  </si>
  <si>
    <t>1109393347</t>
  </si>
  <si>
    <t>"nášlapy" 2,5*0,4*0,6*2-3,14*0,2*0,2*0,4*0,6</t>
  </si>
  <si>
    <t>452313192</t>
  </si>
  <si>
    <t>Příplatek ke zřizování podkladních bloků z betonu prostého za práce ve štole</t>
  </si>
  <si>
    <t>46634484</t>
  </si>
  <si>
    <t>Podkladní a zajišťovací konstrukce z betonu prostého v otevřeném výkopu Příplatek k cenám za práce ve štole pro bloky</t>
  </si>
  <si>
    <t>452351101</t>
  </si>
  <si>
    <t>Bednění podkladních desek nebo bloků nebo sedlového lože otevřený výkop</t>
  </si>
  <si>
    <t>-563475857</t>
  </si>
  <si>
    <t>Bednění podkladních a zajišťovacích konstrukcí v otevřeném výkopu desek nebo sedlových loží pod potrubí, stoky a drobné objekty</t>
  </si>
  <si>
    <t>1,5*3*0,2</t>
  </si>
  <si>
    <t>959205720</t>
  </si>
  <si>
    <t>1,2*1</t>
  </si>
  <si>
    <t>591241111</t>
  </si>
  <si>
    <t>Kladení dlažby z kostek drobných z kamene na MC tl 50 mm</t>
  </si>
  <si>
    <t>-1997299910</t>
  </si>
  <si>
    <t>Kladení dlažby z kostek s provedením lože do tl. 50 mm, s vyplněním spár, s dvojím beraněním a se smetením přebytečného materiálu na krajnici drobných z kamene, do lože z cementové malty</t>
  </si>
  <si>
    <t>28610001</t>
  </si>
  <si>
    <t>trubka tlaková hrdlovaná vodovodní PVC dl 6m DN 80</t>
  </si>
  <si>
    <t>-937150217</t>
  </si>
  <si>
    <t>"ochrana prodloužení stavítka" 1</t>
  </si>
  <si>
    <t>-256614497</t>
  </si>
  <si>
    <t>42291352</t>
  </si>
  <si>
    <t>poklop litinový šoupátkový pro zemní soupravy osazení do terénu a do vozovky</t>
  </si>
  <si>
    <t>1704735890</t>
  </si>
  <si>
    <t>59224050</t>
  </si>
  <si>
    <t>skruž pro kanalizační šachty se zabudovanými stupadly 100x25x12cm</t>
  </si>
  <si>
    <t>-1262327448</t>
  </si>
  <si>
    <t>59224051</t>
  </si>
  <si>
    <t>skruž pro kanalizační šachty se zabudovanými stupadly 100x50x12cm</t>
  </si>
  <si>
    <t>1554743045</t>
  </si>
  <si>
    <t>-80694308</t>
  </si>
  <si>
    <t>-1445610173</t>
  </si>
  <si>
    <t>891392322</t>
  </si>
  <si>
    <t>Montáž kanalizačních stavítek DN 400</t>
  </si>
  <si>
    <t>-2635838</t>
  </si>
  <si>
    <t>Montáž kanalizačních armatur na potrubí stavítek DN 400</t>
  </si>
  <si>
    <t>894201151</t>
  </si>
  <si>
    <t>Dno šachet tl nad 200 mm z prostého betonu se zvýšenými nároky na prostředí tř. C 25/30</t>
  </si>
  <si>
    <t>1769303472</t>
  </si>
  <si>
    <t>Ostatní konstrukce na trubním vedení z prostého betonu dno šachet tloušťky přes 200 mm z betonu se zvýšenými nároky na prostředí tř. C 25/30</t>
  </si>
  <si>
    <t>1,4*1,4*0,2</t>
  </si>
  <si>
    <t>894201193</t>
  </si>
  <si>
    <t>Příplatek za tloušťku dna šachet do 200 mm</t>
  </si>
  <si>
    <t>-1929585863</t>
  </si>
  <si>
    <t>Ostatní konstrukce na trubním vedení z prostého betonu dno šachet tloušťky přes 200 mm Příplatek k ceně za tloušťku dna do 200 mm</t>
  </si>
  <si>
    <t>-476030108</t>
  </si>
  <si>
    <t>894502201</t>
  </si>
  <si>
    <t>Bednění stěn šachet pravoúhlých nebo vícehranných oboustranné</t>
  </si>
  <si>
    <t>-1748862110</t>
  </si>
  <si>
    <t>Bednění konstrukcí na trubním vedení stěn šachet pravoúhlých nebo čtyř a vícehranných oboustranné</t>
  </si>
  <si>
    <t>7,6</t>
  </si>
  <si>
    <t>894608211</t>
  </si>
  <si>
    <t>Výztuž šachet ze svařovaných sítí typu Kari</t>
  </si>
  <si>
    <t>-1577689994</t>
  </si>
  <si>
    <t>(20*0,00444)*1,1</t>
  </si>
  <si>
    <t>625543332</t>
  </si>
  <si>
    <t>899401112</t>
  </si>
  <si>
    <t>Osazení poklopů litinových šoupátkových</t>
  </si>
  <si>
    <t>-62811339</t>
  </si>
  <si>
    <t>R89004</t>
  </si>
  <si>
    <t>2095037715</t>
  </si>
  <si>
    <t xml:space="preserve">Vřetenové stavítko nerezové 
rozměr N400, délka tyče 2,5 m, ukončení ořech vč. dopravy, montážního materiálu a zprovoznění
</t>
  </si>
  <si>
    <t>998142251</t>
  </si>
  <si>
    <t>Přesun hmot pro nádrže, jímky, zásobníky a jámy betonové monolitické v do 25 m</t>
  </si>
  <si>
    <t>-1387082330</t>
  </si>
  <si>
    <t>Přesun hmot pro nádrže, jímky, zásobníky a jámy pozemní mimo zemědělství se svislou nosnou konstrukcí monolitickou betonovou tyčovou nebo plošnou vodorovná dopravní vzdálenost do 50 m výšky do 25 m</t>
  </si>
  <si>
    <t>Z2 - Ozelenění poldru</t>
  </si>
  <si>
    <t>1120852797</t>
  </si>
  <si>
    <t>268*0,035</t>
  </si>
  <si>
    <t>111111321</t>
  </si>
  <si>
    <t>Odstranění ruderálního porostu do 500 m2 naložení a odvoz do 20 km v rovině nebo svahu do 1:5</t>
  </si>
  <si>
    <t>-1319420056</t>
  </si>
  <si>
    <t>Odstranění ruderálního porostu z plochy přes 100 do 500 m2 v rovině nebo na svahu do 1:5</t>
  </si>
  <si>
    <t>120</t>
  </si>
  <si>
    <t>-987454758</t>
  </si>
  <si>
    <t>268</t>
  </si>
  <si>
    <t>1252132895</t>
  </si>
  <si>
    <t>286</t>
  </si>
  <si>
    <t>-1232288849</t>
  </si>
  <si>
    <t>236341624</t>
  </si>
  <si>
    <t>268+305</t>
  </si>
  <si>
    <t>967080114</t>
  </si>
  <si>
    <t>1073479801</t>
  </si>
  <si>
    <t>1426940855</t>
  </si>
  <si>
    <t>1557320465</t>
  </si>
  <si>
    <t>-1910456824</t>
  </si>
  <si>
    <t>-1977483694</t>
  </si>
  <si>
    <t>165348098</t>
  </si>
  <si>
    <t>-1354080748</t>
  </si>
  <si>
    <t>1434552535</t>
  </si>
  <si>
    <t>-1296815118</t>
  </si>
  <si>
    <t>29,2</t>
  </si>
  <si>
    <t>-405288842</t>
  </si>
  <si>
    <t>29,2*0,1</t>
  </si>
  <si>
    <t>2,92*0,103 'Přepočtené koeficientem množství</t>
  </si>
  <si>
    <t>-1706116865</t>
  </si>
  <si>
    <t>(286*0,01+14*0,05)/1000</t>
  </si>
  <si>
    <t>-2039418224</t>
  </si>
  <si>
    <t>286*0,01+14*0,05</t>
  </si>
  <si>
    <t>881738226</t>
  </si>
  <si>
    <t>-1178683775</t>
  </si>
  <si>
    <t>0,01*286+0,05*14</t>
  </si>
  <si>
    <t>1516695195</t>
  </si>
  <si>
    <t>0,015*268</t>
  </si>
  <si>
    <t>-148770788</t>
  </si>
  <si>
    <t>R18021</t>
  </si>
  <si>
    <t>1439987170</t>
  </si>
  <si>
    <t>R18022</t>
  </si>
  <si>
    <t>Javor babyka, vel. 150-200 cm, s balem</t>
  </si>
  <si>
    <t>1383527597</t>
  </si>
  <si>
    <t>R18023</t>
  </si>
  <si>
    <t>Javor mléč, vel. 150-200 cm, s balem</t>
  </si>
  <si>
    <t>1542041140</t>
  </si>
  <si>
    <t>R18024</t>
  </si>
  <si>
    <t>Lípa malolistá, vel. 150-200 cm, s balem</t>
  </si>
  <si>
    <t>2104580273</t>
  </si>
  <si>
    <t>R18025</t>
  </si>
  <si>
    <t>Krušina olšová, 2-3 výhony, min. 40-60 cm, prostokořenný</t>
  </si>
  <si>
    <t>-1438400116</t>
  </si>
  <si>
    <t>R18026</t>
  </si>
  <si>
    <t>Brslen evropský, 3-4 výhony, min. 30-50 cm, prostokořenný</t>
  </si>
  <si>
    <t>1238442256</t>
  </si>
  <si>
    <t>R18027</t>
  </si>
  <si>
    <t>Dřín obecný, 3-4 výhony, 40-60 cm, prostokořenný</t>
  </si>
  <si>
    <t>-2024163637</t>
  </si>
  <si>
    <t>R18028</t>
  </si>
  <si>
    <t>Hloh obecný, 3-4 výhony, min. 40-60 cm, prostokořenný</t>
  </si>
  <si>
    <t>1378617407</t>
  </si>
  <si>
    <t>R18029</t>
  </si>
  <si>
    <t>Kalina tušalaj, 2-3 výhony, min. 40-60 cm, prostokořenný</t>
  </si>
  <si>
    <t>1347521016</t>
  </si>
  <si>
    <t>R18030</t>
  </si>
  <si>
    <t>Ptačí zob obecný, 3-4 výhony, min. 60-80 cm, prostokořenný</t>
  </si>
  <si>
    <t>1096781086</t>
  </si>
  <si>
    <t>R18031</t>
  </si>
  <si>
    <t>Řešetlák počistivý, 3-4 výhony, min. 40-60 cm, prostokořenný</t>
  </si>
  <si>
    <t>292683649</t>
  </si>
  <si>
    <t>R18032</t>
  </si>
  <si>
    <t>-468808677</t>
  </si>
  <si>
    <t>R18033</t>
  </si>
  <si>
    <t>Klokoč speřený, 2-3 výhony, min. 40-60 cm, prostokořenný</t>
  </si>
  <si>
    <t>172666124</t>
  </si>
  <si>
    <t>-735036651</t>
  </si>
  <si>
    <t>162+40+58+40</t>
  </si>
  <si>
    <t>348952261</t>
  </si>
  <si>
    <t>Vrata z plotových tyček v 1,5 m plochy do 2 m2</t>
  </si>
  <si>
    <t>58452020</t>
  </si>
  <si>
    <t>Oplocení lesních kultur dřevěnými kůly vrata z plotových tyček, výšky 1,5 m, plochy do 2 m2</t>
  </si>
  <si>
    <t>2*4</t>
  </si>
  <si>
    <t>-1175604084</t>
  </si>
  <si>
    <t>Z3 - SO-01 Vegetační úpravy-následná péče</t>
  </si>
  <si>
    <t>111151132</t>
  </si>
  <si>
    <t>Pokosení trávníku lučního plochy do 1000 m2 s odvozem do 20 km ve svahu do 1:2</t>
  </si>
  <si>
    <t>425348939</t>
  </si>
  <si>
    <t>Pokosení trávníku při souvislé ploše do 1000 m2 lučního na svahu přes 1:5 do 1:2</t>
  </si>
  <si>
    <t>"3x ročně, 1. rok" 895*3</t>
  </si>
  <si>
    <t>"3x ročně, 2. rok" 895*3</t>
  </si>
  <si>
    <t>"3x ročně, 3. rok" 895*3</t>
  </si>
  <si>
    <t>111151231</t>
  </si>
  <si>
    <t>Pokosení trávníku lučního plochy do 10000 m2 s odvozem do 20 km v rovině a svahu do 1:5</t>
  </si>
  <si>
    <t>-955633584</t>
  </si>
  <si>
    <t>Pokosení trávníku při souvislé ploše přes 1000 do 10000 m2 lučního v rovině nebo svahu do 1:5</t>
  </si>
  <si>
    <t>"3x ročně, 1. rok" 2350*3</t>
  </si>
  <si>
    <t>"3x ročně, 2. rok" 2350*3</t>
  </si>
  <si>
    <t>"3x ročně, 3. rok" 2350*3</t>
  </si>
  <si>
    <t>1714528116</t>
  </si>
  <si>
    <t>"5% výsadeb, 1.rok" 14*0,05</t>
  </si>
  <si>
    <t>"5% výsadeb, 2.rok" 14*0,05</t>
  </si>
  <si>
    <t>"5% výsadeb, 3.rok" 14*0,05</t>
  </si>
  <si>
    <t>118655273</t>
  </si>
  <si>
    <t>184806112</t>
  </si>
  <si>
    <t>Řez stromů netrnitých průklestem D koruny do 4 m</t>
  </si>
  <si>
    <t>-1824644831</t>
  </si>
  <si>
    <t>Řez stromů, keřů nebo růží průklestem stromů netrnitých, o průměru koruny přes 2 do 4 m</t>
  </si>
  <si>
    <t>"1.rok" 14</t>
  </si>
  <si>
    <t>"2.rok" 14</t>
  </si>
  <si>
    <t>"3.rok" 14</t>
  </si>
  <si>
    <t>-1751229300</t>
  </si>
  <si>
    <t>"1.rok" 90</t>
  </si>
  <si>
    <t>"2.rok" 90</t>
  </si>
  <si>
    <t>"3.rok" 90</t>
  </si>
  <si>
    <t>1040652824</t>
  </si>
  <si>
    <t>184815111</t>
  </si>
  <si>
    <t>Obrytí kolem sazenic v půdě lehké</t>
  </si>
  <si>
    <t>-1342112763</t>
  </si>
  <si>
    <t>Obrytí a vypletí okolo sazenic v kruhové ploše průměru 1,50 m v půdě lehké</t>
  </si>
  <si>
    <t>"1.rok" 14+90</t>
  </si>
  <si>
    <t>"2.rok" 14+90</t>
  </si>
  <si>
    <t>"3.rok" 14+90</t>
  </si>
  <si>
    <t>-822892239</t>
  </si>
  <si>
    <t>"10% plochy, 1.rok" 6,2*0,1</t>
  </si>
  <si>
    <t>"10% plochy, 2.rok" 6,2*0,1</t>
  </si>
  <si>
    <t>"10% plochy, 3.rok" 6,2*0,1</t>
  </si>
  <si>
    <t>546271256</t>
  </si>
  <si>
    <t>"10% plochy, 1.rok" (6,2*0,1+5,4*0,1)*0,07</t>
  </si>
  <si>
    <t>"10% plochy, 2.rok"(6,2*0,1+5,4*0,1)*0,07</t>
  </si>
  <si>
    <t>"10% plochy, 3.rok" (6,2*0,1+5,4*0,1)*0,07</t>
  </si>
  <si>
    <t>-527185967</t>
  </si>
  <si>
    <t>"10% plochy, 1.rok" 5,4*0,1</t>
  </si>
  <si>
    <t>"10% plochy, 2.rok" 5,4*0,1</t>
  </si>
  <si>
    <t>"10% plochy, 3.rok" 5,4*0,1</t>
  </si>
  <si>
    <t>332264157</t>
  </si>
  <si>
    <t>"1.rok" (30*0,01+14*0,05)/1000</t>
  </si>
  <si>
    <t>"2.rok" (30*0,01+14*0,05)/1000</t>
  </si>
  <si>
    <t>"3.rok" (30*0,01+14*0,05)/1000</t>
  </si>
  <si>
    <t>1454878826</t>
  </si>
  <si>
    <t>"1.rok" (30+60)*0,01+14*0,05</t>
  </si>
  <si>
    <t>"2.rok" (30+60)*0,01+14*0,05</t>
  </si>
  <si>
    <t>"3.rok" (30+60)*0,01+14*0,05</t>
  </si>
  <si>
    <t>-1336078431</t>
  </si>
  <si>
    <t>"1.rok" (60*0,01)/1000</t>
  </si>
  <si>
    <t>"2.rok" (60*0,01)/1000</t>
  </si>
  <si>
    <t>"3.rok" (60*0,01)/1000</t>
  </si>
  <si>
    <t>1353464935</t>
  </si>
  <si>
    <t>"6x ročně, 20l/strom, 2l/keř, 1. rok" (0,02*14+0,002*90)*6</t>
  </si>
  <si>
    <t>"6x ročně, 20l/strom, 2l/keř, 2. rok" (0,02*14+0,002*90)*6</t>
  </si>
  <si>
    <t>"6x ročně, 20l/strom, 2l/keř, 3. rok" (0,02*14+0,002*90)*6</t>
  </si>
  <si>
    <t>264602513</t>
  </si>
  <si>
    <t>-1391473211</t>
  </si>
  <si>
    <t>"5% délky, 1.rok" 305*0,05</t>
  </si>
  <si>
    <t>"5% délky, 2.rok" 305*0,05</t>
  </si>
  <si>
    <t>"5% délky, 3.rok" 305*0,05</t>
  </si>
  <si>
    <t>563995630</t>
  </si>
  <si>
    <t>Z4 - Ozelenění poldru-následná péče</t>
  </si>
  <si>
    <t>111151131</t>
  </si>
  <si>
    <t>Pokosení trávníku lučního plochy do 1000 m2 s odvozem do 20 km v rovině a svahu do 1:5</t>
  </si>
  <si>
    <t>-2018894351</t>
  </si>
  <si>
    <t>Pokosení trávníku při souvislé ploše do 1000 m2 lučního v rovině nebo svahu do 1:5</t>
  </si>
  <si>
    <t>"3x ročně, 1. rok" 268*3</t>
  </si>
  <si>
    <t>"3x ročně, 2. rok" 268*3</t>
  </si>
  <si>
    <t>"3x ročně, 3. rok" 268*3</t>
  </si>
  <si>
    <t>-185800142</t>
  </si>
  <si>
    <t>-1663113654</t>
  </si>
  <si>
    <t>-1314263056</t>
  </si>
  <si>
    <t>371690535</t>
  </si>
  <si>
    <t>"1.rok" 286</t>
  </si>
  <si>
    <t>"2.rok" 286</t>
  </si>
  <si>
    <t>"3.rok" 286</t>
  </si>
  <si>
    <t>-155472758</t>
  </si>
  <si>
    <t>-2101488936</t>
  </si>
  <si>
    <t>"1.rok" 14+286</t>
  </si>
  <si>
    <t>"2.rok" 14+286</t>
  </si>
  <si>
    <t>"3.rok" 14+286</t>
  </si>
  <si>
    <t>99178408</t>
  </si>
  <si>
    <t>"10% plochy, 1.rok" 29,2*0,1</t>
  </si>
  <si>
    <t>"10% plochy, 2.rok" 29,2*0,1</t>
  </si>
  <si>
    <t>"10% plochy, 3.rok" 29,2*0,1</t>
  </si>
  <si>
    <t>1216799925</t>
  </si>
  <si>
    <t>"10% plochy, 1.rok" (29,2*0,1)*0,07</t>
  </si>
  <si>
    <t>"10% plochy, 2.rok" (29,2*0,1)*0,07</t>
  </si>
  <si>
    <t>"10% plochy, 3.rok" (29,2*0,1)*0,07</t>
  </si>
  <si>
    <t>-120399900</t>
  </si>
  <si>
    <t>"1.rok" (286*0,01+14*0,05)/1000</t>
  </si>
  <si>
    <t>"2.rok" (286*0,01+14*0,05)/1000</t>
  </si>
  <si>
    <t>"3.rok" (286*0,01+14*0,05)/1000</t>
  </si>
  <si>
    <t>1354214866</t>
  </si>
  <si>
    <t>"1.rok" 286*0,01+14*0,05</t>
  </si>
  <si>
    <t>"2.rok" 286*0,01+14*0,05</t>
  </si>
  <si>
    <t>"3.rok" 286*0,01+14*0,05</t>
  </si>
  <si>
    <t>1094251622</t>
  </si>
  <si>
    <t>"6x ročně, 20l/strom, 2l/keř, 1. rok" (0,02*14+0,002*286)*6</t>
  </si>
  <si>
    <t>"6x ročně, 20l/strom, 2l/keř, 2. rok" (0,02*14+0,002*286)*6</t>
  </si>
  <si>
    <t>"6x ročně, 20l/strom, 2l/keř, 3. rok" (0,02*14+0,002*286)*6</t>
  </si>
  <si>
    <t>-944611777</t>
  </si>
  <si>
    <t>714109971</t>
  </si>
  <si>
    <t>"5% délky, 1.rok" 300*0,05</t>
  </si>
  <si>
    <t>"5% délky, 2.rok" 300*0,05</t>
  </si>
  <si>
    <t>"5% délky, 3.rok" 300*0,05</t>
  </si>
  <si>
    <t>-1754211969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</si>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</sst>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25/18/NO4/2021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Ochranná nádrž NO4 v k.ú. Hovorany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22. 1. 2021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ROUND(SUM(AS55:AS68),2)</f>
        <v>0</v>
      </c>
      <c r="AT54" s="106">
        <f>ROUND(SUM(AV54:AW54),2)</f>
        <v>0</v>
      </c>
      <c r="AU54" s="107">
        <f>ROUND(SUM(AU55:AU68),5)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ROUND(SUM(AZ55:AZ68),2)</f>
        <v>0</v>
      </c>
      <c r="BA54" s="106">
        <f>ROUND(SUM(BA55:BA68),2)</f>
        <v>0</v>
      </c>
      <c r="BB54" s="106">
        <f>ROUND(SUM(BB55:BB68),2)</f>
        <v>0</v>
      </c>
      <c r="BC54" s="106">
        <f>ROUND(SUM(BC55:BC68),2)</f>
        <v>0</v>
      </c>
      <c r="BD54" s="108">
        <f>ROUND(SUM(BD55:BD68),2)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'00 - Ostatní a vedlejší 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'00 - Ostatní a vedlejší n...'!P80</f>
        <v>0</v>
      </c>
      <c r="AV55" s="120">
        <f>'00 - Ostatní a vedlejší n...'!J33</f>
        <v>0</v>
      </c>
      <c r="AW55" s="120">
        <f>'00 - Ostatní a vedlejší n...'!J34</f>
        <v>0</v>
      </c>
      <c r="AX55" s="120">
        <f>'00 - Ostatní a vedlejší n...'!J35</f>
        <v>0</v>
      </c>
      <c r="AY55" s="120">
        <f>'00 - Ostatní a vedlejší n...'!J36</f>
        <v>0</v>
      </c>
      <c r="AZ55" s="120">
        <f>'00 - Ostatní a vedlejší n...'!F33</f>
        <v>0</v>
      </c>
      <c r="BA55" s="120">
        <f>'00 - Ostatní a vedlejší n...'!F34</f>
        <v>0</v>
      </c>
      <c r="BB55" s="120">
        <f>'00 - Ostatní a vedlejší n...'!F35</f>
        <v>0</v>
      </c>
      <c r="BC55" s="120">
        <f>'00 - Ostatní a vedlejší n...'!F36</f>
        <v>0</v>
      </c>
      <c r="BD55" s="122">
        <f>'00 - Ostatní a vedlejší n...'!F37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73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'IO 01.1 - Hráz'!J30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76</v>
      </c>
      <c r="AR56" s="118"/>
      <c r="AS56" s="119">
        <v>0</v>
      </c>
      <c r="AT56" s="120">
        <f>ROUND(SUM(AV56:AW56),2)</f>
        <v>0</v>
      </c>
      <c r="AU56" s="121">
        <f>'IO 01.1 - Hráz'!P87</f>
        <v>0</v>
      </c>
      <c r="AV56" s="120">
        <f>'IO 01.1 - Hráz'!J33</f>
        <v>0</v>
      </c>
      <c r="AW56" s="120">
        <f>'IO 01.1 - Hráz'!J34</f>
        <v>0</v>
      </c>
      <c r="AX56" s="120">
        <f>'IO 01.1 - Hráz'!J35</f>
        <v>0</v>
      </c>
      <c r="AY56" s="120">
        <f>'IO 01.1 - Hráz'!J36</f>
        <v>0</v>
      </c>
      <c r="AZ56" s="120">
        <f>'IO 01.1 - Hráz'!F33</f>
        <v>0</v>
      </c>
      <c r="BA56" s="120">
        <f>'IO 01.1 - Hráz'!F34</f>
        <v>0</v>
      </c>
      <c r="BB56" s="120">
        <f>'IO 01.1 - Hráz'!F35</f>
        <v>0</v>
      </c>
      <c r="BC56" s="120">
        <f>'IO 01.1 - Hráz'!F36</f>
        <v>0</v>
      </c>
      <c r="BD56" s="122">
        <f>'IO 01.1 - Hráz'!F37</f>
        <v>0</v>
      </c>
      <c r="BE56" s="7"/>
      <c r="BT56" s="123" t="s">
        <v>77</v>
      </c>
      <c r="BV56" s="123" t="s">
        <v>71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73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'IO 01.2 - Zátopa'!J30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76</v>
      </c>
      <c r="AR57" s="118"/>
      <c r="AS57" s="119">
        <v>0</v>
      </c>
      <c r="AT57" s="120">
        <f>ROUND(SUM(AV57:AW57),2)</f>
        <v>0</v>
      </c>
      <c r="AU57" s="121">
        <f>'IO 01.2 - Zátopa'!P83</f>
        <v>0</v>
      </c>
      <c r="AV57" s="120">
        <f>'IO 01.2 - Zátopa'!J33</f>
        <v>0</v>
      </c>
      <c r="AW57" s="120">
        <f>'IO 01.2 - Zátopa'!J34</f>
        <v>0</v>
      </c>
      <c r="AX57" s="120">
        <f>'IO 01.2 - Zátopa'!J35</f>
        <v>0</v>
      </c>
      <c r="AY57" s="120">
        <f>'IO 01.2 - Zátopa'!J36</f>
        <v>0</v>
      </c>
      <c r="AZ57" s="120">
        <f>'IO 01.2 - Zátopa'!F33</f>
        <v>0</v>
      </c>
      <c r="BA57" s="120">
        <f>'IO 01.2 - Zátopa'!F34</f>
        <v>0</v>
      </c>
      <c r="BB57" s="120">
        <f>'IO 01.2 - Zátopa'!F35</f>
        <v>0</v>
      </c>
      <c r="BC57" s="120">
        <f>'IO 01.2 - Zátopa'!F36</f>
        <v>0</v>
      </c>
      <c r="BD57" s="122">
        <f>'IO 01.2 - Zátopa'!F37</f>
        <v>0</v>
      </c>
      <c r="BE57" s="7"/>
      <c r="BT57" s="123" t="s">
        <v>77</v>
      </c>
      <c r="BV57" s="123" t="s">
        <v>71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73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'IO 01.3 - Sdružený objekt'!J30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76</v>
      </c>
      <c r="AR58" s="118"/>
      <c r="AS58" s="119">
        <v>0</v>
      </c>
      <c r="AT58" s="120">
        <f>ROUND(SUM(AV58:AW58),2)</f>
        <v>0</v>
      </c>
      <c r="AU58" s="121">
        <f>'IO 01.3 - Sdružený objekt'!P89</f>
        <v>0</v>
      </c>
      <c r="AV58" s="120">
        <f>'IO 01.3 - Sdružený objekt'!J33</f>
        <v>0</v>
      </c>
      <c r="AW58" s="120">
        <f>'IO 01.3 - Sdružený objekt'!J34</f>
        <v>0</v>
      </c>
      <c r="AX58" s="120">
        <f>'IO 01.3 - Sdružený objekt'!J35</f>
        <v>0</v>
      </c>
      <c r="AY58" s="120">
        <f>'IO 01.3 - Sdružený objekt'!J36</f>
        <v>0</v>
      </c>
      <c r="AZ58" s="120">
        <f>'IO 01.3 - Sdružený objekt'!F33</f>
        <v>0</v>
      </c>
      <c r="BA58" s="120">
        <f>'IO 01.3 - Sdružený objekt'!F34</f>
        <v>0</v>
      </c>
      <c r="BB58" s="120">
        <f>'IO 01.3 - Sdružený objekt'!F35</f>
        <v>0</v>
      </c>
      <c r="BC58" s="120">
        <f>'IO 01.3 - Sdružený objekt'!F36</f>
        <v>0</v>
      </c>
      <c r="BD58" s="122">
        <f>'IO 01.3 - Sdružený objekt'!F37</f>
        <v>0</v>
      </c>
      <c r="BE58" s="7"/>
      <c r="BT58" s="123" t="s">
        <v>77</v>
      </c>
      <c r="BV58" s="123" t="s">
        <v>71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7" customFormat="1" ht="16.5" customHeight="1">
      <c r="A59" s="111" t="s">
        <v>73</v>
      </c>
      <c r="B59" s="112"/>
      <c r="C59" s="113"/>
      <c r="D59" s="114" t="s">
        <v>89</v>
      </c>
      <c r="E59" s="114"/>
      <c r="F59" s="114"/>
      <c r="G59" s="114"/>
      <c r="H59" s="114"/>
      <c r="I59" s="115"/>
      <c r="J59" s="114" t="s">
        <v>90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'IO 02 - Přeložka polní ce...'!J30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76</v>
      </c>
      <c r="AR59" s="118"/>
      <c r="AS59" s="119">
        <v>0</v>
      </c>
      <c r="AT59" s="120">
        <f>ROUND(SUM(AV59:AW59),2)</f>
        <v>0</v>
      </c>
      <c r="AU59" s="121">
        <f>'IO 02 - Přeložka polní ce...'!P89</f>
        <v>0</v>
      </c>
      <c r="AV59" s="120">
        <f>'IO 02 - Přeložka polní ce...'!J33</f>
        <v>0</v>
      </c>
      <c r="AW59" s="120">
        <f>'IO 02 - Přeložka polní ce...'!J34</f>
        <v>0</v>
      </c>
      <c r="AX59" s="120">
        <f>'IO 02 - Přeložka polní ce...'!J35</f>
        <v>0</v>
      </c>
      <c r="AY59" s="120">
        <f>'IO 02 - Přeložka polní ce...'!J36</f>
        <v>0</v>
      </c>
      <c r="AZ59" s="120">
        <f>'IO 02 - Přeložka polní ce...'!F33</f>
        <v>0</v>
      </c>
      <c r="BA59" s="120">
        <f>'IO 02 - Přeložka polní ce...'!F34</f>
        <v>0</v>
      </c>
      <c r="BB59" s="120">
        <f>'IO 02 - Přeložka polní ce...'!F35</f>
        <v>0</v>
      </c>
      <c r="BC59" s="120">
        <f>'IO 02 - Přeložka polní ce...'!F36</f>
        <v>0</v>
      </c>
      <c r="BD59" s="122">
        <f>'IO 02 - Přeložka polní ce...'!F37</f>
        <v>0</v>
      </c>
      <c r="BE59" s="7"/>
      <c r="BT59" s="123" t="s">
        <v>77</v>
      </c>
      <c r="BV59" s="123" t="s">
        <v>71</v>
      </c>
      <c r="BW59" s="123" t="s">
        <v>91</v>
      </c>
      <c r="BX59" s="123" t="s">
        <v>5</v>
      </c>
      <c r="CL59" s="123" t="s">
        <v>19</v>
      </c>
      <c r="CM59" s="123" t="s">
        <v>79</v>
      </c>
    </row>
    <row r="60" s="7" customFormat="1" ht="24.75" customHeight="1">
      <c r="A60" s="111" t="s">
        <v>73</v>
      </c>
      <c r="B60" s="112"/>
      <c r="C60" s="113"/>
      <c r="D60" s="114" t="s">
        <v>92</v>
      </c>
      <c r="E60" s="114"/>
      <c r="F60" s="114"/>
      <c r="G60" s="114"/>
      <c r="H60" s="114"/>
      <c r="I60" s="115"/>
      <c r="J60" s="114" t="s">
        <v>93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'IO 03 - Přeložka vodovodu...'!J30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76</v>
      </c>
      <c r="AR60" s="118"/>
      <c r="AS60" s="119">
        <v>0</v>
      </c>
      <c r="AT60" s="120">
        <f>ROUND(SUM(AV60:AW60),2)</f>
        <v>0</v>
      </c>
      <c r="AU60" s="121">
        <f>'IO 03 - Přeložka vodovodu...'!P87</f>
        <v>0</v>
      </c>
      <c r="AV60" s="120">
        <f>'IO 03 - Přeložka vodovodu...'!J33</f>
        <v>0</v>
      </c>
      <c r="AW60" s="120">
        <f>'IO 03 - Přeložka vodovodu...'!J34</f>
        <v>0</v>
      </c>
      <c r="AX60" s="120">
        <f>'IO 03 - Přeložka vodovodu...'!J35</f>
        <v>0</v>
      </c>
      <c r="AY60" s="120">
        <f>'IO 03 - Přeložka vodovodu...'!J36</f>
        <v>0</v>
      </c>
      <c r="AZ60" s="120">
        <f>'IO 03 - Přeložka vodovodu...'!F33</f>
        <v>0</v>
      </c>
      <c r="BA60" s="120">
        <f>'IO 03 - Přeložka vodovodu...'!F34</f>
        <v>0</v>
      </c>
      <c r="BB60" s="120">
        <f>'IO 03 - Přeložka vodovodu...'!F35</f>
        <v>0</v>
      </c>
      <c r="BC60" s="120">
        <f>'IO 03 - Přeložka vodovodu...'!F36</f>
        <v>0</v>
      </c>
      <c r="BD60" s="122">
        <f>'IO 03 - Přeložka vodovodu...'!F37</f>
        <v>0</v>
      </c>
      <c r="BE60" s="7"/>
      <c r="BT60" s="123" t="s">
        <v>77</v>
      </c>
      <c r="BV60" s="123" t="s">
        <v>71</v>
      </c>
      <c r="BW60" s="123" t="s">
        <v>94</v>
      </c>
      <c r="BX60" s="123" t="s">
        <v>5</v>
      </c>
      <c r="CL60" s="123" t="s">
        <v>19</v>
      </c>
      <c r="CM60" s="123" t="s">
        <v>79</v>
      </c>
    </row>
    <row r="61" s="7" customFormat="1" ht="16.5" customHeight="1">
      <c r="A61" s="111" t="s">
        <v>73</v>
      </c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96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'IO 04 - Přeložka podzemní...'!J30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76</v>
      </c>
      <c r="AR61" s="118"/>
      <c r="AS61" s="119">
        <v>0</v>
      </c>
      <c r="AT61" s="120">
        <f>ROUND(SUM(AV61:AW61),2)</f>
        <v>0</v>
      </c>
      <c r="AU61" s="121">
        <f>'IO 04 - Přeložka podzemní...'!P81</f>
        <v>0</v>
      </c>
      <c r="AV61" s="120">
        <f>'IO 04 - Přeložka podzemní...'!J33</f>
        <v>0</v>
      </c>
      <c r="AW61" s="120">
        <f>'IO 04 - Přeložka podzemní...'!J34</f>
        <v>0</v>
      </c>
      <c r="AX61" s="120">
        <f>'IO 04 - Přeložka podzemní...'!J35</f>
        <v>0</v>
      </c>
      <c r="AY61" s="120">
        <f>'IO 04 - Přeložka podzemní...'!J36</f>
        <v>0</v>
      </c>
      <c r="AZ61" s="120">
        <f>'IO 04 - Přeložka podzemní...'!F33</f>
        <v>0</v>
      </c>
      <c r="BA61" s="120">
        <f>'IO 04 - Přeložka podzemní...'!F34</f>
        <v>0</v>
      </c>
      <c r="BB61" s="120">
        <f>'IO 04 - Přeložka podzemní...'!F35</f>
        <v>0</v>
      </c>
      <c r="BC61" s="120">
        <f>'IO 04 - Přeložka podzemní...'!F36</f>
        <v>0</v>
      </c>
      <c r="BD61" s="122">
        <f>'IO 04 - Přeložka podzemní...'!F37</f>
        <v>0</v>
      </c>
      <c r="BE61" s="7"/>
      <c r="BT61" s="123" t="s">
        <v>77</v>
      </c>
      <c r="BV61" s="123" t="s">
        <v>71</v>
      </c>
      <c r="BW61" s="123" t="s">
        <v>97</v>
      </c>
      <c r="BX61" s="123" t="s">
        <v>5</v>
      </c>
      <c r="CL61" s="123" t="s">
        <v>19</v>
      </c>
      <c r="CM61" s="123" t="s">
        <v>79</v>
      </c>
    </row>
    <row r="62" s="7" customFormat="1" ht="16.5" customHeight="1">
      <c r="A62" s="111" t="s">
        <v>73</v>
      </c>
      <c r="B62" s="112"/>
      <c r="C62" s="113"/>
      <c r="D62" s="114" t="s">
        <v>98</v>
      </c>
      <c r="E62" s="114"/>
      <c r="F62" s="114"/>
      <c r="G62" s="114"/>
      <c r="H62" s="114"/>
      <c r="I62" s="115"/>
      <c r="J62" s="114" t="s">
        <v>99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'IO 05 - Polní cesta VPC48'!J30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76</v>
      </c>
      <c r="AR62" s="118"/>
      <c r="AS62" s="119">
        <v>0</v>
      </c>
      <c r="AT62" s="120">
        <f>ROUND(SUM(AV62:AW62),2)</f>
        <v>0</v>
      </c>
      <c r="AU62" s="121">
        <f>'IO 05 - Polní cesta VPC48'!P85</f>
        <v>0</v>
      </c>
      <c r="AV62" s="120">
        <f>'IO 05 - Polní cesta VPC48'!J33</f>
        <v>0</v>
      </c>
      <c r="AW62" s="120">
        <f>'IO 05 - Polní cesta VPC48'!J34</f>
        <v>0</v>
      </c>
      <c r="AX62" s="120">
        <f>'IO 05 - Polní cesta VPC48'!J35</f>
        <v>0</v>
      </c>
      <c r="AY62" s="120">
        <f>'IO 05 - Polní cesta VPC48'!J36</f>
        <v>0</v>
      </c>
      <c r="AZ62" s="120">
        <f>'IO 05 - Polní cesta VPC48'!F33</f>
        <v>0</v>
      </c>
      <c r="BA62" s="120">
        <f>'IO 05 - Polní cesta VPC48'!F34</f>
        <v>0</v>
      </c>
      <c r="BB62" s="120">
        <f>'IO 05 - Polní cesta VPC48'!F35</f>
        <v>0</v>
      </c>
      <c r="BC62" s="120">
        <f>'IO 05 - Polní cesta VPC48'!F36</f>
        <v>0</v>
      </c>
      <c r="BD62" s="122">
        <f>'IO 05 - Polní cesta VPC48'!F37</f>
        <v>0</v>
      </c>
      <c r="BE62" s="7"/>
      <c r="BT62" s="123" t="s">
        <v>77</v>
      </c>
      <c r="BV62" s="123" t="s">
        <v>71</v>
      </c>
      <c r="BW62" s="123" t="s">
        <v>100</v>
      </c>
      <c r="BX62" s="123" t="s">
        <v>5</v>
      </c>
      <c r="CL62" s="123" t="s">
        <v>19</v>
      </c>
      <c r="CM62" s="123" t="s">
        <v>79</v>
      </c>
    </row>
    <row r="63" s="7" customFormat="1" ht="16.5" customHeight="1">
      <c r="A63" s="111" t="s">
        <v>73</v>
      </c>
      <c r="B63" s="112"/>
      <c r="C63" s="113"/>
      <c r="D63" s="114" t="s">
        <v>101</v>
      </c>
      <c r="E63" s="114"/>
      <c r="F63" s="114"/>
      <c r="G63" s="114"/>
      <c r="H63" s="114"/>
      <c r="I63" s="115"/>
      <c r="J63" s="114" t="s">
        <v>102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'IO 06 - Rekonstrukce příkopu'!J30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76</v>
      </c>
      <c r="AR63" s="118"/>
      <c r="AS63" s="119">
        <v>0</v>
      </c>
      <c r="AT63" s="120">
        <f>ROUND(SUM(AV63:AW63),2)</f>
        <v>0</v>
      </c>
      <c r="AU63" s="121">
        <f>'IO 06 - Rekonstrukce příkopu'!P82</f>
        <v>0</v>
      </c>
      <c r="AV63" s="120">
        <f>'IO 06 - Rekonstrukce příkopu'!J33</f>
        <v>0</v>
      </c>
      <c r="AW63" s="120">
        <f>'IO 06 - Rekonstrukce příkopu'!J34</f>
        <v>0</v>
      </c>
      <c r="AX63" s="120">
        <f>'IO 06 - Rekonstrukce příkopu'!J35</f>
        <v>0</v>
      </c>
      <c r="AY63" s="120">
        <f>'IO 06 - Rekonstrukce příkopu'!J36</f>
        <v>0</v>
      </c>
      <c r="AZ63" s="120">
        <f>'IO 06 - Rekonstrukce příkopu'!F33</f>
        <v>0</v>
      </c>
      <c r="BA63" s="120">
        <f>'IO 06 - Rekonstrukce příkopu'!F34</f>
        <v>0</v>
      </c>
      <c r="BB63" s="120">
        <f>'IO 06 - Rekonstrukce příkopu'!F35</f>
        <v>0</v>
      </c>
      <c r="BC63" s="120">
        <f>'IO 06 - Rekonstrukce příkopu'!F36</f>
        <v>0</v>
      </c>
      <c r="BD63" s="122">
        <f>'IO 06 - Rekonstrukce příkopu'!F37</f>
        <v>0</v>
      </c>
      <c r="BE63" s="7"/>
      <c r="BT63" s="123" t="s">
        <v>77</v>
      </c>
      <c r="BV63" s="123" t="s">
        <v>71</v>
      </c>
      <c r="BW63" s="123" t="s">
        <v>103</v>
      </c>
      <c r="BX63" s="123" t="s">
        <v>5</v>
      </c>
      <c r="CL63" s="123" t="s">
        <v>19</v>
      </c>
      <c r="CM63" s="123" t="s">
        <v>79</v>
      </c>
    </row>
    <row r="64" s="7" customFormat="1" ht="16.5" customHeight="1">
      <c r="A64" s="111" t="s">
        <v>73</v>
      </c>
      <c r="B64" s="112"/>
      <c r="C64" s="113"/>
      <c r="D64" s="114" t="s">
        <v>104</v>
      </c>
      <c r="E64" s="114"/>
      <c r="F64" s="114"/>
      <c r="G64" s="114"/>
      <c r="H64" s="114"/>
      <c r="I64" s="115"/>
      <c r="J64" s="114" t="s">
        <v>105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'SO 01 - Vegetační úpravy'!J30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76</v>
      </c>
      <c r="AR64" s="118"/>
      <c r="AS64" s="119">
        <v>0</v>
      </c>
      <c r="AT64" s="120">
        <f>ROUND(SUM(AV64:AW64),2)</f>
        <v>0</v>
      </c>
      <c r="AU64" s="121">
        <f>'SO 01 - Vegetační úpravy'!P84</f>
        <v>0</v>
      </c>
      <c r="AV64" s="120">
        <f>'SO 01 - Vegetační úpravy'!J33</f>
        <v>0</v>
      </c>
      <c r="AW64" s="120">
        <f>'SO 01 - Vegetační úpravy'!J34</f>
        <v>0</v>
      </c>
      <c r="AX64" s="120">
        <f>'SO 01 - Vegetační úpravy'!J35</f>
        <v>0</v>
      </c>
      <c r="AY64" s="120">
        <f>'SO 01 - Vegetační úpravy'!J36</f>
        <v>0</v>
      </c>
      <c r="AZ64" s="120">
        <f>'SO 01 - Vegetační úpravy'!F33</f>
        <v>0</v>
      </c>
      <c r="BA64" s="120">
        <f>'SO 01 - Vegetační úpravy'!F34</f>
        <v>0</v>
      </c>
      <c r="BB64" s="120">
        <f>'SO 01 - Vegetační úpravy'!F35</f>
        <v>0</v>
      </c>
      <c r="BC64" s="120">
        <f>'SO 01 - Vegetační úpravy'!F36</f>
        <v>0</v>
      </c>
      <c r="BD64" s="122">
        <f>'SO 01 - Vegetační úpravy'!F37</f>
        <v>0</v>
      </c>
      <c r="BE64" s="7"/>
      <c r="BT64" s="123" t="s">
        <v>77</v>
      </c>
      <c r="BV64" s="123" t="s">
        <v>71</v>
      </c>
      <c r="BW64" s="123" t="s">
        <v>106</v>
      </c>
      <c r="BX64" s="123" t="s">
        <v>5</v>
      </c>
      <c r="CL64" s="123" t="s">
        <v>19</v>
      </c>
      <c r="CM64" s="123" t="s">
        <v>79</v>
      </c>
    </row>
    <row r="65" s="7" customFormat="1" ht="24.75" customHeight="1">
      <c r="A65" s="111" t="s">
        <v>73</v>
      </c>
      <c r="B65" s="112"/>
      <c r="C65" s="113"/>
      <c r="D65" s="114" t="s">
        <v>107</v>
      </c>
      <c r="E65" s="114"/>
      <c r="F65" s="114"/>
      <c r="G65" s="114"/>
      <c r="H65" s="114"/>
      <c r="I65" s="115"/>
      <c r="J65" s="114" t="s">
        <v>108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'Z1 - Úprava OK H1-Hradítk...'!J30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76</v>
      </c>
      <c r="AR65" s="118"/>
      <c r="AS65" s="119">
        <v>0</v>
      </c>
      <c r="AT65" s="120">
        <f>ROUND(SUM(AV65:AW65),2)</f>
        <v>0</v>
      </c>
      <c r="AU65" s="121">
        <f>'Z1 - Úprava OK H1-Hradítk...'!P86</f>
        <v>0</v>
      </c>
      <c r="AV65" s="120">
        <f>'Z1 - Úprava OK H1-Hradítk...'!J33</f>
        <v>0</v>
      </c>
      <c r="AW65" s="120">
        <f>'Z1 - Úprava OK H1-Hradítk...'!J34</f>
        <v>0</v>
      </c>
      <c r="AX65" s="120">
        <f>'Z1 - Úprava OK H1-Hradítk...'!J35</f>
        <v>0</v>
      </c>
      <c r="AY65" s="120">
        <f>'Z1 - Úprava OK H1-Hradítk...'!J36</f>
        <v>0</v>
      </c>
      <c r="AZ65" s="120">
        <f>'Z1 - Úprava OK H1-Hradítk...'!F33</f>
        <v>0</v>
      </c>
      <c r="BA65" s="120">
        <f>'Z1 - Úprava OK H1-Hradítk...'!F34</f>
        <v>0</v>
      </c>
      <c r="BB65" s="120">
        <f>'Z1 - Úprava OK H1-Hradítk...'!F35</f>
        <v>0</v>
      </c>
      <c r="BC65" s="120">
        <f>'Z1 - Úprava OK H1-Hradítk...'!F36</f>
        <v>0</v>
      </c>
      <c r="BD65" s="122">
        <f>'Z1 - Úprava OK H1-Hradítk...'!F37</f>
        <v>0</v>
      </c>
      <c r="BE65" s="7"/>
      <c r="BT65" s="123" t="s">
        <v>77</v>
      </c>
      <c r="BV65" s="123" t="s">
        <v>71</v>
      </c>
      <c r="BW65" s="123" t="s">
        <v>109</v>
      </c>
      <c r="BX65" s="123" t="s">
        <v>5</v>
      </c>
      <c r="CL65" s="123" t="s">
        <v>19</v>
      </c>
      <c r="CM65" s="123" t="s">
        <v>79</v>
      </c>
    </row>
    <row r="66" s="7" customFormat="1" ht="16.5" customHeight="1">
      <c r="A66" s="111" t="s">
        <v>73</v>
      </c>
      <c r="B66" s="112"/>
      <c r="C66" s="113"/>
      <c r="D66" s="114" t="s">
        <v>110</v>
      </c>
      <c r="E66" s="114"/>
      <c r="F66" s="114"/>
      <c r="G66" s="114"/>
      <c r="H66" s="114"/>
      <c r="I66" s="115"/>
      <c r="J66" s="114" t="s">
        <v>111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'Z2 - Ozelenění poldru'!J30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76</v>
      </c>
      <c r="AR66" s="118"/>
      <c r="AS66" s="119">
        <v>0</v>
      </c>
      <c r="AT66" s="120">
        <f>ROUND(SUM(AV66:AW66),2)</f>
        <v>0</v>
      </c>
      <c r="AU66" s="121">
        <f>'Z2 - Ozelenění poldru'!P84</f>
        <v>0</v>
      </c>
      <c r="AV66" s="120">
        <f>'Z2 - Ozelenění poldru'!J33</f>
        <v>0</v>
      </c>
      <c r="AW66" s="120">
        <f>'Z2 - Ozelenění poldru'!J34</f>
        <v>0</v>
      </c>
      <c r="AX66" s="120">
        <f>'Z2 - Ozelenění poldru'!J35</f>
        <v>0</v>
      </c>
      <c r="AY66" s="120">
        <f>'Z2 - Ozelenění poldru'!J36</f>
        <v>0</v>
      </c>
      <c r="AZ66" s="120">
        <f>'Z2 - Ozelenění poldru'!F33</f>
        <v>0</v>
      </c>
      <c r="BA66" s="120">
        <f>'Z2 - Ozelenění poldru'!F34</f>
        <v>0</v>
      </c>
      <c r="BB66" s="120">
        <f>'Z2 - Ozelenění poldru'!F35</f>
        <v>0</v>
      </c>
      <c r="BC66" s="120">
        <f>'Z2 - Ozelenění poldru'!F36</f>
        <v>0</v>
      </c>
      <c r="BD66" s="122">
        <f>'Z2 - Ozelenění poldru'!F37</f>
        <v>0</v>
      </c>
      <c r="BE66" s="7"/>
      <c r="BT66" s="123" t="s">
        <v>77</v>
      </c>
      <c r="BV66" s="123" t="s">
        <v>71</v>
      </c>
      <c r="BW66" s="123" t="s">
        <v>112</v>
      </c>
      <c r="BX66" s="123" t="s">
        <v>5</v>
      </c>
      <c r="CL66" s="123" t="s">
        <v>19</v>
      </c>
      <c r="CM66" s="123" t="s">
        <v>79</v>
      </c>
    </row>
    <row r="67" s="7" customFormat="1" ht="16.5" customHeight="1">
      <c r="A67" s="111" t="s">
        <v>73</v>
      </c>
      <c r="B67" s="112"/>
      <c r="C67" s="113"/>
      <c r="D67" s="114" t="s">
        <v>113</v>
      </c>
      <c r="E67" s="114"/>
      <c r="F67" s="114"/>
      <c r="G67" s="114"/>
      <c r="H67" s="114"/>
      <c r="I67" s="115"/>
      <c r="J67" s="114" t="s">
        <v>114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'Z3 - SO-01 Vegetační úpra...'!J30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76</v>
      </c>
      <c r="AR67" s="118"/>
      <c r="AS67" s="119">
        <v>0</v>
      </c>
      <c r="AT67" s="120">
        <f>ROUND(SUM(AV67:AW67),2)</f>
        <v>0</v>
      </c>
      <c r="AU67" s="121">
        <f>'Z3 - SO-01 Vegetační úpra...'!P83</f>
        <v>0</v>
      </c>
      <c r="AV67" s="120">
        <f>'Z3 - SO-01 Vegetační úpra...'!J33</f>
        <v>0</v>
      </c>
      <c r="AW67" s="120">
        <f>'Z3 - SO-01 Vegetační úpra...'!J34</f>
        <v>0</v>
      </c>
      <c r="AX67" s="120">
        <f>'Z3 - SO-01 Vegetační úpra...'!J35</f>
        <v>0</v>
      </c>
      <c r="AY67" s="120">
        <f>'Z3 - SO-01 Vegetační úpra...'!J36</f>
        <v>0</v>
      </c>
      <c r="AZ67" s="120">
        <f>'Z3 - SO-01 Vegetační úpra...'!F33</f>
        <v>0</v>
      </c>
      <c r="BA67" s="120">
        <f>'Z3 - SO-01 Vegetační úpra...'!F34</f>
        <v>0</v>
      </c>
      <c r="BB67" s="120">
        <f>'Z3 - SO-01 Vegetační úpra...'!F35</f>
        <v>0</v>
      </c>
      <c r="BC67" s="120">
        <f>'Z3 - SO-01 Vegetační úpra...'!F36</f>
        <v>0</v>
      </c>
      <c r="BD67" s="122">
        <f>'Z3 - SO-01 Vegetační úpra...'!F37</f>
        <v>0</v>
      </c>
      <c r="BE67" s="7"/>
      <c r="BT67" s="123" t="s">
        <v>77</v>
      </c>
      <c r="BV67" s="123" t="s">
        <v>71</v>
      </c>
      <c r="BW67" s="123" t="s">
        <v>115</v>
      </c>
      <c r="BX67" s="123" t="s">
        <v>5</v>
      </c>
      <c r="CL67" s="123" t="s">
        <v>19</v>
      </c>
      <c r="CM67" s="123" t="s">
        <v>79</v>
      </c>
    </row>
    <row r="68" s="7" customFormat="1" ht="16.5" customHeight="1">
      <c r="A68" s="111" t="s">
        <v>73</v>
      </c>
      <c r="B68" s="112"/>
      <c r="C68" s="113"/>
      <c r="D68" s="114" t="s">
        <v>116</v>
      </c>
      <c r="E68" s="114"/>
      <c r="F68" s="114"/>
      <c r="G68" s="114"/>
      <c r="H68" s="114"/>
      <c r="I68" s="115"/>
      <c r="J68" s="114" t="s">
        <v>117</v>
      </c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6">
        <f>'Z4 - Ozelenění poldru-nás...'!J30</f>
        <v>0</v>
      </c>
      <c r="AH68" s="115"/>
      <c r="AI68" s="115"/>
      <c r="AJ68" s="115"/>
      <c r="AK68" s="115"/>
      <c r="AL68" s="115"/>
      <c r="AM68" s="115"/>
      <c r="AN68" s="116">
        <f>SUM(AG68,AT68)</f>
        <v>0</v>
      </c>
      <c r="AO68" s="115"/>
      <c r="AP68" s="115"/>
      <c r="AQ68" s="117" t="s">
        <v>76</v>
      </c>
      <c r="AR68" s="118"/>
      <c r="AS68" s="124">
        <v>0</v>
      </c>
      <c r="AT68" s="125">
        <f>ROUND(SUM(AV68:AW68),2)</f>
        <v>0</v>
      </c>
      <c r="AU68" s="126">
        <f>'Z4 - Ozelenění poldru-nás...'!P83</f>
        <v>0</v>
      </c>
      <c r="AV68" s="125">
        <f>'Z4 - Ozelenění poldru-nás...'!J33</f>
        <v>0</v>
      </c>
      <c r="AW68" s="125">
        <f>'Z4 - Ozelenění poldru-nás...'!J34</f>
        <v>0</v>
      </c>
      <c r="AX68" s="125">
        <f>'Z4 - Ozelenění poldru-nás...'!J35</f>
        <v>0</v>
      </c>
      <c r="AY68" s="125">
        <f>'Z4 - Ozelenění poldru-nás...'!J36</f>
        <v>0</v>
      </c>
      <c r="AZ68" s="125">
        <f>'Z4 - Ozelenění poldru-nás...'!F33</f>
        <v>0</v>
      </c>
      <c r="BA68" s="125">
        <f>'Z4 - Ozelenění poldru-nás...'!F34</f>
        <v>0</v>
      </c>
      <c r="BB68" s="125">
        <f>'Z4 - Ozelenění poldru-nás...'!F35</f>
        <v>0</v>
      </c>
      <c r="BC68" s="125">
        <f>'Z4 - Ozelenění poldru-nás...'!F36</f>
        <v>0</v>
      </c>
      <c r="BD68" s="127">
        <f>'Z4 - Ozelenění poldru-nás...'!F37</f>
        <v>0</v>
      </c>
      <c r="BE68" s="7"/>
      <c r="BT68" s="123" t="s">
        <v>77</v>
      </c>
      <c r="BV68" s="123" t="s">
        <v>71</v>
      </c>
      <c r="BW68" s="123" t="s">
        <v>118</v>
      </c>
      <c r="BX68" s="123" t="s">
        <v>5</v>
      </c>
      <c r="CL68" s="123" t="s">
        <v>19</v>
      </c>
      <c r="CM68" s="123" t="s">
        <v>79</v>
      </c>
    </row>
    <row r="69" s="2" customFormat="1" ht="30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44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</row>
  </sheetData>
  <sheetProtection sheet="1" formatColumns="0" formatRows="0" objects="1" scenarios="1" spinCount="100000" saltValue="g167kfUINh8N8RIsur9cj7/GuCibEoOw96gHWH+BG+9cpDBoUa+Jfo2/ec2SPP5SEheRg2lgz22Zd9N7D30yJQ==" hashValue="0oi0bjne0ggT3lxFSQ8MOZOvxUYMHPK5ICUI2ifIaOo42VrFd8hw+4pcP6JNX0NWk5U+ofumx2n0I8tJ1V439Q==" algorithmName="SHA-512" password="CC35"/>
  <mergeCells count="94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5" location="'00 - Ostatní a vedlejší n...'!C2" display="/"/>
    <hyperlink ref="A56" location="'IO 01.1 - Hráz'!C2" display="/"/>
    <hyperlink ref="A57" location="'IO 01.2 - Zátopa'!C2" display="/"/>
    <hyperlink ref="A58" location="'IO 01.3 - Sdružený objekt'!C2" display="/"/>
    <hyperlink ref="A59" location="'IO 02 - Přeložka polní ce...'!C2" display="/"/>
    <hyperlink ref="A60" location="'IO 03 - Přeložka vodovodu...'!C2" display="/"/>
    <hyperlink ref="A61" location="'IO 04 - Přeložka podzemní...'!C2" display="/"/>
    <hyperlink ref="A62" location="'IO 05 - Polní cesta VPC48'!C2" display="/"/>
    <hyperlink ref="A63" location="'IO 06 - Rekonstrukce příkopu'!C2" display="/"/>
    <hyperlink ref="A64" location="'SO 01 - Vegetační úpravy'!C2" display="/"/>
    <hyperlink ref="A65" location="'Z1 - Úprava OK H1-Hradítk...'!C2" display="/"/>
    <hyperlink ref="A66" location="'Z2 - Ozelenění poldru'!C2" display="/"/>
    <hyperlink ref="A67" location="'Z3 - SO-01 Vegetační úpra...'!C2" display="/"/>
    <hyperlink ref="A68" location="'Z4 - Ozelenění poldru-ná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1446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ROUND((SUM(BE82:BE153)),  2)</f>
        <v>0</v>
      </c>
      <c r="G33" s="38"/>
      <c r="H33" s="38"/>
      <c r="I33" s="148">
        <v>0.20999999999999999</v>
      </c>
      <c r="J33" s="147">
        <f>ROUND(((SUM(BE82:BE153))*I33),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ROUND((SUM(BF82:BF153)),  2)</f>
        <v>0</v>
      </c>
      <c r="G34" s="38"/>
      <c r="H34" s="38"/>
      <c r="I34" s="148">
        <v>0.14999999999999999</v>
      </c>
      <c r="J34" s="147">
        <f>ROUND(((SUM(BF82:BF153))*I34),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ROUND((SUM(BG82:BG153)),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ROUND((SUM(BH82:BH153)),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ROUND((SUM(BI82:BI153)),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IO 06 - Rekonstrukce příkopu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J84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231</v>
      </c>
      <c r="E62" s="223"/>
      <c r="F62" s="223"/>
      <c r="G62" s="223"/>
      <c r="H62" s="223"/>
      <c r="I62" s="223"/>
      <c r="J62" s="224">
        <f>J151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127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Ochranná nádrž NO4 v k.ú. Hovorany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120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IO 06 - Rekonstrukce příkopu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22. 1. 2021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 xml:space="preserve"> </v>
      </c>
      <c r="G78" s="40"/>
      <c r="H78" s="40"/>
      <c r="I78" s="32" t="s">
        <v>30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28</v>
      </c>
      <c r="D79" s="40"/>
      <c r="E79" s="40"/>
      <c r="F79" s="27" t="str">
        <f>IF(E18="","",E18)</f>
        <v>Vyplň údaj</v>
      </c>
      <c r="G79" s="40"/>
      <c r="H79" s="40"/>
      <c r="I79" s="32" t="s">
        <v>32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0" customFormat="1" ht="29.28" customHeight="1">
      <c r="A81" s="171"/>
      <c r="B81" s="172"/>
      <c r="C81" s="173" t="s">
        <v>128</v>
      </c>
      <c r="D81" s="174" t="s">
        <v>54</v>
      </c>
      <c r="E81" s="174" t="s">
        <v>50</v>
      </c>
      <c r="F81" s="174" t="s">
        <v>51</v>
      </c>
      <c r="G81" s="174" t="s">
        <v>129</v>
      </c>
      <c r="H81" s="174" t="s">
        <v>130</v>
      </c>
      <c r="I81" s="174" t="s">
        <v>131</v>
      </c>
      <c r="J81" s="175" t="s">
        <v>124</v>
      </c>
      <c r="K81" s="176" t="s">
        <v>132</v>
      </c>
      <c r="L81" s="177"/>
      <c r="M81" s="92" t="s">
        <v>19</v>
      </c>
      <c r="N81" s="93" t="s">
        <v>39</v>
      </c>
      <c r="O81" s="93" t="s">
        <v>133</v>
      </c>
      <c r="P81" s="93" t="s">
        <v>134</v>
      </c>
      <c r="Q81" s="93" t="s">
        <v>135</v>
      </c>
      <c r="R81" s="93" t="s">
        <v>136</v>
      </c>
      <c r="S81" s="93" t="s">
        <v>137</v>
      </c>
      <c r="T81" s="94" t="s">
        <v>138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8"/>
      <c r="B82" s="39"/>
      <c r="C82" s="99" t="s">
        <v>139</v>
      </c>
      <c r="D82" s="40"/>
      <c r="E82" s="40"/>
      <c r="F82" s="40"/>
      <c r="G82" s="40"/>
      <c r="H82" s="40"/>
      <c r="I82" s="40"/>
      <c r="J82" s="178">
        <f>BK82</f>
        <v>0</v>
      </c>
      <c r="K82" s="40"/>
      <c r="L82" s="44"/>
      <c r="M82" s="95"/>
      <c r="N82" s="179"/>
      <c r="O82" s="96"/>
      <c r="P82" s="180">
        <f>P83</f>
        <v>0</v>
      </c>
      <c r="Q82" s="96"/>
      <c r="R82" s="180">
        <f>R83</f>
        <v>0.0048600000000000006</v>
      </c>
      <c r="S82" s="96"/>
      <c r="T82" s="181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68</v>
      </c>
      <c r="AU82" s="17" t="s">
        <v>125</v>
      </c>
      <c r="BK82" s="182">
        <f>BK83</f>
        <v>0</v>
      </c>
    </row>
    <row r="83" s="11" customFormat="1" ht="25.92" customHeight="1">
      <c r="A83" s="11"/>
      <c r="B83" s="183"/>
      <c r="C83" s="184"/>
      <c r="D83" s="185" t="s">
        <v>68</v>
      </c>
      <c r="E83" s="186" t="s">
        <v>234</v>
      </c>
      <c r="F83" s="186" t="s">
        <v>235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P84+P151</f>
        <v>0</v>
      </c>
      <c r="Q83" s="191"/>
      <c r="R83" s="192">
        <f>R84+R151</f>
        <v>0.0048600000000000006</v>
      </c>
      <c r="S83" s="191"/>
      <c r="T83" s="193">
        <f>T84+T151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77</v>
      </c>
      <c r="AT83" s="195" t="s">
        <v>68</v>
      </c>
      <c r="AU83" s="195" t="s">
        <v>69</v>
      </c>
      <c r="AY83" s="194" t="s">
        <v>143</v>
      </c>
      <c r="BK83" s="196">
        <f>BK84+BK151</f>
        <v>0</v>
      </c>
    </row>
    <row r="84" s="11" customFormat="1" ht="22.8" customHeight="1">
      <c r="A84" s="11"/>
      <c r="B84" s="183"/>
      <c r="C84" s="184"/>
      <c r="D84" s="185" t="s">
        <v>68</v>
      </c>
      <c r="E84" s="226" t="s">
        <v>77</v>
      </c>
      <c r="F84" s="226" t="s">
        <v>236</v>
      </c>
      <c r="G84" s="184"/>
      <c r="H84" s="184"/>
      <c r="I84" s="187"/>
      <c r="J84" s="227">
        <f>BK84</f>
        <v>0</v>
      </c>
      <c r="K84" s="184"/>
      <c r="L84" s="189"/>
      <c r="M84" s="190"/>
      <c r="N84" s="191"/>
      <c r="O84" s="191"/>
      <c r="P84" s="192">
        <f>SUM(P85:P150)</f>
        <v>0</v>
      </c>
      <c r="Q84" s="191"/>
      <c r="R84" s="192">
        <f>SUM(R85:R150)</f>
        <v>0.0048600000000000006</v>
      </c>
      <c r="S84" s="191"/>
      <c r="T84" s="193">
        <f>SUM(T85:T150)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77</v>
      </c>
      <c r="AT84" s="195" t="s">
        <v>68</v>
      </c>
      <c r="AU84" s="195" t="s">
        <v>77</v>
      </c>
      <c r="AY84" s="194" t="s">
        <v>143</v>
      </c>
      <c r="BK84" s="196">
        <f>SUM(BK85:BK150)</f>
        <v>0</v>
      </c>
    </row>
    <row r="85" s="2" customFormat="1" ht="16.5" customHeight="1">
      <c r="A85" s="38"/>
      <c r="B85" s="39"/>
      <c r="C85" s="197" t="s">
        <v>77</v>
      </c>
      <c r="D85" s="197" t="s">
        <v>144</v>
      </c>
      <c r="E85" s="198" t="s">
        <v>248</v>
      </c>
      <c r="F85" s="199" t="s">
        <v>249</v>
      </c>
      <c r="G85" s="200" t="s">
        <v>250</v>
      </c>
      <c r="H85" s="201">
        <v>38</v>
      </c>
      <c r="I85" s="202"/>
      <c r="J85" s="203">
        <f>ROUND(I85*H85,2)</f>
        <v>0</v>
      </c>
      <c r="K85" s="204"/>
      <c r="L85" s="44"/>
      <c r="M85" s="205" t="s">
        <v>19</v>
      </c>
      <c r="N85" s="206" t="s">
        <v>40</v>
      </c>
      <c r="O85" s="84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9" t="s">
        <v>142</v>
      </c>
      <c r="AT85" s="209" t="s">
        <v>144</v>
      </c>
      <c r="AU85" s="209" t="s">
        <v>79</v>
      </c>
      <c r="AY85" s="17" t="s">
        <v>143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7" t="s">
        <v>77</v>
      </c>
      <c r="BK85" s="210">
        <f>ROUND(I85*H85,2)</f>
        <v>0</v>
      </c>
      <c r="BL85" s="17" t="s">
        <v>142</v>
      </c>
      <c r="BM85" s="209" t="s">
        <v>1447</v>
      </c>
    </row>
    <row r="86" s="2" customFormat="1">
      <c r="A86" s="38"/>
      <c r="B86" s="39"/>
      <c r="C86" s="40"/>
      <c r="D86" s="211" t="s">
        <v>149</v>
      </c>
      <c r="E86" s="40"/>
      <c r="F86" s="212" t="s">
        <v>252</v>
      </c>
      <c r="G86" s="40"/>
      <c r="H86" s="40"/>
      <c r="I86" s="213"/>
      <c r="J86" s="40"/>
      <c r="K86" s="40"/>
      <c r="L86" s="44"/>
      <c r="M86" s="214"/>
      <c r="N86" s="215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149</v>
      </c>
      <c r="AU86" s="17" t="s">
        <v>79</v>
      </c>
    </row>
    <row r="87" s="13" customFormat="1">
      <c r="A87" s="13"/>
      <c r="B87" s="239"/>
      <c r="C87" s="240"/>
      <c r="D87" s="211" t="s">
        <v>242</v>
      </c>
      <c r="E87" s="241" t="s">
        <v>19</v>
      </c>
      <c r="F87" s="242" t="s">
        <v>427</v>
      </c>
      <c r="G87" s="240"/>
      <c r="H87" s="243">
        <v>38</v>
      </c>
      <c r="I87" s="244"/>
      <c r="J87" s="240"/>
      <c r="K87" s="240"/>
      <c r="L87" s="245"/>
      <c r="M87" s="246"/>
      <c r="N87" s="247"/>
      <c r="O87" s="247"/>
      <c r="P87" s="247"/>
      <c r="Q87" s="247"/>
      <c r="R87" s="247"/>
      <c r="S87" s="247"/>
      <c r="T87" s="24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9" t="s">
        <v>242</v>
      </c>
      <c r="AU87" s="249" t="s">
        <v>79</v>
      </c>
      <c r="AV87" s="13" t="s">
        <v>79</v>
      </c>
      <c r="AW87" s="13" t="s">
        <v>31</v>
      </c>
      <c r="AX87" s="13" t="s">
        <v>77</v>
      </c>
      <c r="AY87" s="249" t="s">
        <v>143</v>
      </c>
    </row>
    <row r="88" s="2" customFormat="1" ht="16.5" customHeight="1">
      <c r="A88" s="38"/>
      <c r="B88" s="39"/>
      <c r="C88" s="197" t="s">
        <v>79</v>
      </c>
      <c r="D88" s="197" t="s">
        <v>144</v>
      </c>
      <c r="E88" s="198" t="s">
        <v>253</v>
      </c>
      <c r="F88" s="199" t="s">
        <v>254</v>
      </c>
      <c r="G88" s="200" t="s">
        <v>250</v>
      </c>
      <c r="H88" s="201">
        <v>5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40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142</v>
      </c>
      <c r="AT88" s="209" t="s">
        <v>144</v>
      </c>
      <c r="AU88" s="209" t="s">
        <v>79</v>
      </c>
      <c r="AY88" s="17" t="s">
        <v>143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77</v>
      </c>
      <c r="BK88" s="210">
        <f>ROUND(I88*H88,2)</f>
        <v>0</v>
      </c>
      <c r="BL88" s="17" t="s">
        <v>142</v>
      </c>
      <c r="BM88" s="209" t="s">
        <v>1448</v>
      </c>
    </row>
    <row r="89" s="2" customFormat="1">
      <c r="A89" s="38"/>
      <c r="B89" s="39"/>
      <c r="C89" s="40"/>
      <c r="D89" s="211" t="s">
        <v>149</v>
      </c>
      <c r="E89" s="40"/>
      <c r="F89" s="212" t="s">
        <v>256</v>
      </c>
      <c r="G89" s="40"/>
      <c r="H89" s="40"/>
      <c r="I89" s="213"/>
      <c r="J89" s="40"/>
      <c r="K89" s="40"/>
      <c r="L89" s="44"/>
      <c r="M89" s="214"/>
      <c r="N89" s="215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149</v>
      </c>
      <c r="AU89" s="17" t="s">
        <v>79</v>
      </c>
    </row>
    <row r="90" s="13" customFormat="1">
      <c r="A90" s="13"/>
      <c r="B90" s="239"/>
      <c r="C90" s="240"/>
      <c r="D90" s="211" t="s">
        <v>242</v>
      </c>
      <c r="E90" s="241" t="s">
        <v>19</v>
      </c>
      <c r="F90" s="242" t="s">
        <v>1449</v>
      </c>
      <c r="G90" s="240"/>
      <c r="H90" s="243">
        <v>5</v>
      </c>
      <c r="I90" s="244"/>
      <c r="J90" s="240"/>
      <c r="K90" s="240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242</v>
      </c>
      <c r="AU90" s="249" t="s">
        <v>79</v>
      </c>
      <c r="AV90" s="13" t="s">
        <v>79</v>
      </c>
      <c r="AW90" s="13" t="s">
        <v>31</v>
      </c>
      <c r="AX90" s="13" t="s">
        <v>77</v>
      </c>
      <c r="AY90" s="249" t="s">
        <v>143</v>
      </c>
    </row>
    <row r="91" s="2" customFormat="1" ht="21.75" customHeight="1">
      <c r="A91" s="38"/>
      <c r="B91" s="39"/>
      <c r="C91" s="197" t="s">
        <v>154</v>
      </c>
      <c r="D91" s="197" t="s">
        <v>144</v>
      </c>
      <c r="E91" s="198" t="s">
        <v>1450</v>
      </c>
      <c r="F91" s="199" t="s">
        <v>1451</v>
      </c>
      <c r="G91" s="200" t="s">
        <v>259</v>
      </c>
      <c r="H91" s="201">
        <v>90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40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142</v>
      </c>
      <c r="AT91" s="209" t="s">
        <v>144</v>
      </c>
      <c r="AU91" s="209" t="s">
        <v>79</v>
      </c>
      <c r="AY91" s="17" t="s">
        <v>143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77</v>
      </c>
      <c r="BK91" s="210">
        <f>ROUND(I91*H91,2)</f>
        <v>0</v>
      </c>
      <c r="BL91" s="17" t="s">
        <v>142</v>
      </c>
      <c r="BM91" s="209" t="s">
        <v>1452</v>
      </c>
    </row>
    <row r="92" s="2" customFormat="1">
      <c r="A92" s="38"/>
      <c r="B92" s="39"/>
      <c r="C92" s="40"/>
      <c r="D92" s="211" t="s">
        <v>149</v>
      </c>
      <c r="E92" s="40"/>
      <c r="F92" s="212" t="s">
        <v>1453</v>
      </c>
      <c r="G92" s="40"/>
      <c r="H92" s="40"/>
      <c r="I92" s="213"/>
      <c r="J92" s="40"/>
      <c r="K92" s="40"/>
      <c r="L92" s="44"/>
      <c r="M92" s="214"/>
      <c r="N92" s="215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149</v>
      </c>
      <c r="AU92" s="17" t="s">
        <v>79</v>
      </c>
    </row>
    <row r="93" s="13" customFormat="1">
      <c r="A93" s="13"/>
      <c r="B93" s="239"/>
      <c r="C93" s="240"/>
      <c r="D93" s="211" t="s">
        <v>242</v>
      </c>
      <c r="E93" s="241" t="s">
        <v>19</v>
      </c>
      <c r="F93" s="242" t="s">
        <v>1017</v>
      </c>
      <c r="G93" s="240"/>
      <c r="H93" s="243">
        <v>90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242</v>
      </c>
      <c r="AU93" s="249" t="s">
        <v>79</v>
      </c>
      <c r="AV93" s="13" t="s">
        <v>79</v>
      </c>
      <c r="AW93" s="13" t="s">
        <v>31</v>
      </c>
      <c r="AX93" s="13" t="s">
        <v>77</v>
      </c>
      <c r="AY93" s="249" t="s">
        <v>143</v>
      </c>
    </row>
    <row r="94" s="2" customFormat="1" ht="16.5" customHeight="1">
      <c r="A94" s="38"/>
      <c r="B94" s="39"/>
      <c r="C94" s="197" t="s">
        <v>142</v>
      </c>
      <c r="D94" s="197" t="s">
        <v>144</v>
      </c>
      <c r="E94" s="198" t="s">
        <v>263</v>
      </c>
      <c r="F94" s="199" t="s">
        <v>264</v>
      </c>
      <c r="G94" s="200" t="s">
        <v>250</v>
      </c>
      <c r="H94" s="201">
        <v>38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40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142</v>
      </c>
      <c r="AT94" s="209" t="s">
        <v>144</v>
      </c>
      <c r="AU94" s="209" t="s">
        <v>79</v>
      </c>
      <c r="AY94" s="17" t="s">
        <v>143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77</v>
      </c>
      <c r="BK94" s="210">
        <f>ROUND(I94*H94,2)</f>
        <v>0</v>
      </c>
      <c r="BL94" s="17" t="s">
        <v>142</v>
      </c>
      <c r="BM94" s="209" t="s">
        <v>1454</v>
      </c>
    </row>
    <row r="95" s="2" customFormat="1">
      <c r="A95" s="38"/>
      <c r="B95" s="39"/>
      <c r="C95" s="40"/>
      <c r="D95" s="211" t="s">
        <v>149</v>
      </c>
      <c r="E95" s="40"/>
      <c r="F95" s="212" t="s">
        <v>266</v>
      </c>
      <c r="G95" s="40"/>
      <c r="H95" s="40"/>
      <c r="I95" s="213"/>
      <c r="J95" s="40"/>
      <c r="K95" s="40"/>
      <c r="L95" s="44"/>
      <c r="M95" s="214"/>
      <c r="N95" s="215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149</v>
      </c>
      <c r="AU95" s="17" t="s">
        <v>79</v>
      </c>
    </row>
    <row r="96" s="13" customFormat="1">
      <c r="A96" s="13"/>
      <c r="B96" s="239"/>
      <c r="C96" s="240"/>
      <c r="D96" s="211" t="s">
        <v>242</v>
      </c>
      <c r="E96" s="241" t="s">
        <v>19</v>
      </c>
      <c r="F96" s="242" t="s">
        <v>427</v>
      </c>
      <c r="G96" s="240"/>
      <c r="H96" s="243">
        <v>38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242</v>
      </c>
      <c r="AU96" s="249" t="s">
        <v>79</v>
      </c>
      <c r="AV96" s="13" t="s">
        <v>79</v>
      </c>
      <c r="AW96" s="13" t="s">
        <v>31</v>
      </c>
      <c r="AX96" s="13" t="s">
        <v>77</v>
      </c>
      <c r="AY96" s="249" t="s">
        <v>143</v>
      </c>
    </row>
    <row r="97" s="2" customFormat="1" ht="16.5" customHeight="1">
      <c r="A97" s="38"/>
      <c r="B97" s="39"/>
      <c r="C97" s="197" t="s">
        <v>161</v>
      </c>
      <c r="D97" s="197" t="s">
        <v>144</v>
      </c>
      <c r="E97" s="198" t="s">
        <v>1455</v>
      </c>
      <c r="F97" s="199" t="s">
        <v>1456</v>
      </c>
      <c r="G97" s="200" t="s">
        <v>250</v>
      </c>
      <c r="H97" s="201">
        <v>4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40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142</v>
      </c>
      <c r="AT97" s="209" t="s">
        <v>144</v>
      </c>
      <c r="AU97" s="209" t="s">
        <v>79</v>
      </c>
      <c r="AY97" s="17" t="s">
        <v>143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77</v>
      </c>
      <c r="BK97" s="210">
        <f>ROUND(I97*H97,2)</f>
        <v>0</v>
      </c>
      <c r="BL97" s="17" t="s">
        <v>142</v>
      </c>
      <c r="BM97" s="209" t="s">
        <v>1457</v>
      </c>
    </row>
    <row r="98" s="2" customFormat="1">
      <c r="A98" s="38"/>
      <c r="B98" s="39"/>
      <c r="C98" s="40"/>
      <c r="D98" s="211" t="s">
        <v>149</v>
      </c>
      <c r="E98" s="40"/>
      <c r="F98" s="212" t="s">
        <v>1458</v>
      </c>
      <c r="G98" s="40"/>
      <c r="H98" s="40"/>
      <c r="I98" s="213"/>
      <c r="J98" s="40"/>
      <c r="K98" s="40"/>
      <c r="L98" s="44"/>
      <c r="M98" s="214"/>
      <c r="N98" s="215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149</v>
      </c>
      <c r="AU98" s="17" t="s">
        <v>79</v>
      </c>
    </row>
    <row r="99" s="13" customFormat="1">
      <c r="A99" s="13"/>
      <c r="B99" s="239"/>
      <c r="C99" s="240"/>
      <c r="D99" s="211" t="s">
        <v>242</v>
      </c>
      <c r="E99" s="241" t="s">
        <v>19</v>
      </c>
      <c r="F99" s="242" t="s">
        <v>142</v>
      </c>
      <c r="G99" s="240"/>
      <c r="H99" s="243">
        <v>4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242</v>
      </c>
      <c r="AU99" s="249" t="s">
        <v>79</v>
      </c>
      <c r="AV99" s="13" t="s">
        <v>79</v>
      </c>
      <c r="AW99" s="13" t="s">
        <v>31</v>
      </c>
      <c r="AX99" s="13" t="s">
        <v>77</v>
      </c>
      <c r="AY99" s="249" t="s">
        <v>143</v>
      </c>
    </row>
    <row r="100" s="2" customFormat="1" ht="16.5" customHeight="1">
      <c r="A100" s="38"/>
      <c r="B100" s="39"/>
      <c r="C100" s="197" t="s">
        <v>165</v>
      </c>
      <c r="D100" s="197" t="s">
        <v>144</v>
      </c>
      <c r="E100" s="198" t="s">
        <v>1459</v>
      </c>
      <c r="F100" s="199" t="s">
        <v>1460</v>
      </c>
      <c r="G100" s="200" t="s">
        <v>250</v>
      </c>
      <c r="H100" s="201">
        <v>1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40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142</v>
      </c>
      <c r="AT100" s="209" t="s">
        <v>144</v>
      </c>
      <c r="AU100" s="209" t="s">
        <v>79</v>
      </c>
      <c r="AY100" s="17" t="s">
        <v>143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77</v>
      </c>
      <c r="BK100" s="210">
        <f>ROUND(I100*H100,2)</f>
        <v>0</v>
      </c>
      <c r="BL100" s="17" t="s">
        <v>142</v>
      </c>
      <c r="BM100" s="209" t="s">
        <v>1461</v>
      </c>
    </row>
    <row r="101" s="2" customFormat="1">
      <c r="A101" s="38"/>
      <c r="B101" s="39"/>
      <c r="C101" s="40"/>
      <c r="D101" s="211" t="s">
        <v>149</v>
      </c>
      <c r="E101" s="40"/>
      <c r="F101" s="212" t="s">
        <v>1462</v>
      </c>
      <c r="G101" s="40"/>
      <c r="H101" s="40"/>
      <c r="I101" s="213"/>
      <c r="J101" s="40"/>
      <c r="K101" s="40"/>
      <c r="L101" s="44"/>
      <c r="M101" s="214"/>
      <c r="N101" s="215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79</v>
      </c>
    </row>
    <row r="102" s="13" customFormat="1">
      <c r="A102" s="13"/>
      <c r="B102" s="239"/>
      <c r="C102" s="240"/>
      <c r="D102" s="211" t="s">
        <v>242</v>
      </c>
      <c r="E102" s="241" t="s">
        <v>19</v>
      </c>
      <c r="F102" s="242" t="s">
        <v>77</v>
      </c>
      <c r="G102" s="240"/>
      <c r="H102" s="243">
        <v>1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242</v>
      </c>
      <c r="AU102" s="249" t="s">
        <v>79</v>
      </c>
      <c r="AV102" s="13" t="s">
        <v>79</v>
      </c>
      <c r="AW102" s="13" t="s">
        <v>31</v>
      </c>
      <c r="AX102" s="13" t="s">
        <v>77</v>
      </c>
      <c r="AY102" s="249" t="s">
        <v>143</v>
      </c>
    </row>
    <row r="103" s="2" customFormat="1" ht="16.5" customHeight="1">
      <c r="A103" s="38"/>
      <c r="B103" s="39"/>
      <c r="C103" s="197" t="s">
        <v>169</v>
      </c>
      <c r="D103" s="197" t="s">
        <v>144</v>
      </c>
      <c r="E103" s="198" t="s">
        <v>271</v>
      </c>
      <c r="F103" s="199" t="s">
        <v>272</v>
      </c>
      <c r="G103" s="200" t="s">
        <v>250</v>
      </c>
      <c r="H103" s="201">
        <v>38</v>
      </c>
      <c r="I103" s="202"/>
      <c r="J103" s="203">
        <f>ROUND(I103*H103,2)</f>
        <v>0</v>
      </c>
      <c r="K103" s="204"/>
      <c r="L103" s="44"/>
      <c r="M103" s="205" t="s">
        <v>19</v>
      </c>
      <c r="N103" s="206" t="s">
        <v>40</v>
      </c>
      <c r="O103" s="8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142</v>
      </c>
      <c r="AT103" s="209" t="s">
        <v>144</v>
      </c>
      <c r="AU103" s="209" t="s">
        <v>79</v>
      </c>
      <c r="AY103" s="17" t="s">
        <v>143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77</v>
      </c>
      <c r="BK103" s="210">
        <f>ROUND(I103*H103,2)</f>
        <v>0</v>
      </c>
      <c r="BL103" s="17" t="s">
        <v>142</v>
      </c>
      <c r="BM103" s="209" t="s">
        <v>1463</v>
      </c>
    </row>
    <row r="104" s="2" customFormat="1">
      <c r="A104" s="38"/>
      <c r="B104" s="39"/>
      <c r="C104" s="40"/>
      <c r="D104" s="211" t="s">
        <v>149</v>
      </c>
      <c r="E104" s="40"/>
      <c r="F104" s="212" t="s">
        <v>274</v>
      </c>
      <c r="G104" s="40"/>
      <c r="H104" s="40"/>
      <c r="I104" s="213"/>
      <c r="J104" s="40"/>
      <c r="K104" s="40"/>
      <c r="L104" s="44"/>
      <c r="M104" s="214"/>
      <c r="N104" s="215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79</v>
      </c>
    </row>
    <row r="105" s="13" customFormat="1">
      <c r="A105" s="13"/>
      <c r="B105" s="239"/>
      <c r="C105" s="240"/>
      <c r="D105" s="211" t="s">
        <v>242</v>
      </c>
      <c r="E105" s="241" t="s">
        <v>19</v>
      </c>
      <c r="F105" s="242" t="s">
        <v>427</v>
      </c>
      <c r="G105" s="240"/>
      <c r="H105" s="243">
        <v>38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242</v>
      </c>
      <c r="AU105" s="249" t="s">
        <v>79</v>
      </c>
      <c r="AV105" s="13" t="s">
        <v>79</v>
      </c>
      <c r="AW105" s="13" t="s">
        <v>31</v>
      </c>
      <c r="AX105" s="13" t="s">
        <v>77</v>
      </c>
      <c r="AY105" s="249" t="s">
        <v>143</v>
      </c>
    </row>
    <row r="106" s="2" customFormat="1" ht="16.5" customHeight="1">
      <c r="A106" s="38"/>
      <c r="B106" s="39"/>
      <c r="C106" s="197" t="s">
        <v>173</v>
      </c>
      <c r="D106" s="197" t="s">
        <v>144</v>
      </c>
      <c r="E106" s="198" t="s">
        <v>1464</v>
      </c>
      <c r="F106" s="199" t="s">
        <v>1465</v>
      </c>
      <c r="G106" s="200" t="s">
        <v>250</v>
      </c>
      <c r="H106" s="201">
        <v>4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40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142</v>
      </c>
      <c r="AT106" s="209" t="s">
        <v>144</v>
      </c>
      <c r="AU106" s="209" t="s">
        <v>79</v>
      </c>
      <c r="AY106" s="17" t="s">
        <v>143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77</v>
      </c>
      <c r="BK106" s="210">
        <f>ROUND(I106*H106,2)</f>
        <v>0</v>
      </c>
      <c r="BL106" s="17" t="s">
        <v>142</v>
      </c>
      <c r="BM106" s="209" t="s">
        <v>1466</v>
      </c>
    </row>
    <row r="107" s="2" customFormat="1">
      <c r="A107" s="38"/>
      <c r="B107" s="39"/>
      <c r="C107" s="40"/>
      <c r="D107" s="211" t="s">
        <v>149</v>
      </c>
      <c r="E107" s="40"/>
      <c r="F107" s="212" t="s">
        <v>1467</v>
      </c>
      <c r="G107" s="40"/>
      <c r="H107" s="40"/>
      <c r="I107" s="213"/>
      <c r="J107" s="40"/>
      <c r="K107" s="40"/>
      <c r="L107" s="44"/>
      <c r="M107" s="214"/>
      <c r="N107" s="215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79</v>
      </c>
    </row>
    <row r="108" s="13" customFormat="1">
      <c r="A108" s="13"/>
      <c r="B108" s="239"/>
      <c r="C108" s="240"/>
      <c r="D108" s="211" t="s">
        <v>242</v>
      </c>
      <c r="E108" s="241" t="s">
        <v>19</v>
      </c>
      <c r="F108" s="242" t="s">
        <v>142</v>
      </c>
      <c r="G108" s="240"/>
      <c r="H108" s="243">
        <v>4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9" t="s">
        <v>242</v>
      </c>
      <c r="AU108" s="249" t="s">
        <v>79</v>
      </c>
      <c r="AV108" s="13" t="s">
        <v>79</v>
      </c>
      <c r="AW108" s="13" t="s">
        <v>31</v>
      </c>
      <c r="AX108" s="13" t="s">
        <v>77</v>
      </c>
      <c r="AY108" s="249" t="s">
        <v>143</v>
      </c>
    </row>
    <row r="109" s="2" customFormat="1" ht="16.5" customHeight="1">
      <c r="A109" s="38"/>
      <c r="B109" s="39"/>
      <c r="C109" s="197" t="s">
        <v>177</v>
      </c>
      <c r="D109" s="197" t="s">
        <v>144</v>
      </c>
      <c r="E109" s="198" t="s">
        <v>275</v>
      </c>
      <c r="F109" s="199" t="s">
        <v>276</v>
      </c>
      <c r="G109" s="200" t="s">
        <v>250</v>
      </c>
      <c r="H109" s="201">
        <v>1</v>
      </c>
      <c r="I109" s="202"/>
      <c r="J109" s="203">
        <f>ROUND(I109*H109,2)</f>
        <v>0</v>
      </c>
      <c r="K109" s="204"/>
      <c r="L109" s="44"/>
      <c r="M109" s="205" t="s">
        <v>19</v>
      </c>
      <c r="N109" s="206" t="s">
        <v>40</v>
      </c>
      <c r="O109" s="8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142</v>
      </c>
      <c r="AT109" s="209" t="s">
        <v>144</v>
      </c>
      <c r="AU109" s="209" t="s">
        <v>79</v>
      </c>
      <c r="AY109" s="17" t="s">
        <v>143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77</v>
      </c>
      <c r="BK109" s="210">
        <f>ROUND(I109*H109,2)</f>
        <v>0</v>
      </c>
      <c r="BL109" s="17" t="s">
        <v>142</v>
      </c>
      <c r="BM109" s="209" t="s">
        <v>1468</v>
      </c>
    </row>
    <row r="110" s="2" customFormat="1">
      <c r="A110" s="38"/>
      <c r="B110" s="39"/>
      <c r="C110" s="40"/>
      <c r="D110" s="211" t="s">
        <v>149</v>
      </c>
      <c r="E110" s="40"/>
      <c r="F110" s="212" t="s">
        <v>278</v>
      </c>
      <c r="G110" s="40"/>
      <c r="H110" s="40"/>
      <c r="I110" s="213"/>
      <c r="J110" s="40"/>
      <c r="K110" s="40"/>
      <c r="L110" s="44"/>
      <c r="M110" s="214"/>
      <c r="N110" s="215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149</v>
      </c>
      <c r="AU110" s="17" t="s">
        <v>79</v>
      </c>
    </row>
    <row r="111" s="13" customFormat="1">
      <c r="A111" s="13"/>
      <c r="B111" s="239"/>
      <c r="C111" s="240"/>
      <c r="D111" s="211" t="s">
        <v>242</v>
      </c>
      <c r="E111" s="241" t="s">
        <v>19</v>
      </c>
      <c r="F111" s="242" t="s">
        <v>77</v>
      </c>
      <c r="G111" s="240"/>
      <c r="H111" s="243">
        <v>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242</v>
      </c>
      <c r="AU111" s="249" t="s">
        <v>79</v>
      </c>
      <c r="AV111" s="13" t="s">
        <v>79</v>
      </c>
      <c r="AW111" s="13" t="s">
        <v>31</v>
      </c>
      <c r="AX111" s="13" t="s">
        <v>77</v>
      </c>
      <c r="AY111" s="249" t="s">
        <v>143</v>
      </c>
    </row>
    <row r="112" s="2" customFormat="1" ht="16.5" customHeight="1">
      <c r="A112" s="38"/>
      <c r="B112" s="39"/>
      <c r="C112" s="197" t="s">
        <v>181</v>
      </c>
      <c r="D112" s="197" t="s">
        <v>144</v>
      </c>
      <c r="E112" s="198" t="s">
        <v>279</v>
      </c>
      <c r="F112" s="199" t="s">
        <v>280</v>
      </c>
      <c r="G112" s="200" t="s">
        <v>259</v>
      </c>
      <c r="H112" s="201">
        <v>90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40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142</v>
      </c>
      <c r="AT112" s="209" t="s">
        <v>144</v>
      </c>
      <c r="AU112" s="209" t="s">
        <v>79</v>
      </c>
      <c r="AY112" s="17" t="s">
        <v>143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77</v>
      </c>
      <c r="BK112" s="210">
        <f>ROUND(I112*H112,2)</f>
        <v>0</v>
      </c>
      <c r="BL112" s="17" t="s">
        <v>142</v>
      </c>
      <c r="BM112" s="209" t="s">
        <v>1469</v>
      </c>
    </row>
    <row r="113" s="2" customFormat="1">
      <c r="A113" s="38"/>
      <c r="B113" s="39"/>
      <c r="C113" s="40"/>
      <c r="D113" s="211" t="s">
        <v>149</v>
      </c>
      <c r="E113" s="40"/>
      <c r="F113" s="212" t="s">
        <v>282</v>
      </c>
      <c r="G113" s="40"/>
      <c r="H113" s="40"/>
      <c r="I113" s="213"/>
      <c r="J113" s="40"/>
      <c r="K113" s="40"/>
      <c r="L113" s="44"/>
      <c r="M113" s="214"/>
      <c r="N113" s="215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149</v>
      </c>
      <c r="AU113" s="17" t="s">
        <v>79</v>
      </c>
    </row>
    <row r="114" s="13" customFormat="1">
      <c r="A114" s="13"/>
      <c r="B114" s="239"/>
      <c r="C114" s="240"/>
      <c r="D114" s="211" t="s">
        <v>242</v>
      </c>
      <c r="E114" s="241" t="s">
        <v>19</v>
      </c>
      <c r="F114" s="242" t="s">
        <v>1017</v>
      </c>
      <c r="G114" s="240"/>
      <c r="H114" s="243">
        <v>90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242</v>
      </c>
      <c r="AU114" s="249" t="s">
        <v>79</v>
      </c>
      <c r="AV114" s="13" t="s">
        <v>79</v>
      </c>
      <c r="AW114" s="13" t="s">
        <v>31</v>
      </c>
      <c r="AX114" s="13" t="s">
        <v>77</v>
      </c>
      <c r="AY114" s="249" t="s">
        <v>143</v>
      </c>
    </row>
    <row r="115" s="2" customFormat="1" ht="16.5" customHeight="1">
      <c r="A115" s="38"/>
      <c r="B115" s="39"/>
      <c r="C115" s="197" t="s">
        <v>186</v>
      </c>
      <c r="D115" s="197" t="s">
        <v>144</v>
      </c>
      <c r="E115" s="198" t="s">
        <v>283</v>
      </c>
      <c r="F115" s="199" t="s">
        <v>284</v>
      </c>
      <c r="G115" s="200" t="s">
        <v>250</v>
      </c>
      <c r="H115" s="201">
        <v>38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40</v>
      </c>
      <c r="O115" s="8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142</v>
      </c>
      <c r="AT115" s="209" t="s">
        <v>144</v>
      </c>
      <c r="AU115" s="209" t="s">
        <v>79</v>
      </c>
      <c r="AY115" s="17" t="s">
        <v>143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77</v>
      </c>
      <c r="BK115" s="210">
        <f>ROUND(I115*H115,2)</f>
        <v>0</v>
      </c>
      <c r="BL115" s="17" t="s">
        <v>142</v>
      </c>
      <c r="BM115" s="209" t="s">
        <v>1470</v>
      </c>
    </row>
    <row r="116" s="2" customFormat="1">
      <c r="A116" s="38"/>
      <c r="B116" s="39"/>
      <c r="C116" s="40"/>
      <c r="D116" s="211" t="s">
        <v>149</v>
      </c>
      <c r="E116" s="40"/>
      <c r="F116" s="212" t="s">
        <v>286</v>
      </c>
      <c r="G116" s="40"/>
      <c r="H116" s="40"/>
      <c r="I116" s="213"/>
      <c r="J116" s="40"/>
      <c r="K116" s="40"/>
      <c r="L116" s="44"/>
      <c r="M116" s="214"/>
      <c r="N116" s="215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149</v>
      </c>
      <c r="AU116" s="17" t="s">
        <v>79</v>
      </c>
    </row>
    <row r="117" s="13" customFormat="1">
      <c r="A117" s="13"/>
      <c r="B117" s="239"/>
      <c r="C117" s="240"/>
      <c r="D117" s="211" t="s">
        <v>242</v>
      </c>
      <c r="E117" s="241" t="s">
        <v>19</v>
      </c>
      <c r="F117" s="242" t="s">
        <v>427</v>
      </c>
      <c r="G117" s="240"/>
      <c r="H117" s="243">
        <v>38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242</v>
      </c>
      <c r="AU117" s="249" t="s">
        <v>79</v>
      </c>
      <c r="AV117" s="13" t="s">
        <v>79</v>
      </c>
      <c r="AW117" s="13" t="s">
        <v>31</v>
      </c>
      <c r="AX117" s="13" t="s">
        <v>77</v>
      </c>
      <c r="AY117" s="249" t="s">
        <v>143</v>
      </c>
    </row>
    <row r="118" s="2" customFormat="1" ht="16.5" customHeight="1">
      <c r="A118" s="38"/>
      <c r="B118" s="39"/>
      <c r="C118" s="197" t="s">
        <v>190</v>
      </c>
      <c r="D118" s="197" t="s">
        <v>144</v>
      </c>
      <c r="E118" s="198" t="s">
        <v>1471</v>
      </c>
      <c r="F118" s="199" t="s">
        <v>1472</v>
      </c>
      <c r="G118" s="200" t="s">
        <v>250</v>
      </c>
      <c r="H118" s="201">
        <v>4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40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142</v>
      </c>
      <c r="AT118" s="209" t="s">
        <v>144</v>
      </c>
      <c r="AU118" s="209" t="s">
        <v>79</v>
      </c>
      <c r="AY118" s="17" t="s">
        <v>143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77</v>
      </c>
      <c r="BK118" s="210">
        <f>ROUND(I118*H118,2)</f>
        <v>0</v>
      </c>
      <c r="BL118" s="17" t="s">
        <v>142</v>
      </c>
      <c r="BM118" s="209" t="s">
        <v>1473</v>
      </c>
    </row>
    <row r="119" s="2" customFormat="1">
      <c r="A119" s="38"/>
      <c r="B119" s="39"/>
      <c r="C119" s="40"/>
      <c r="D119" s="211" t="s">
        <v>149</v>
      </c>
      <c r="E119" s="40"/>
      <c r="F119" s="212" t="s">
        <v>1474</v>
      </c>
      <c r="G119" s="40"/>
      <c r="H119" s="40"/>
      <c r="I119" s="213"/>
      <c r="J119" s="40"/>
      <c r="K119" s="40"/>
      <c r="L119" s="44"/>
      <c r="M119" s="214"/>
      <c r="N119" s="215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149</v>
      </c>
      <c r="AU119" s="17" t="s">
        <v>79</v>
      </c>
    </row>
    <row r="120" s="13" customFormat="1">
      <c r="A120" s="13"/>
      <c r="B120" s="239"/>
      <c r="C120" s="240"/>
      <c r="D120" s="211" t="s">
        <v>242</v>
      </c>
      <c r="E120" s="241" t="s">
        <v>19</v>
      </c>
      <c r="F120" s="242" t="s">
        <v>142</v>
      </c>
      <c r="G120" s="240"/>
      <c r="H120" s="243">
        <v>4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242</v>
      </c>
      <c r="AU120" s="249" t="s">
        <v>79</v>
      </c>
      <c r="AV120" s="13" t="s">
        <v>79</v>
      </c>
      <c r="AW120" s="13" t="s">
        <v>31</v>
      </c>
      <c r="AX120" s="13" t="s">
        <v>77</v>
      </c>
      <c r="AY120" s="249" t="s">
        <v>143</v>
      </c>
    </row>
    <row r="121" s="2" customFormat="1" ht="16.5" customHeight="1">
      <c r="A121" s="38"/>
      <c r="B121" s="39"/>
      <c r="C121" s="197" t="s">
        <v>195</v>
      </c>
      <c r="D121" s="197" t="s">
        <v>144</v>
      </c>
      <c r="E121" s="198" t="s">
        <v>1475</v>
      </c>
      <c r="F121" s="199" t="s">
        <v>1476</v>
      </c>
      <c r="G121" s="200" t="s">
        <v>250</v>
      </c>
      <c r="H121" s="201">
        <v>1</v>
      </c>
      <c r="I121" s="202"/>
      <c r="J121" s="203">
        <f>ROUND(I121*H121,2)</f>
        <v>0</v>
      </c>
      <c r="K121" s="204"/>
      <c r="L121" s="44"/>
      <c r="M121" s="205" t="s">
        <v>19</v>
      </c>
      <c r="N121" s="206" t="s">
        <v>40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142</v>
      </c>
      <c r="AT121" s="209" t="s">
        <v>144</v>
      </c>
      <c r="AU121" s="209" t="s">
        <v>79</v>
      </c>
      <c r="AY121" s="17" t="s">
        <v>143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77</v>
      </c>
      <c r="BK121" s="210">
        <f>ROUND(I121*H121,2)</f>
        <v>0</v>
      </c>
      <c r="BL121" s="17" t="s">
        <v>142</v>
      </c>
      <c r="BM121" s="209" t="s">
        <v>1477</v>
      </c>
    </row>
    <row r="122" s="2" customFormat="1">
      <c r="A122" s="38"/>
      <c r="B122" s="39"/>
      <c r="C122" s="40"/>
      <c r="D122" s="211" t="s">
        <v>149</v>
      </c>
      <c r="E122" s="40"/>
      <c r="F122" s="212" t="s">
        <v>1478</v>
      </c>
      <c r="G122" s="40"/>
      <c r="H122" s="40"/>
      <c r="I122" s="213"/>
      <c r="J122" s="40"/>
      <c r="K122" s="40"/>
      <c r="L122" s="44"/>
      <c r="M122" s="214"/>
      <c r="N122" s="215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79</v>
      </c>
    </row>
    <row r="123" s="13" customFormat="1">
      <c r="A123" s="13"/>
      <c r="B123" s="239"/>
      <c r="C123" s="240"/>
      <c r="D123" s="211" t="s">
        <v>242</v>
      </c>
      <c r="E123" s="241" t="s">
        <v>19</v>
      </c>
      <c r="F123" s="242" t="s">
        <v>77</v>
      </c>
      <c r="G123" s="240"/>
      <c r="H123" s="243">
        <v>1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242</v>
      </c>
      <c r="AU123" s="249" t="s">
        <v>79</v>
      </c>
      <c r="AV123" s="13" t="s">
        <v>79</v>
      </c>
      <c r="AW123" s="13" t="s">
        <v>31</v>
      </c>
      <c r="AX123" s="13" t="s">
        <v>77</v>
      </c>
      <c r="AY123" s="249" t="s">
        <v>143</v>
      </c>
    </row>
    <row r="124" s="2" customFormat="1" ht="16.5" customHeight="1">
      <c r="A124" s="38"/>
      <c r="B124" s="39"/>
      <c r="C124" s="197" t="s">
        <v>199</v>
      </c>
      <c r="D124" s="197" t="s">
        <v>144</v>
      </c>
      <c r="E124" s="198" t="s">
        <v>1479</v>
      </c>
      <c r="F124" s="199" t="s">
        <v>1480</v>
      </c>
      <c r="G124" s="200" t="s">
        <v>250</v>
      </c>
      <c r="H124" s="201">
        <v>1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40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142</v>
      </c>
      <c r="AT124" s="209" t="s">
        <v>144</v>
      </c>
      <c r="AU124" s="209" t="s">
        <v>79</v>
      </c>
      <c r="AY124" s="17" t="s">
        <v>143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77</v>
      </c>
      <c r="BK124" s="210">
        <f>ROUND(I124*H124,2)</f>
        <v>0</v>
      </c>
      <c r="BL124" s="17" t="s">
        <v>142</v>
      </c>
      <c r="BM124" s="209" t="s">
        <v>1481</v>
      </c>
    </row>
    <row r="125" s="2" customFormat="1">
      <c r="A125" s="38"/>
      <c r="B125" s="39"/>
      <c r="C125" s="40"/>
      <c r="D125" s="211" t="s">
        <v>149</v>
      </c>
      <c r="E125" s="40"/>
      <c r="F125" s="212" t="s">
        <v>1482</v>
      </c>
      <c r="G125" s="40"/>
      <c r="H125" s="40"/>
      <c r="I125" s="213"/>
      <c r="J125" s="40"/>
      <c r="K125" s="40"/>
      <c r="L125" s="44"/>
      <c r="M125" s="214"/>
      <c r="N125" s="215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149</v>
      </c>
      <c r="AU125" s="17" t="s">
        <v>79</v>
      </c>
    </row>
    <row r="126" s="13" customFormat="1">
      <c r="A126" s="13"/>
      <c r="B126" s="239"/>
      <c r="C126" s="240"/>
      <c r="D126" s="211" t="s">
        <v>242</v>
      </c>
      <c r="E126" s="241" t="s">
        <v>19</v>
      </c>
      <c r="F126" s="242" t="s">
        <v>77</v>
      </c>
      <c r="G126" s="240"/>
      <c r="H126" s="243">
        <v>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242</v>
      </c>
      <c r="AU126" s="249" t="s">
        <v>79</v>
      </c>
      <c r="AV126" s="13" t="s">
        <v>79</v>
      </c>
      <c r="AW126" s="13" t="s">
        <v>31</v>
      </c>
      <c r="AX126" s="13" t="s">
        <v>77</v>
      </c>
      <c r="AY126" s="249" t="s">
        <v>143</v>
      </c>
    </row>
    <row r="127" s="2" customFormat="1" ht="16.5" customHeight="1">
      <c r="A127" s="38"/>
      <c r="B127" s="39"/>
      <c r="C127" s="197" t="s">
        <v>8</v>
      </c>
      <c r="D127" s="197" t="s">
        <v>144</v>
      </c>
      <c r="E127" s="198" t="s">
        <v>291</v>
      </c>
      <c r="F127" s="199" t="s">
        <v>292</v>
      </c>
      <c r="G127" s="200" t="s">
        <v>250</v>
      </c>
      <c r="H127" s="201">
        <v>38</v>
      </c>
      <c r="I127" s="202"/>
      <c r="J127" s="203">
        <f>ROUND(I127*H127,2)</f>
        <v>0</v>
      </c>
      <c r="K127" s="204"/>
      <c r="L127" s="44"/>
      <c r="M127" s="205" t="s">
        <v>19</v>
      </c>
      <c r="N127" s="206" t="s">
        <v>40</v>
      </c>
      <c r="O127" s="84"/>
      <c r="P127" s="207">
        <f>O127*H127</f>
        <v>0</v>
      </c>
      <c r="Q127" s="207">
        <v>9.0000000000000006E-05</v>
      </c>
      <c r="R127" s="207">
        <f>Q127*H127</f>
        <v>0.0034200000000000003</v>
      </c>
      <c r="S127" s="207">
        <v>0</v>
      </c>
      <c r="T127" s="20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9" t="s">
        <v>142</v>
      </c>
      <c r="AT127" s="209" t="s">
        <v>144</v>
      </c>
      <c r="AU127" s="209" t="s">
        <v>79</v>
      </c>
      <c r="AY127" s="17" t="s">
        <v>143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7" t="s">
        <v>77</v>
      </c>
      <c r="BK127" s="210">
        <f>ROUND(I127*H127,2)</f>
        <v>0</v>
      </c>
      <c r="BL127" s="17" t="s">
        <v>142</v>
      </c>
      <c r="BM127" s="209" t="s">
        <v>1483</v>
      </c>
    </row>
    <row r="128" s="2" customFormat="1">
      <c r="A128" s="38"/>
      <c r="B128" s="39"/>
      <c r="C128" s="40"/>
      <c r="D128" s="211" t="s">
        <v>149</v>
      </c>
      <c r="E128" s="40"/>
      <c r="F128" s="212" t="s">
        <v>294</v>
      </c>
      <c r="G128" s="40"/>
      <c r="H128" s="40"/>
      <c r="I128" s="213"/>
      <c r="J128" s="40"/>
      <c r="K128" s="40"/>
      <c r="L128" s="44"/>
      <c r="M128" s="214"/>
      <c r="N128" s="215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149</v>
      </c>
      <c r="AU128" s="17" t="s">
        <v>79</v>
      </c>
    </row>
    <row r="129" s="13" customFormat="1">
      <c r="A129" s="13"/>
      <c r="B129" s="239"/>
      <c r="C129" s="240"/>
      <c r="D129" s="211" t="s">
        <v>242</v>
      </c>
      <c r="E129" s="241" t="s">
        <v>19</v>
      </c>
      <c r="F129" s="242" t="s">
        <v>427</v>
      </c>
      <c r="G129" s="240"/>
      <c r="H129" s="243">
        <v>38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242</v>
      </c>
      <c r="AU129" s="249" t="s">
        <v>79</v>
      </c>
      <c r="AV129" s="13" t="s">
        <v>79</v>
      </c>
      <c r="AW129" s="13" t="s">
        <v>31</v>
      </c>
      <c r="AX129" s="13" t="s">
        <v>77</v>
      </c>
      <c r="AY129" s="249" t="s">
        <v>143</v>
      </c>
    </row>
    <row r="130" s="2" customFormat="1" ht="16.5" customHeight="1">
      <c r="A130" s="38"/>
      <c r="B130" s="39"/>
      <c r="C130" s="197" t="s">
        <v>209</v>
      </c>
      <c r="D130" s="197" t="s">
        <v>144</v>
      </c>
      <c r="E130" s="198" t="s">
        <v>1484</v>
      </c>
      <c r="F130" s="199" t="s">
        <v>1485</v>
      </c>
      <c r="G130" s="200" t="s">
        <v>250</v>
      </c>
      <c r="H130" s="201">
        <v>4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40</v>
      </c>
      <c r="O130" s="84"/>
      <c r="P130" s="207">
        <f>O130*H130</f>
        <v>0</v>
      </c>
      <c r="Q130" s="207">
        <v>0.00018000000000000001</v>
      </c>
      <c r="R130" s="207">
        <f>Q130*H130</f>
        <v>0.00072000000000000005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142</v>
      </c>
      <c r="AT130" s="209" t="s">
        <v>144</v>
      </c>
      <c r="AU130" s="209" t="s">
        <v>79</v>
      </c>
      <c r="AY130" s="17" t="s">
        <v>143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77</v>
      </c>
      <c r="BK130" s="210">
        <f>ROUND(I130*H130,2)</f>
        <v>0</v>
      </c>
      <c r="BL130" s="17" t="s">
        <v>142</v>
      </c>
      <c r="BM130" s="209" t="s">
        <v>1486</v>
      </c>
    </row>
    <row r="131" s="2" customFormat="1">
      <c r="A131" s="38"/>
      <c r="B131" s="39"/>
      <c r="C131" s="40"/>
      <c r="D131" s="211" t="s">
        <v>149</v>
      </c>
      <c r="E131" s="40"/>
      <c r="F131" s="212" t="s">
        <v>1487</v>
      </c>
      <c r="G131" s="40"/>
      <c r="H131" s="40"/>
      <c r="I131" s="213"/>
      <c r="J131" s="40"/>
      <c r="K131" s="40"/>
      <c r="L131" s="44"/>
      <c r="M131" s="214"/>
      <c r="N131" s="215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79</v>
      </c>
    </row>
    <row r="132" s="13" customFormat="1">
      <c r="A132" s="13"/>
      <c r="B132" s="239"/>
      <c r="C132" s="240"/>
      <c r="D132" s="211" t="s">
        <v>242</v>
      </c>
      <c r="E132" s="241" t="s">
        <v>19</v>
      </c>
      <c r="F132" s="242" t="s">
        <v>142</v>
      </c>
      <c r="G132" s="240"/>
      <c r="H132" s="243">
        <v>4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242</v>
      </c>
      <c r="AU132" s="249" t="s">
        <v>79</v>
      </c>
      <c r="AV132" s="13" t="s">
        <v>79</v>
      </c>
      <c r="AW132" s="13" t="s">
        <v>31</v>
      </c>
      <c r="AX132" s="13" t="s">
        <v>77</v>
      </c>
      <c r="AY132" s="249" t="s">
        <v>143</v>
      </c>
    </row>
    <row r="133" s="2" customFormat="1" ht="16.5" customHeight="1">
      <c r="A133" s="38"/>
      <c r="B133" s="39"/>
      <c r="C133" s="197" t="s">
        <v>213</v>
      </c>
      <c r="D133" s="197" t="s">
        <v>144</v>
      </c>
      <c r="E133" s="198" t="s">
        <v>295</v>
      </c>
      <c r="F133" s="199" t="s">
        <v>296</v>
      </c>
      <c r="G133" s="200" t="s">
        <v>250</v>
      </c>
      <c r="H133" s="201">
        <v>2</v>
      </c>
      <c r="I133" s="202"/>
      <c r="J133" s="203">
        <f>ROUND(I133*H133,2)</f>
        <v>0</v>
      </c>
      <c r="K133" s="204"/>
      <c r="L133" s="44"/>
      <c r="M133" s="205" t="s">
        <v>19</v>
      </c>
      <c r="N133" s="206" t="s">
        <v>40</v>
      </c>
      <c r="O133" s="84"/>
      <c r="P133" s="207">
        <f>O133*H133</f>
        <v>0</v>
      </c>
      <c r="Q133" s="207">
        <v>0.00036000000000000002</v>
      </c>
      <c r="R133" s="207">
        <f>Q133*H133</f>
        <v>0.00072000000000000005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142</v>
      </c>
      <c r="AT133" s="209" t="s">
        <v>144</v>
      </c>
      <c r="AU133" s="209" t="s">
        <v>79</v>
      </c>
      <c r="AY133" s="17" t="s">
        <v>143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77</v>
      </c>
      <c r="BK133" s="210">
        <f>ROUND(I133*H133,2)</f>
        <v>0</v>
      </c>
      <c r="BL133" s="17" t="s">
        <v>142</v>
      </c>
      <c r="BM133" s="209" t="s">
        <v>1488</v>
      </c>
    </row>
    <row r="134" s="2" customFormat="1">
      <c r="A134" s="38"/>
      <c r="B134" s="39"/>
      <c r="C134" s="40"/>
      <c r="D134" s="211" t="s">
        <v>149</v>
      </c>
      <c r="E134" s="40"/>
      <c r="F134" s="212" t="s">
        <v>298</v>
      </c>
      <c r="G134" s="40"/>
      <c r="H134" s="40"/>
      <c r="I134" s="213"/>
      <c r="J134" s="40"/>
      <c r="K134" s="40"/>
      <c r="L134" s="44"/>
      <c r="M134" s="214"/>
      <c r="N134" s="215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79</v>
      </c>
    </row>
    <row r="135" s="13" customFormat="1">
      <c r="A135" s="13"/>
      <c r="B135" s="239"/>
      <c r="C135" s="240"/>
      <c r="D135" s="211" t="s">
        <v>242</v>
      </c>
      <c r="E135" s="241" t="s">
        <v>19</v>
      </c>
      <c r="F135" s="242" t="s">
        <v>1489</v>
      </c>
      <c r="G135" s="240"/>
      <c r="H135" s="243">
        <v>2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242</v>
      </c>
      <c r="AU135" s="249" t="s">
        <v>79</v>
      </c>
      <c r="AV135" s="13" t="s">
        <v>79</v>
      </c>
      <c r="AW135" s="13" t="s">
        <v>31</v>
      </c>
      <c r="AX135" s="13" t="s">
        <v>77</v>
      </c>
      <c r="AY135" s="249" t="s">
        <v>143</v>
      </c>
    </row>
    <row r="136" s="2" customFormat="1" ht="21.75" customHeight="1">
      <c r="A136" s="38"/>
      <c r="B136" s="39"/>
      <c r="C136" s="197" t="s">
        <v>217</v>
      </c>
      <c r="D136" s="197" t="s">
        <v>144</v>
      </c>
      <c r="E136" s="198" t="s">
        <v>1490</v>
      </c>
      <c r="F136" s="199" t="s">
        <v>1491</v>
      </c>
      <c r="G136" s="200" t="s">
        <v>306</v>
      </c>
      <c r="H136" s="201">
        <v>163.40000000000001</v>
      </c>
      <c r="I136" s="202"/>
      <c r="J136" s="203">
        <f>ROUND(I136*H136,2)</f>
        <v>0</v>
      </c>
      <c r="K136" s="204"/>
      <c r="L136" s="44"/>
      <c r="M136" s="205" t="s">
        <v>19</v>
      </c>
      <c r="N136" s="206" t="s">
        <v>40</v>
      </c>
      <c r="O136" s="8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142</v>
      </c>
      <c r="AT136" s="209" t="s">
        <v>144</v>
      </c>
      <c r="AU136" s="209" t="s">
        <v>79</v>
      </c>
      <c r="AY136" s="17" t="s">
        <v>143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77</v>
      </c>
      <c r="BK136" s="210">
        <f>ROUND(I136*H136,2)</f>
        <v>0</v>
      </c>
      <c r="BL136" s="17" t="s">
        <v>142</v>
      </c>
      <c r="BM136" s="209" t="s">
        <v>1492</v>
      </c>
    </row>
    <row r="137" s="2" customFormat="1">
      <c r="A137" s="38"/>
      <c r="B137" s="39"/>
      <c r="C137" s="40"/>
      <c r="D137" s="211" t="s">
        <v>149</v>
      </c>
      <c r="E137" s="40"/>
      <c r="F137" s="212" t="s">
        <v>1493</v>
      </c>
      <c r="G137" s="40"/>
      <c r="H137" s="40"/>
      <c r="I137" s="213"/>
      <c r="J137" s="40"/>
      <c r="K137" s="40"/>
      <c r="L137" s="44"/>
      <c r="M137" s="214"/>
      <c r="N137" s="215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149</v>
      </c>
      <c r="AU137" s="17" t="s">
        <v>79</v>
      </c>
    </row>
    <row r="138" s="13" customFormat="1">
      <c r="A138" s="13"/>
      <c r="B138" s="239"/>
      <c r="C138" s="240"/>
      <c r="D138" s="211" t="s">
        <v>242</v>
      </c>
      <c r="E138" s="241" t="s">
        <v>19</v>
      </c>
      <c r="F138" s="242" t="s">
        <v>1494</v>
      </c>
      <c r="G138" s="240"/>
      <c r="H138" s="243">
        <v>163.40000000000001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242</v>
      </c>
      <c r="AU138" s="249" t="s">
        <v>79</v>
      </c>
      <c r="AV138" s="13" t="s">
        <v>79</v>
      </c>
      <c r="AW138" s="13" t="s">
        <v>31</v>
      </c>
      <c r="AX138" s="13" t="s">
        <v>77</v>
      </c>
      <c r="AY138" s="249" t="s">
        <v>143</v>
      </c>
    </row>
    <row r="139" s="2" customFormat="1" ht="16.5" customHeight="1">
      <c r="A139" s="38"/>
      <c r="B139" s="39"/>
      <c r="C139" s="197" t="s">
        <v>221</v>
      </c>
      <c r="D139" s="197" t="s">
        <v>144</v>
      </c>
      <c r="E139" s="198" t="s">
        <v>1495</v>
      </c>
      <c r="F139" s="199" t="s">
        <v>1496</v>
      </c>
      <c r="G139" s="200" t="s">
        <v>306</v>
      </c>
      <c r="H139" s="201">
        <v>52.700000000000003</v>
      </c>
      <c r="I139" s="202"/>
      <c r="J139" s="203">
        <f>ROUND(I139*H139,2)</f>
        <v>0</v>
      </c>
      <c r="K139" s="204"/>
      <c r="L139" s="44"/>
      <c r="M139" s="205" t="s">
        <v>19</v>
      </c>
      <c r="N139" s="206" t="s">
        <v>40</v>
      </c>
      <c r="O139" s="84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142</v>
      </c>
      <c r="AT139" s="209" t="s">
        <v>144</v>
      </c>
      <c r="AU139" s="209" t="s">
        <v>79</v>
      </c>
      <c r="AY139" s="17" t="s">
        <v>143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77</v>
      </c>
      <c r="BK139" s="210">
        <f>ROUND(I139*H139,2)</f>
        <v>0</v>
      </c>
      <c r="BL139" s="17" t="s">
        <v>142</v>
      </c>
      <c r="BM139" s="209" t="s">
        <v>1497</v>
      </c>
    </row>
    <row r="140" s="2" customFormat="1">
      <c r="A140" s="38"/>
      <c r="B140" s="39"/>
      <c r="C140" s="40"/>
      <c r="D140" s="211" t="s">
        <v>149</v>
      </c>
      <c r="E140" s="40"/>
      <c r="F140" s="212" t="s">
        <v>1498</v>
      </c>
      <c r="G140" s="40"/>
      <c r="H140" s="40"/>
      <c r="I140" s="213"/>
      <c r="J140" s="40"/>
      <c r="K140" s="40"/>
      <c r="L140" s="44"/>
      <c r="M140" s="214"/>
      <c r="N140" s="215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79</v>
      </c>
    </row>
    <row r="141" s="13" customFormat="1">
      <c r="A141" s="13"/>
      <c r="B141" s="239"/>
      <c r="C141" s="240"/>
      <c r="D141" s="211" t="s">
        <v>242</v>
      </c>
      <c r="E141" s="241" t="s">
        <v>19</v>
      </c>
      <c r="F141" s="242" t="s">
        <v>1499</v>
      </c>
      <c r="G141" s="240"/>
      <c r="H141" s="243">
        <v>52.700000000000003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242</v>
      </c>
      <c r="AU141" s="249" t="s">
        <v>79</v>
      </c>
      <c r="AV141" s="13" t="s">
        <v>79</v>
      </c>
      <c r="AW141" s="13" t="s">
        <v>31</v>
      </c>
      <c r="AX141" s="13" t="s">
        <v>77</v>
      </c>
      <c r="AY141" s="249" t="s">
        <v>143</v>
      </c>
    </row>
    <row r="142" s="2" customFormat="1" ht="16.5" customHeight="1">
      <c r="A142" s="38"/>
      <c r="B142" s="39"/>
      <c r="C142" s="197" t="s">
        <v>326</v>
      </c>
      <c r="D142" s="197" t="s">
        <v>144</v>
      </c>
      <c r="E142" s="198" t="s">
        <v>514</v>
      </c>
      <c r="F142" s="199" t="s">
        <v>515</v>
      </c>
      <c r="G142" s="200" t="s">
        <v>306</v>
      </c>
      <c r="H142" s="201">
        <v>216.09999999999999</v>
      </c>
      <c r="I142" s="202"/>
      <c r="J142" s="203">
        <f>ROUND(I142*H142,2)</f>
        <v>0</v>
      </c>
      <c r="K142" s="204"/>
      <c r="L142" s="44"/>
      <c r="M142" s="205" t="s">
        <v>19</v>
      </c>
      <c r="N142" s="206" t="s">
        <v>40</v>
      </c>
      <c r="O142" s="84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142</v>
      </c>
      <c r="AT142" s="209" t="s">
        <v>144</v>
      </c>
      <c r="AU142" s="209" t="s">
        <v>79</v>
      </c>
      <c r="AY142" s="17" t="s">
        <v>143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77</v>
      </c>
      <c r="BK142" s="210">
        <f>ROUND(I142*H142,2)</f>
        <v>0</v>
      </c>
      <c r="BL142" s="17" t="s">
        <v>142</v>
      </c>
      <c r="BM142" s="209" t="s">
        <v>1500</v>
      </c>
    </row>
    <row r="143" s="2" customFormat="1">
      <c r="A143" s="38"/>
      <c r="B143" s="39"/>
      <c r="C143" s="40"/>
      <c r="D143" s="211" t="s">
        <v>149</v>
      </c>
      <c r="E143" s="40"/>
      <c r="F143" s="212" t="s">
        <v>517</v>
      </c>
      <c r="G143" s="40"/>
      <c r="H143" s="40"/>
      <c r="I143" s="213"/>
      <c r="J143" s="40"/>
      <c r="K143" s="40"/>
      <c r="L143" s="44"/>
      <c r="M143" s="214"/>
      <c r="N143" s="215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149</v>
      </c>
      <c r="AU143" s="17" t="s">
        <v>79</v>
      </c>
    </row>
    <row r="144" s="13" customFormat="1">
      <c r="A144" s="13"/>
      <c r="B144" s="239"/>
      <c r="C144" s="240"/>
      <c r="D144" s="211" t="s">
        <v>242</v>
      </c>
      <c r="E144" s="241" t="s">
        <v>19</v>
      </c>
      <c r="F144" s="242" t="s">
        <v>1501</v>
      </c>
      <c r="G144" s="240"/>
      <c r="H144" s="243">
        <v>216.09999999999999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242</v>
      </c>
      <c r="AU144" s="249" t="s">
        <v>79</v>
      </c>
      <c r="AV144" s="13" t="s">
        <v>79</v>
      </c>
      <c r="AW144" s="13" t="s">
        <v>31</v>
      </c>
      <c r="AX144" s="13" t="s">
        <v>77</v>
      </c>
      <c r="AY144" s="249" t="s">
        <v>143</v>
      </c>
    </row>
    <row r="145" s="2" customFormat="1" ht="16.5" customHeight="1">
      <c r="A145" s="38"/>
      <c r="B145" s="39"/>
      <c r="C145" s="197" t="s">
        <v>7</v>
      </c>
      <c r="D145" s="197" t="s">
        <v>144</v>
      </c>
      <c r="E145" s="198" t="s">
        <v>343</v>
      </c>
      <c r="F145" s="199" t="s">
        <v>344</v>
      </c>
      <c r="G145" s="200" t="s">
        <v>306</v>
      </c>
      <c r="H145" s="201">
        <v>216.09999999999999</v>
      </c>
      <c r="I145" s="202"/>
      <c r="J145" s="203">
        <f>ROUND(I145*H145,2)</f>
        <v>0</v>
      </c>
      <c r="K145" s="204"/>
      <c r="L145" s="44"/>
      <c r="M145" s="205" t="s">
        <v>19</v>
      </c>
      <c r="N145" s="206" t="s">
        <v>40</v>
      </c>
      <c r="O145" s="84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9" t="s">
        <v>142</v>
      </c>
      <c r="AT145" s="209" t="s">
        <v>144</v>
      </c>
      <c r="AU145" s="209" t="s">
        <v>79</v>
      </c>
      <c r="AY145" s="17" t="s">
        <v>143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7" t="s">
        <v>77</v>
      </c>
      <c r="BK145" s="210">
        <f>ROUND(I145*H145,2)</f>
        <v>0</v>
      </c>
      <c r="BL145" s="17" t="s">
        <v>142</v>
      </c>
      <c r="BM145" s="209" t="s">
        <v>1502</v>
      </c>
    </row>
    <row r="146" s="2" customFormat="1">
      <c r="A146" s="38"/>
      <c r="B146" s="39"/>
      <c r="C146" s="40"/>
      <c r="D146" s="211" t="s">
        <v>149</v>
      </c>
      <c r="E146" s="40"/>
      <c r="F146" s="212" t="s">
        <v>346</v>
      </c>
      <c r="G146" s="40"/>
      <c r="H146" s="40"/>
      <c r="I146" s="213"/>
      <c r="J146" s="40"/>
      <c r="K146" s="40"/>
      <c r="L146" s="44"/>
      <c r="M146" s="214"/>
      <c r="N146" s="215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149</v>
      </c>
      <c r="AU146" s="17" t="s">
        <v>79</v>
      </c>
    </row>
    <row r="147" s="13" customFormat="1">
      <c r="A147" s="13"/>
      <c r="B147" s="239"/>
      <c r="C147" s="240"/>
      <c r="D147" s="211" t="s">
        <v>242</v>
      </c>
      <c r="E147" s="241" t="s">
        <v>19</v>
      </c>
      <c r="F147" s="242" t="s">
        <v>1501</v>
      </c>
      <c r="G147" s="240"/>
      <c r="H147" s="243">
        <v>216.09999999999999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242</v>
      </c>
      <c r="AU147" s="249" t="s">
        <v>79</v>
      </c>
      <c r="AV147" s="13" t="s">
        <v>79</v>
      </c>
      <c r="AW147" s="13" t="s">
        <v>31</v>
      </c>
      <c r="AX147" s="13" t="s">
        <v>77</v>
      </c>
      <c r="AY147" s="249" t="s">
        <v>143</v>
      </c>
    </row>
    <row r="148" s="2" customFormat="1" ht="16.5" customHeight="1">
      <c r="A148" s="38"/>
      <c r="B148" s="39"/>
      <c r="C148" s="197" t="s">
        <v>337</v>
      </c>
      <c r="D148" s="197" t="s">
        <v>144</v>
      </c>
      <c r="E148" s="198" t="s">
        <v>621</v>
      </c>
      <c r="F148" s="199" t="s">
        <v>622</v>
      </c>
      <c r="G148" s="200" t="s">
        <v>259</v>
      </c>
      <c r="H148" s="201">
        <v>1347</v>
      </c>
      <c r="I148" s="202"/>
      <c r="J148" s="203">
        <f>ROUND(I148*H148,2)</f>
        <v>0</v>
      </c>
      <c r="K148" s="204"/>
      <c r="L148" s="44"/>
      <c r="M148" s="205" t="s">
        <v>19</v>
      </c>
      <c r="N148" s="206" t="s">
        <v>40</v>
      </c>
      <c r="O148" s="8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142</v>
      </c>
      <c r="AT148" s="209" t="s">
        <v>144</v>
      </c>
      <c r="AU148" s="209" t="s">
        <v>79</v>
      </c>
      <c r="AY148" s="17" t="s">
        <v>143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77</v>
      </c>
      <c r="BK148" s="210">
        <f>ROUND(I148*H148,2)</f>
        <v>0</v>
      </c>
      <c r="BL148" s="17" t="s">
        <v>142</v>
      </c>
      <c r="BM148" s="209" t="s">
        <v>1503</v>
      </c>
    </row>
    <row r="149" s="2" customFormat="1">
      <c r="A149" s="38"/>
      <c r="B149" s="39"/>
      <c r="C149" s="40"/>
      <c r="D149" s="211" t="s">
        <v>149</v>
      </c>
      <c r="E149" s="40"/>
      <c r="F149" s="212" t="s">
        <v>624</v>
      </c>
      <c r="G149" s="40"/>
      <c r="H149" s="40"/>
      <c r="I149" s="213"/>
      <c r="J149" s="40"/>
      <c r="K149" s="40"/>
      <c r="L149" s="44"/>
      <c r="M149" s="214"/>
      <c r="N149" s="215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79</v>
      </c>
    </row>
    <row r="150" s="13" customFormat="1">
      <c r="A150" s="13"/>
      <c r="B150" s="239"/>
      <c r="C150" s="240"/>
      <c r="D150" s="211" t="s">
        <v>242</v>
      </c>
      <c r="E150" s="241" t="s">
        <v>19</v>
      </c>
      <c r="F150" s="242" t="s">
        <v>1504</v>
      </c>
      <c r="G150" s="240"/>
      <c r="H150" s="243">
        <v>1347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242</v>
      </c>
      <c r="AU150" s="249" t="s">
        <v>79</v>
      </c>
      <c r="AV150" s="13" t="s">
        <v>79</v>
      </c>
      <c r="AW150" s="13" t="s">
        <v>31</v>
      </c>
      <c r="AX150" s="13" t="s">
        <v>77</v>
      </c>
      <c r="AY150" s="249" t="s">
        <v>143</v>
      </c>
    </row>
    <row r="151" s="11" customFormat="1" ht="22.8" customHeight="1">
      <c r="A151" s="11"/>
      <c r="B151" s="183"/>
      <c r="C151" s="184"/>
      <c r="D151" s="185" t="s">
        <v>68</v>
      </c>
      <c r="E151" s="226" t="s">
        <v>476</v>
      </c>
      <c r="F151" s="226" t="s">
        <v>477</v>
      </c>
      <c r="G151" s="184"/>
      <c r="H151" s="184"/>
      <c r="I151" s="187"/>
      <c r="J151" s="227">
        <f>BK151</f>
        <v>0</v>
      </c>
      <c r="K151" s="184"/>
      <c r="L151" s="189"/>
      <c r="M151" s="190"/>
      <c r="N151" s="191"/>
      <c r="O151" s="191"/>
      <c r="P151" s="192">
        <f>SUM(P152:P153)</f>
        <v>0</v>
      </c>
      <c r="Q151" s="191"/>
      <c r="R151" s="192">
        <f>SUM(R152:R153)</f>
        <v>0</v>
      </c>
      <c r="S151" s="191"/>
      <c r="T151" s="193">
        <f>SUM(T152:T153)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94" t="s">
        <v>77</v>
      </c>
      <c r="AT151" s="195" t="s">
        <v>68</v>
      </c>
      <c r="AU151" s="195" t="s">
        <v>77</v>
      </c>
      <c r="AY151" s="194" t="s">
        <v>143</v>
      </c>
      <c r="BK151" s="196">
        <f>SUM(BK152:BK153)</f>
        <v>0</v>
      </c>
    </row>
    <row r="152" s="2" customFormat="1" ht="16.5" customHeight="1">
      <c r="A152" s="38"/>
      <c r="B152" s="39"/>
      <c r="C152" s="197" t="s">
        <v>342</v>
      </c>
      <c r="D152" s="197" t="s">
        <v>144</v>
      </c>
      <c r="E152" s="198" t="s">
        <v>1505</v>
      </c>
      <c r="F152" s="199" t="s">
        <v>1506</v>
      </c>
      <c r="G152" s="200" t="s">
        <v>462</v>
      </c>
      <c r="H152" s="201">
        <v>0.0050000000000000001</v>
      </c>
      <c r="I152" s="202"/>
      <c r="J152" s="203">
        <f>ROUND(I152*H152,2)</f>
        <v>0</v>
      </c>
      <c r="K152" s="204"/>
      <c r="L152" s="44"/>
      <c r="M152" s="205" t="s">
        <v>19</v>
      </c>
      <c r="N152" s="206" t="s">
        <v>40</v>
      </c>
      <c r="O152" s="8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142</v>
      </c>
      <c r="AT152" s="209" t="s">
        <v>144</v>
      </c>
      <c r="AU152" s="209" t="s">
        <v>79</v>
      </c>
      <c r="AY152" s="17" t="s">
        <v>143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77</v>
      </c>
      <c r="BK152" s="210">
        <f>ROUND(I152*H152,2)</f>
        <v>0</v>
      </c>
      <c r="BL152" s="17" t="s">
        <v>142</v>
      </c>
      <c r="BM152" s="209" t="s">
        <v>1507</v>
      </c>
    </row>
    <row r="153" s="2" customFormat="1">
      <c r="A153" s="38"/>
      <c r="B153" s="39"/>
      <c r="C153" s="40"/>
      <c r="D153" s="211" t="s">
        <v>149</v>
      </c>
      <c r="E153" s="40"/>
      <c r="F153" s="212" t="s">
        <v>1508</v>
      </c>
      <c r="G153" s="40"/>
      <c r="H153" s="40"/>
      <c r="I153" s="213"/>
      <c r="J153" s="40"/>
      <c r="K153" s="40"/>
      <c r="L153" s="44"/>
      <c r="M153" s="216"/>
      <c r="N153" s="217"/>
      <c r="O153" s="218"/>
      <c r="P153" s="218"/>
      <c r="Q153" s="218"/>
      <c r="R153" s="218"/>
      <c r="S153" s="218"/>
      <c r="T153" s="219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79</v>
      </c>
    </row>
    <row r="154" s="2" customFormat="1" ht="6.96" customHeight="1">
      <c r="A154" s="38"/>
      <c r="B154" s="59"/>
      <c r="C154" s="60"/>
      <c r="D154" s="60"/>
      <c r="E154" s="60"/>
      <c r="F154" s="60"/>
      <c r="G154" s="60"/>
      <c r="H154" s="60"/>
      <c r="I154" s="60"/>
      <c r="J154" s="60"/>
      <c r="K154" s="60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L4JN7qwcquHIfabOzZ+Hr/JAJLAEb1TG1SZi9V732G49pOzjIMZ7gZv60ZSZ9URiJc8funPejbU6jMWJhWiFYA==" hashValue="pofBCLa+z5LxtMM++bOaUYWb66Ah2eQK07Rv/9yA/EW1szb8L8RE7ijm3QIj5GMUc+o3t9KL2B7wAOFlD/mUqQ==" algorithmName="SHA-512" password="CC35"/>
  <autoFilter ref="C81:K15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1509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ROUND((SUM(BE84:BE220)),  2)</f>
        <v>0</v>
      </c>
      <c r="G33" s="38"/>
      <c r="H33" s="38"/>
      <c r="I33" s="148">
        <v>0.20999999999999999</v>
      </c>
      <c r="J33" s="147">
        <f>ROUND(((SUM(BE84:BE220))*I33),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ROUND((SUM(BF84:BF220)),  2)</f>
        <v>0</v>
      </c>
      <c r="G34" s="38"/>
      <c r="H34" s="38"/>
      <c r="I34" s="148">
        <v>0.14999999999999999</v>
      </c>
      <c r="J34" s="147">
        <f>ROUND(((SUM(BF84:BF220))*I34),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ROUND((SUM(BG84:BG220)),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ROUND((SUM(BH84:BH220)),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ROUND((SUM(BI84:BI220)),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Vegetační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J86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0"/>
      <c r="C62" s="221"/>
      <c r="D62" s="222" t="s">
        <v>1510</v>
      </c>
      <c r="E62" s="223"/>
      <c r="F62" s="223"/>
      <c r="G62" s="223"/>
      <c r="H62" s="223"/>
      <c r="I62" s="223"/>
      <c r="J62" s="224">
        <f>J192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572</v>
      </c>
      <c r="E63" s="223"/>
      <c r="F63" s="223"/>
      <c r="G63" s="223"/>
      <c r="H63" s="223"/>
      <c r="I63" s="223"/>
      <c r="J63" s="224">
        <f>J211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231</v>
      </c>
      <c r="E64" s="223"/>
      <c r="F64" s="223"/>
      <c r="G64" s="223"/>
      <c r="H64" s="223"/>
      <c r="I64" s="223"/>
      <c r="J64" s="224">
        <f>J218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Ochranná nádrž NO4 v k.ú. Hovorany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01 - Vegetační úpravy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22. 1. 2021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30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28</v>
      </c>
      <c r="D81" s="40"/>
      <c r="E81" s="40"/>
      <c r="F81" s="27" t="str">
        <f>IF(E18="","",E18)</f>
        <v>Vyplň údaj</v>
      </c>
      <c r="G81" s="40"/>
      <c r="H81" s="40"/>
      <c r="I81" s="32" t="s">
        <v>32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128</v>
      </c>
      <c r="D83" s="174" t="s">
        <v>54</v>
      </c>
      <c r="E83" s="174" t="s">
        <v>50</v>
      </c>
      <c r="F83" s="174" t="s">
        <v>51</v>
      </c>
      <c r="G83" s="174" t="s">
        <v>129</v>
      </c>
      <c r="H83" s="174" t="s">
        <v>130</v>
      </c>
      <c r="I83" s="174" t="s">
        <v>131</v>
      </c>
      <c r="J83" s="175" t="s">
        <v>124</v>
      </c>
      <c r="K83" s="176" t="s">
        <v>132</v>
      </c>
      <c r="L83" s="177"/>
      <c r="M83" s="92" t="s">
        <v>19</v>
      </c>
      <c r="N83" s="93" t="s">
        <v>39</v>
      </c>
      <c r="O83" s="93" t="s">
        <v>133</v>
      </c>
      <c r="P83" s="93" t="s">
        <v>134</v>
      </c>
      <c r="Q83" s="93" t="s">
        <v>135</v>
      </c>
      <c r="R83" s="93" t="s">
        <v>136</v>
      </c>
      <c r="S83" s="93" t="s">
        <v>137</v>
      </c>
      <c r="T83" s="94" t="s">
        <v>138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139</v>
      </c>
      <c r="D84" s="40"/>
      <c r="E84" s="40"/>
      <c r="F84" s="40"/>
      <c r="G84" s="40"/>
      <c r="H84" s="40"/>
      <c r="I84" s="40"/>
      <c r="J84" s="178">
        <f>BK84</f>
        <v>0</v>
      </c>
      <c r="K84" s="40"/>
      <c r="L84" s="44"/>
      <c r="M84" s="95"/>
      <c r="N84" s="179"/>
      <c r="O84" s="96"/>
      <c r="P84" s="180">
        <f>P85</f>
        <v>0</v>
      </c>
      <c r="Q84" s="96"/>
      <c r="R84" s="180">
        <f>R85</f>
        <v>2.7816349999999996</v>
      </c>
      <c r="S84" s="96"/>
      <c r="T84" s="181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68</v>
      </c>
      <c r="AU84" s="17" t="s">
        <v>125</v>
      </c>
      <c r="BK84" s="182">
        <f>BK85</f>
        <v>0</v>
      </c>
    </row>
    <row r="85" s="11" customFormat="1" ht="25.92" customHeight="1">
      <c r="A85" s="11"/>
      <c r="B85" s="183"/>
      <c r="C85" s="184"/>
      <c r="D85" s="185" t="s">
        <v>68</v>
      </c>
      <c r="E85" s="186" t="s">
        <v>234</v>
      </c>
      <c r="F85" s="186" t="s">
        <v>235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P86+P211+P218</f>
        <v>0</v>
      </c>
      <c r="Q85" s="191"/>
      <c r="R85" s="192">
        <f>R86+R211+R218</f>
        <v>2.7816349999999996</v>
      </c>
      <c r="S85" s="191"/>
      <c r="T85" s="193">
        <f>T86+T211+T218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77</v>
      </c>
      <c r="AT85" s="195" t="s">
        <v>68</v>
      </c>
      <c r="AU85" s="195" t="s">
        <v>69</v>
      </c>
      <c r="AY85" s="194" t="s">
        <v>143</v>
      </c>
      <c r="BK85" s="196">
        <f>BK86+BK211+BK218</f>
        <v>0</v>
      </c>
    </row>
    <row r="86" s="11" customFormat="1" ht="22.8" customHeight="1">
      <c r="A86" s="11"/>
      <c r="B86" s="183"/>
      <c r="C86" s="184"/>
      <c r="D86" s="185" t="s">
        <v>68</v>
      </c>
      <c r="E86" s="226" t="s">
        <v>77</v>
      </c>
      <c r="F86" s="226" t="s">
        <v>236</v>
      </c>
      <c r="G86" s="184"/>
      <c r="H86" s="184"/>
      <c r="I86" s="187"/>
      <c r="J86" s="227">
        <f>BK86</f>
        <v>0</v>
      </c>
      <c r="K86" s="184"/>
      <c r="L86" s="189"/>
      <c r="M86" s="190"/>
      <c r="N86" s="191"/>
      <c r="O86" s="191"/>
      <c r="P86" s="192">
        <f>P87+SUM(P88:P192)</f>
        <v>0</v>
      </c>
      <c r="Q86" s="191"/>
      <c r="R86" s="192">
        <f>R87+SUM(R88:R192)</f>
        <v>0.40485499999999996</v>
      </c>
      <c r="S86" s="191"/>
      <c r="T86" s="193">
        <f>T87+SUM(T88:T192)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77</v>
      </c>
      <c r="AT86" s="195" t="s">
        <v>68</v>
      </c>
      <c r="AU86" s="195" t="s">
        <v>77</v>
      </c>
      <c r="AY86" s="194" t="s">
        <v>143</v>
      </c>
      <c r="BK86" s="196">
        <f>BK87+SUM(BK88:BK192)</f>
        <v>0</v>
      </c>
    </row>
    <row r="87" s="2" customFormat="1" ht="16.5" customHeight="1">
      <c r="A87" s="38"/>
      <c r="B87" s="39"/>
      <c r="C87" s="228" t="s">
        <v>77</v>
      </c>
      <c r="D87" s="228" t="s">
        <v>237</v>
      </c>
      <c r="E87" s="229" t="s">
        <v>238</v>
      </c>
      <c r="F87" s="230" t="s">
        <v>239</v>
      </c>
      <c r="G87" s="231" t="s">
        <v>240</v>
      </c>
      <c r="H87" s="232">
        <v>82.25</v>
      </c>
      <c r="I87" s="233"/>
      <c r="J87" s="234">
        <f>ROUND(I87*H87,2)</f>
        <v>0</v>
      </c>
      <c r="K87" s="235"/>
      <c r="L87" s="236"/>
      <c r="M87" s="237" t="s">
        <v>19</v>
      </c>
      <c r="N87" s="238" t="s">
        <v>40</v>
      </c>
      <c r="O87" s="84"/>
      <c r="P87" s="207">
        <f>O87*H87</f>
        <v>0</v>
      </c>
      <c r="Q87" s="207">
        <v>0.001</v>
      </c>
      <c r="R87" s="207">
        <f>Q87*H87</f>
        <v>0.082250000000000004</v>
      </c>
      <c r="S87" s="207">
        <v>0</v>
      </c>
      <c r="T87" s="20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9" t="s">
        <v>173</v>
      </c>
      <c r="AT87" s="209" t="s">
        <v>237</v>
      </c>
      <c r="AU87" s="209" t="s">
        <v>79</v>
      </c>
      <c r="AY87" s="17" t="s">
        <v>143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7" t="s">
        <v>77</v>
      </c>
      <c r="BK87" s="210">
        <f>ROUND(I87*H87,2)</f>
        <v>0</v>
      </c>
      <c r="BL87" s="17" t="s">
        <v>142</v>
      </c>
      <c r="BM87" s="209" t="s">
        <v>1511</v>
      </c>
    </row>
    <row r="88" s="2" customFormat="1">
      <c r="A88" s="38"/>
      <c r="B88" s="39"/>
      <c r="C88" s="40"/>
      <c r="D88" s="211" t="s">
        <v>149</v>
      </c>
      <c r="E88" s="40"/>
      <c r="F88" s="212" t="s">
        <v>239</v>
      </c>
      <c r="G88" s="40"/>
      <c r="H88" s="40"/>
      <c r="I88" s="213"/>
      <c r="J88" s="40"/>
      <c r="K88" s="40"/>
      <c r="L88" s="44"/>
      <c r="M88" s="214"/>
      <c r="N88" s="215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149</v>
      </c>
      <c r="AU88" s="17" t="s">
        <v>79</v>
      </c>
    </row>
    <row r="89" s="13" customFormat="1">
      <c r="A89" s="13"/>
      <c r="B89" s="239"/>
      <c r="C89" s="240"/>
      <c r="D89" s="211" t="s">
        <v>242</v>
      </c>
      <c r="E89" s="241" t="s">
        <v>19</v>
      </c>
      <c r="F89" s="242" t="s">
        <v>1512</v>
      </c>
      <c r="G89" s="240"/>
      <c r="H89" s="243">
        <v>82.25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9" t="s">
        <v>242</v>
      </c>
      <c r="AU89" s="249" t="s">
        <v>79</v>
      </c>
      <c r="AV89" s="13" t="s">
        <v>79</v>
      </c>
      <c r="AW89" s="13" t="s">
        <v>31</v>
      </c>
      <c r="AX89" s="13" t="s">
        <v>77</v>
      </c>
      <c r="AY89" s="249" t="s">
        <v>143</v>
      </c>
    </row>
    <row r="90" s="2" customFormat="1" ht="16.5" customHeight="1">
      <c r="A90" s="38"/>
      <c r="B90" s="39"/>
      <c r="C90" s="228" t="s">
        <v>79</v>
      </c>
      <c r="D90" s="228" t="s">
        <v>237</v>
      </c>
      <c r="E90" s="229" t="s">
        <v>244</v>
      </c>
      <c r="F90" s="230" t="s">
        <v>245</v>
      </c>
      <c r="G90" s="231" t="s">
        <v>240</v>
      </c>
      <c r="H90" s="232">
        <v>31.324999999999999</v>
      </c>
      <c r="I90" s="233"/>
      <c r="J90" s="234">
        <f>ROUND(I90*H90,2)</f>
        <v>0</v>
      </c>
      <c r="K90" s="235"/>
      <c r="L90" s="236"/>
      <c r="M90" s="237" t="s">
        <v>19</v>
      </c>
      <c r="N90" s="238" t="s">
        <v>40</v>
      </c>
      <c r="O90" s="84"/>
      <c r="P90" s="207">
        <f>O90*H90</f>
        <v>0</v>
      </c>
      <c r="Q90" s="207">
        <v>0.001</v>
      </c>
      <c r="R90" s="207">
        <f>Q90*H90</f>
        <v>0.031324999999999999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173</v>
      </c>
      <c r="AT90" s="209" t="s">
        <v>237</v>
      </c>
      <c r="AU90" s="209" t="s">
        <v>79</v>
      </c>
      <c r="AY90" s="17" t="s">
        <v>143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77</v>
      </c>
      <c r="BK90" s="210">
        <f>ROUND(I90*H90,2)</f>
        <v>0</v>
      </c>
      <c r="BL90" s="17" t="s">
        <v>142</v>
      </c>
      <c r="BM90" s="209" t="s">
        <v>1513</v>
      </c>
    </row>
    <row r="91" s="2" customFormat="1">
      <c r="A91" s="38"/>
      <c r="B91" s="39"/>
      <c r="C91" s="40"/>
      <c r="D91" s="211" t="s">
        <v>149</v>
      </c>
      <c r="E91" s="40"/>
      <c r="F91" s="212" t="s">
        <v>245</v>
      </c>
      <c r="G91" s="40"/>
      <c r="H91" s="40"/>
      <c r="I91" s="213"/>
      <c r="J91" s="40"/>
      <c r="K91" s="40"/>
      <c r="L91" s="44"/>
      <c r="M91" s="214"/>
      <c r="N91" s="21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149</v>
      </c>
      <c r="AU91" s="17" t="s">
        <v>79</v>
      </c>
    </row>
    <row r="92" s="13" customFormat="1">
      <c r="A92" s="13"/>
      <c r="B92" s="239"/>
      <c r="C92" s="240"/>
      <c r="D92" s="211" t="s">
        <v>242</v>
      </c>
      <c r="E92" s="241" t="s">
        <v>19</v>
      </c>
      <c r="F92" s="242" t="s">
        <v>1514</v>
      </c>
      <c r="G92" s="240"/>
      <c r="H92" s="243">
        <v>31.324999999999999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9" t="s">
        <v>242</v>
      </c>
      <c r="AU92" s="249" t="s">
        <v>79</v>
      </c>
      <c r="AV92" s="13" t="s">
        <v>79</v>
      </c>
      <c r="AW92" s="13" t="s">
        <v>31</v>
      </c>
      <c r="AX92" s="13" t="s">
        <v>77</v>
      </c>
      <c r="AY92" s="249" t="s">
        <v>143</v>
      </c>
    </row>
    <row r="93" s="2" customFormat="1" ht="16.5" customHeight="1">
      <c r="A93" s="38"/>
      <c r="B93" s="39"/>
      <c r="C93" s="197" t="s">
        <v>154</v>
      </c>
      <c r="D93" s="197" t="s">
        <v>144</v>
      </c>
      <c r="E93" s="198" t="s">
        <v>1515</v>
      </c>
      <c r="F93" s="199" t="s">
        <v>1516</v>
      </c>
      <c r="G93" s="200" t="s">
        <v>259</v>
      </c>
      <c r="H93" s="201">
        <v>895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40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142</v>
      </c>
      <c r="AT93" s="209" t="s">
        <v>144</v>
      </c>
      <c r="AU93" s="209" t="s">
        <v>79</v>
      </c>
      <c r="AY93" s="17" t="s">
        <v>143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77</v>
      </c>
      <c r="BK93" s="210">
        <f>ROUND(I93*H93,2)</f>
        <v>0</v>
      </c>
      <c r="BL93" s="17" t="s">
        <v>142</v>
      </c>
      <c r="BM93" s="209" t="s">
        <v>1517</v>
      </c>
    </row>
    <row r="94" s="2" customFormat="1">
      <c r="A94" s="38"/>
      <c r="B94" s="39"/>
      <c r="C94" s="40"/>
      <c r="D94" s="211" t="s">
        <v>149</v>
      </c>
      <c r="E94" s="40"/>
      <c r="F94" s="212" t="s">
        <v>1518</v>
      </c>
      <c r="G94" s="40"/>
      <c r="H94" s="40"/>
      <c r="I94" s="213"/>
      <c r="J94" s="40"/>
      <c r="K94" s="40"/>
      <c r="L94" s="44"/>
      <c r="M94" s="214"/>
      <c r="N94" s="215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149</v>
      </c>
      <c r="AU94" s="17" t="s">
        <v>79</v>
      </c>
    </row>
    <row r="95" s="13" customFormat="1">
      <c r="A95" s="13"/>
      <c r="B95" s="239"/>
      <c r="C95" s="240"/>
      <c r="D95" s="211" t="s">
        <v>242</v>
      </c>
      <c r="E95" s="241" t="s">
        <v>19</v>
      </c>
      <c r="F95" s="242" t="s">
        <v>1432</v>
      </c>
      <c r="G95" s="240"/>
      <c r="H95" s="243">
        <v>895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242</v>
      </c>
      <c r="AU95" s="249" t="s">
        <v>79</v>
      </c>
      <c r="AV95" s="13" t="s">
        <v>79</v>
      </c>
      <c r="AW95" s="13" t="s">
        <v>31</v>
      </c>
      <c r="AX95" s="13" t="s">
        <v>77</v>
      </c>
      <c r="AY95" s="249" t="s">
        <v>143</v>
      </c>
    </row>
    <row r="96" s="2" customFormat="1" ht="16.5" customHeight="1">
      <c r="A96" s="38"/>
      <c r="B96" s="39"/>
      <c r="C96" s="197" t="s">
        <v>142</v>
      </c>
      <c r="D96" s="197" t="s">
        <v>144</v>
      </c>
      <c r="E96" s="198" t="s">
        <v>525</v>
      </c>
      <c r="F96" s="199" t="s">
        <v>526</v>
      </c>
      <c r="G96" s="200" t="s">
        <v>259</v>
      </c>
      <c r="H96" s="201">
        <v>2350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40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142</v>
      </c>
      <c r="AT96" s="209" t="s">
        <v>144</v>
      </c>
      <c r="AU96" s="209" t="s">
        <v>79</v>
      </c>
      <c r="AY96" s="17" t="s">
        <v>143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77</v>
      </c>
      <c r="BK96" s="210">
        <f>ROUND(I96*H96,2)</f>
        <v>0</v>
      </c>
      <c r="BL96" s="17" t="s">
        <v>142</v>
      </c>
      <c r="BM96" s="209" t="s">
        <v>1519</v>
      </c>
    </row>
    <row r="97" s="2" customFormat="1">
      <c r="A97" s="38"/>
      <c r="B97" s="39"/>
      <c r="C97" s="40"/>
      <c r="D97" s="211" t="s">
        <v>149</v>
      </c>
      <c r="E97" s="40"/>
      <c r="F97" s="212" t="s">
        <v>528</v>
      </c>
      <c r="G97" s="40"/>
      <c r="H97" s="40"/>
      <c r="I97" s="213"/>
      <c r="J97" s="40"/>
      <c r="K97" s="40"/>
      <c r="L97" s="44"/>
      <c r="M97" s="214"/>
      <c r="N97" s="215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149</v>
      </c>
      <c r="AU97" s="17" t="s">
        <v>79</v>
      </c>
    </row>
    <row r="98" s="13" customFormat="1">
      <c r="A98" s="13"/>
      <c r="B98" s="239"/>
      <c r="C98" s="240"/>
      <c r="D98" s="211" t="s">
        <v>242</v>
      </c>
      <c r="E98" s="241" t="s">
        <v>19</v>
      </c>
      <c r="F98" s="242" t="s">
        <v>1520</v>
      </c>
      <c r="G98" s="240"/>
      <c r="H98" s="243">
        <v>2350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242</v>
      </c>
      <c r="AU98" s="249" t="s">
        <v>79</v>
      </c>
      <c r="AV98" s="13" t="s">
        <v>79</v>
      </c>
      <c r="AW98" s="13" t="s">
        <v>31</v>
      </c>
      <c r="AX98" s="13" t="s">
        <v>77</v>
      </c>
      <c r="AY98" s="249" t="s">
        <v>143</v>
      </c>
    </row>
    <row r="99" s="2" customFormat="1" ht="16.5" customHeight="1">
      <c r="A99" s="38"/>
      <c r="B99" s="39"/>
      <c r="C99" s="197" t="s">
        <v>161</v>
      </c>
      <c r="D99" s="197" t="s">
        <v>144</v>
      </c>
      <c r="E99" s="198" t="s">
        <v>383</v>
      </c>
      <c r="F99" s="199" t="s">
        <v>384</v>
      </c>
      <c r="G99" s="200" t="s">
        <v>259</v>
      </c>
      <c r="H99" s="201">
        <v>85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40</v>
      </c>
      <c r="O99" s="8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142</v>
      </c>
      <c r="AT99" s="209" t="s">
        <v>144</v>
      </c>
      <c r="AU99" s="209" t="s">
        <v>79</v>
      </c>
      <c r="AY99" s="17" t="s">
        <v>143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77</v>
      </c>
      <c r="BK99" s="210">
        <f>ROUND(I99*H99,2)</f>
        <v>0</v>
      </c>
      <c r="BL99" s="17" t="s">
        <v>142</v>
      </c>
      <c r="BM99" s="209" t="s">
        <v>1521</v>
      </c>
    </row>
    <row r="100" s="2" customFormat="1">
      <c r="A100" s="38"/>
      <c r="B100" s="39"/>
      <c r="C100" s="40"/>
      <c r="D100" s="211" t="s">
        <v>149</v>
      </c>
      <c r="E100" s="40"/>
      <c r="F100" s="212" t="s">
        <v>386</v>
      </c>
      <c r="G100" s="40"/>
      <c r="H100" s="40"/>
      <c r="I100" s="213"/>
      <c r="J100" s="40"/>
      <c r="K100" s="40"/>
      <c r="L100" s="44"/>
      <c r="M100" s="214"/>
      <c r="N100" s="215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149</v>
      </c>
      <c r="AU100" s="17" t="s">
        <v>79</v>
      </c>
    </row>
    <row r="101" s="13" customFormat="1">
      <c r="A101" s="13"/>
      <c r="B101" s="239"/>
      <c r="C101" s="240"/>
      <c r="D101" s="211" t="s">
        <v>242</v>
      </c>
      <c r="E101" s="241" t="s">
        <v>19</v>
      </c>
      <c r="F101" s="242" t="s">
        <v>1522</v>
      </c>
      <c r="G101" s="240"/>
      <c r="H101" s="243">
        <v>85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242</v>
      </c>
      <c r="AU101" s="249" t="s">
        <v>79</v>
      </c>
      <c r="AV101" s="13" t="s">
        <v>79</v>
      </c>
      <c r="AW101" s="13" t="s">
        <v>31</v>
      </c>
      <c r="AX101" s="13" t="s">
        <v>77</v>
      </c>
      <c r="AY101" s="249" t="s">
        <v>143</v>
      </c>
    </row>
    <row r="102" s="2" customFormat="1" ht="16.5" customHeight="1">
      <c r="A102" s="38"/>
      <c r="B102" s="39"/>
      <c r="C102" s="228" t="s">
        <v>165</v>
      </c>
      <c r="D102" s="228" t="s">
        <v>237</v>
      </c>
      <c r="E102" s="229" t="s">
        <v>1523</v>
      </c>
      <c r="F102" s="230" t="s">
        <v>399</v>
      </c>
      <c r="G102" s="231" t="s">
        <v>259</v>
      </c>
      <c r="H102" s="232">
        <v>93.5</v>
      </c>
      <c r="I102" s="233"/>
      <c r="J102" s="234">
        <f>ROUND(I102*H102,2)</f>
        <v>0</v>
      </c>
      <c r="K102" s="235"/>
      <c r="L102" s="236"/>
      <c r="M102" s="237" t="s">
        <v>19</v>
      </c>
      <c r="N102" s="238" t="s">
        <v>40</v>
      </c>
      <c r="O102" s="84"/>
      <c r="P102" s="207">
        <f>O102*H102</f>
        <v>0</v>
      </c>
      <c r="Q102" s="207">
        <v>0.00040000000000000002</v>
      </c>
      <c r="R102" s="207">
        <f>Q102*H102</f>
        <v>0.037400000000000003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173</v>
      </c>
      <c r="AT102" s="209" t="s">
        <v>237</v>
      </c>
      <c r="AU102" s="209" t="s">
        <v>79</v>
      </c>
      <c r="AY102" s="17" t="s">
        <v>143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77</v>
      </c>
      <c r="BK102" s="210">
        <f>ROUND(I102*H102,2)</f>
        <v>0</v>
      </c>
      <c r="BL102" s="17" t="s">
        <v>142</v>
      </c>
      <c r="BM102" s="209" t="s">
        <v>1524</v>
      </c>
    </row>
    <row r="103" s="2" customFormat="1">
      <c r="A103" s="38"/>
      <c r="B103" s="39"/>
      <c r="C103" s="40"/>
      <c r="D103" s="211" t="s">
        <v>149</v>
      </c>
      <c r="E103" s="40"/>
      <c r="F103" s="212" t="s">
        <v>399</v>
      </c>
      <c r="G103" s="40"/>
      <c r="H103" s="40"/>
      <c r="I103" s="213"/>
      <c r="J103" s="40"/>
      <c r="K103" s="40"/>
      <c r="L103" s="44"/>
      <c r="M103" s="214"/>
      <c r="N103" s="215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149</v>
      </c>
      <c r="AU103" s="17" t="s">
        <v>79</v>
      </c>
    </row>
    <row r="104" s="13" customFormat="1">
      <c r="A104" s="13"/>
      <c r="B104" s="239"/>
      <c r="C104" s="240"/>
      <c r="D104" s="211" t="s">
        <v>242</v>
      </c>
      <c r="E104" s="241" t="s">
        <v>19</v>
      </c>
      <c r="F104" s="242" t="s">
        <v>1525</v>
      </c>
      <c r="G104" s="240"/>
      <c r="H104" s="243">
        <v>93.5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242</v>
      </c>
      <c r="AU104" s="249" t="s">
        <v>79</v>
      </c>
      <c r="AV104" s="13" t="s">
        <v>79</v>
      </c>
      <c r="AW104" s="13" t="s">
        <v>31</v>
      </c>
      <c r="AX104" s="13" t="s">
        <v>77</v>
      </c>
      <c r="AY104" s="249" t="s">
        <v>143</v>
      </c>
    </row>
    <row r="105" s="2" customFormat="1" ht="21.75" customHeight="1">
      <c r="A105" s="38"/>
      <c r="B105" s="39"/>
      <c r="C105" s="197" t="s">
        <v>169</v>
      </c>
      <c r="D105" s="197" t="s">
        <v>144</v>
      </c>
      <c r="E105" s="198" t="s">
        <v>1526</v>
      </c>
      <c r="F105" s="199" t="s">
        <v>1527</v>
      </c>
      <c r="G105" s="200" t="s">
        <v>250</v>
      </c>
      <c r="H105" s="201">
        <v>30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40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142</v>
      </c>
      <c r="AT105" s="209" t="s">
        <v>144</v>
      </c>
      <c r="AU105" s="209" t="s">
        <v>79</v>
      </c>
      <c r="AY105" s="17" t="s">
        <v>143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77</v>
      </c>
      <c r="BK105" s="210">
        <f>ROUND(I105*H105,2)</f>
        <v>0</v>
      </c>
      <c r="BL105" s="17" t="s">
        <v>142</v>
      </c>
      <c r="BM105" s="209" t="s">
        <v>1528</v>
      </c>
    </row>
    <row r="106" s="2" customFormat="1">
      <c r="A106" s="38"/>
      <c r="B106" s="39"/>
      <c r="C106" s="40"/>
      <c r="D106" s="211" t="s">
        <v>149</v>
      </c>
      <c r="E106" s="40"/>
      <c r="F106" s="212" t="s">
        <v>1529</v>
      </c>
      <c r="G106" s="40"/>
      <c r="H106" s="40"/>
      <c r="I106" s="213"/>
      <c r="J106" s="40"/>
      <c r="K106" s="40"/>
      <c r="L106" s="44"/>
      <c r="M106" s="214"/>
      <c r="N106" s="215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149</v>
      </c>
      <c r="AU106" s="17" t="s">
        <v>79</v>
      </c>
    </row>
    <row r="107" s="13" customFormat="1">
      <c r="A107" s="13"/>
      <c r="B107" s="239"/>
      <c r="C107" s="240"/>
      <c r="D107" s="211" t="s">
        <v>242</v>
      </c>
      <c r="E107" s="241" t="s">
        <v>19</v>
      </c>
      <c r="F107" s="242" t="s">
        <v>382</v>
      </c>
      <c r="G107" s="240"/>
      <c r="H107" s="243">
        <v>30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242</v>
      </c>
      <c r="AU107" s="249" t="s">
        <v>79</v>
      </c>
      <c r="AV107" s="13" t="s">
        <v>79</v>
      </c>
      <c r="AW107" s="13" t="s">
        <v>31</v>
      </c>
      <c r="AX107" s="13" t="s">
        <v>77</v>
      </c>
      <c r="AY107" s="249" t="s">
        <v>143</v>
      </c>
    </row>
    <row r="108" s="2" customFormat="1" ht="21.75" customHeight="1">
      <c r="A108" s="38"/>
      <c r="B108" s="39"/>
      <c r="C108" s="197" t="s">
        <v>173</v>
      </c>
      <c r="D108" s="197" t="s">
        <v>144</v>
      </c>
      <c r="E108" s="198" t="s">
        <v>1530</v>
      </c>
      <c r="F108" s="199" t="s">
        <v>1531</v>
      </c>
      <c r="G108" s="200" t="s">
        <v>250</v>
      </c>
      <c r="H108" s="201">
        <v>14</v>
      </c>
      <c r="I108" s="202"/>
      <c r="J108" s="203">
        <f>ROUND(I108*H108,2)</f>
        <v>0</v>
      </c>
      <c r="K108" s="204"/>
      <c r="L108" s="44"/>
      <c r="M108" s="205" t="s">
        <v>19</v>
      </c>
      <c r="N108" s="206" t="s">
        <v>40</v>
      </c>
      <c r="O108" s="8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9" t="s">
        <v>142</v>
      </c>
      <c r="AT108" s="209" t="s">
        <v>144</v>
      </c>
      <c r="AU108" s="209" t="s">
        <v>79</v>
      </c>
      <c r="AY108" s="17" t="s">
        <v>143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7" t="s">
        <v>77</v>
      </c>
      <c r="BK108" s="210">
        <f>ROUND(I108*H108,2)</f>
        <v>0</v>
      </c>
      <c r="BL108" s="17" t="s">
        <v>142</v>
      </c>
      <c r="BM108" s="209" t="s">
        <v>1532</v>
      </c>
    </row>
    <row r="109" s="2" customFormat="1">
      <c r="A109" s="38"/>
      <c r="B109" s="39"/>
      <c r="C109" s="40"/>
      <c r="D109" s="211" t="s">
        <v>149</v>
      </c>
      <c r="E109" s="40"/>
      <c r="F109" s="212" t="s">
        <v>1533</v>
      </c>
      <c r="G109" s="40"/>
      <c r="H109" s="40"/>
      <c r="I109" s="213"/>
      <c r="J109" s="40"/>
      <c r="K109" s="40"/>
      <c r="L109" s="44"/>
      <c r="M109" s="214"/>
      <c r="N109" s="215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149</v>
      </c>
      <c r="AU109" s="17" t="s">
        <v>79</v>
      </c>
    </row>
    <row r="110" s="13" customFormat="1">
      <c r="A110" s="13"/>
      <c r="B110" s="239"/>
      <c r="C110" s="240"/>
      <c r="D110" s="211" t="s">
        <v>242</v>
      </c>
      <c r="E110" s="241" t="s">
        <v>19</v>
      </c>
      <c r="F110" s="242" t="s">
        <v>199</v>
      </c>
      <c r="G110" s="240"/>
      <c r="H110" s="243">
        <v>14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242</v>
      </c>
      <c r="AU110" s="249" t="s">
        <v>79</v>
      </c>
      <c r="AV110" s="13" t="s">
        <v>79</v>
      </c>
      <c r="AW110" s="13" t="s">
        <v>31</v>
      </c>
      <c r="AX110" s="13" t="s">
        <v>77</v>
      </c>
      <c r="AY110" s="249" t="s">
        <v>143</v>
      </c>
    </row>
    <row r="111" s="2" customFormat="1" ht="16.5" customHeight="1">
      <c r="A111" s="38"/>
      <c r="B111" s="39"/>
      <c r="C111" s="197" t="s">
        <v>177</v>
      </c>
      <c r="D111" s="197" t="s">
        <v>144</v>
      </c>
      <c r="E111" s="198" t="s">
        <v>1534</v>
      </c>
      <c r="F111" s="199" t="s">
        <v>1535</v>
      </c>
      <c r="G111" s="200" t="s">
        <v>250</v>
      </c>
      <c r="H111" s="201">
        <v>60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40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142</v>
      </c>
      <c r="AT111" s="209" t="s">
        <v>144</v>
      </c>
      <c r="AU111" s="209" t="s">
        <v>79</v>
      </c>
      <c r="AY111" s="17" t="s">
        <v>143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77</v>
      </c>
      <c r="BK111" s="210">
        <f>ROUND(I111*H111,2)</f>
        <v>0</v>
      </c>
      <c r="BL111" s="17" t="s">
        <v>142</v>
      </c>
      <c r="BM111" s="209" t="s">
        <v>1536</v>
      </c>
    </row>
    <row r="112" s="2" customFormat="1">
      <c r="A112" s="38"/>
      <c r="B112" s="39"/>
      <c r="C112" s="40"/>
      <c r="D112" s="211" t="s">
        <v>149</v>
      </c>
      <c r="E112" s="40"/>
      <c r="F112" s="212" t="s">
        <v>1537</v>
      </c>
      <c r="G112" s="40"/>
      <c r="H112" s="40"/>
      <c r="I112" s="213"/>
      <c r="J112" s="40"/>
      <c r="K112" s="40"/>
      <c r="L112" s="44"/>
      <c r="M112" s="214"/>
      <c r="N112" s="215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149</v>
      </c>
      <c r="AU112" s="17" t="s">
        <v>79</v>
      </c>
    </row>
    <row r="113" s="13" customFormat="1">
      <c r="A113" s="13"/>
      <c r="B113" s="239"/>
      <c r="C113" s="240"/>
      <c r="D113" s="211" t="s">
        <v>242</v>
      </c>
      <c r="E113" s="241" t="s">
        <v>19</v>
      </c>
      <c r="F113" s="242" t="s">
        <v>584</v>
      </c>
      <c r="G113" s="240"/>
      <c r="H113" s="243">
        <v>60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242</v>
      </c>
      <c r="AU113" s="249" t="s">
        <v>79</v>
      </c>
      <c r="AV113" s="13" t="s">
        <v>79</v>
      </c>
      <c r="AW113" s="13" t="s">
        <v>31</v>
      </c>
      <c r="AX113" s="13" t="s">
        <v>77</v>
      </c>
      <c r="AY113" s="249" t="s">
        <v>143</v>
      </c>
    </row>
    <row r="114" s="2" customFormat="1" ht="16.5" customHeight="1">
      <c r="A114" s="38"/>
      <c r="B114" s="39"/>
      <c r="C114" s="197" t="s">
        <v>181</v>
      </c>
      <c r="D114" s="197" t="s">
        <v>144</v>
      </c>
      <c r="E114" s="198" t="s">
        <v>1538</v>
      </c>
      <c r="F114" s="199" t="s">
        <v>1539</v>
      </c>
      <c r="G114" s="200" t="s">
        <v>259</v>
      </c>
      <c r="H114" s="201">
        <v>2350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40</v>
      </c>
      <c r="O114" s="8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142</v>
      </c>
      <c r="AT114" s="209" t="s">
        <v>144</v>
      </c>
      <c r="AU114" s="209" t="s">
        <v>79</v>
      </c>
      <c r="AY114" s="17" t="s">
        <v>143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77</v>
      </c>
      <c r="BK114" s="210">
        <f>ROUND(I114*H114,2)</f>
        <v>0</v>
      </c>
      <c r="BL114" s="17" t="s">
        <v>142</v>
      </c>
      <c r="BM114" s="209" t="s">
        <v>1540</v>
      </c>
    </row>
    <row r="115" s="2" customFormat="1">
      <c r="A115" s="38"/>
      <c r="B115" s="39"/>
      <c r="C115" s="40"/>
      <c r="D115" s="211" t="s">
        <v>149</v>
      </c>
      <c r="E115" s="40"/>
      <c r="F115" s="212" t="s">
        <v>1541</v>
      </c>
      <c r="G115" s="40"/>
      <c r="H115" s="40"/>
      <c r="I115" s="213"/>
      <c r="J115" s="40"/>
      <c r="K115" s="40"/>
      <c r="L115" s="44"/>
      <c r="M115" s="214"/>
      <c r="N115" s="215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149</v>
      </c>
      <c r="AU115" s="17" t="s">
        <v>79</v>
      </c>
    </row>
    <row r="116" s="13" customFormat="1">
      <c r="A116" s="13"/>
      <c r="B116" s="239"/>
      <c r="C116" s="240"/>
      <c r="D116" s="211" t="s">
        <v>242</v>
      </c>
      <c r="E116" s="241" t="s">
        <v>19</v>
      </c>
      <c r="F116" s="242" t="s">
        <v>1520</v>
      </c>
      <c r="G116" s="240"/>
      <c r="H116" s="243">
        <v>2350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242</v>
      </c>
      <c r="AU116" s="249" t="s">
        <v>79</v>
      </c>
      <c r="AV116" s="13" t="s">
        <v>79</v>
      </c>
      <c r="AW116" s="13" t="s">
        <v>31</v>
      </c>
      <c r="AX116" s="13" t="s">
        <v>77</v>
      </c>
      <c r="AY116" s="249" t="s">
        <v>143</v>
      </c>
    </row>
    <row r="117" s="2" customFormat="1" ht="16.5" customHeight="1">
      <c r="A117" s="38"/>
      <c r="B117" s="39"/>
      <c r="C117" s="197" t="s">
        <v>186</v>
      </c>
      <c r="D117" s="197" t="s">
        <v>144</v>
      </c>
      <c r="E117" s="198" t="s">
        <v>1542</v>
      </c>
      <c r="F117" s="199" t="s">
        <v>1543</v>
      </c>
      <c r="G117" s="200" t="s">
        <v>259</v>
      </c>
      <c r="H117" s="201">
        <v>2350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40</v>
      </c>
      <c r="O117" s="8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142</v>
      </c>
      <c r="AT117" s="209" t="s">
        <v>144</v>
      </c>
      <c r="AU117" s="209" t="s">
        <v>79</v>
      </c>
      <c r="AY117" s="17" t="s">
        <v>143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77</v>
      </c>
      <c r="BK117" s="210">
        <f>ROUND(I117*H117,2)</f>
        <v>0</v>
      </c>
      <c r="BL117" s="17" t="s">
        <v>142</v>
      </c>
      <c r="BM117" s="209" t="s">
        <v>1544</v>
      </c>
    </row>
    <row r="118" s="2" customFormat="1">
      <c r="A118" s="38"/>
      <c r="B118" s="39"/>
      <c r="C118" s="40"/>
      <c r="D118" s="211" t="s">
        <v>149</v>
      </c>
      <c r="E118" s="40"/>
      <c r="F118" s="212" t="s">
        <v>1545</v>
      </c>
      <c r="G118" s="40"/>
      <c r="H118" s="40"/>
      <c r="I118" s="213"/>
      <c r="J118" s="40"/>
      <c r="K118" s="40"/>
      <c r="L118" s="44"/>
      <c r="M118" s="214"/>
      <c r="N118" s="21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79</v>
      </c>
    </row>
    <row r="119" s="13" customFormat="1">
      <c r="A119" s="13"/>
      <c r="B119" s="239"/>
      <c r="C119" s="240"/>
      <c r="D119" s="211" t="s">
        <v>242</v>
      </c>
      <c r="E119" s="241" t="s">
        <v>19</v>
      </c>
      <c r="F119" s="242" t="s">
        <v>1520</v>
      </c>
      <c r="G119" s="240"/>
      <c r="H119" s="243">
        <v>2350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242</v>
      </c>
      <c r="AU119" s="249" t="s">
        <v>79</v>
      </c>
      <c r="AV119" s="13" t="s">
        <v>79</v>
      </c>
      <c r="AW119" s="13" t="s">
        <v>31</v>
      </c>
      <c r="AX119" s="13" t="s">
        <v>77</v>
      </c>
      <c r="AY119" s="249" t="s">
        <v>143</v>
      </c>
    </row>
    <row r="120" s="2" customFormat="1" ht="16.5" customHeight="1">
      <c r="A120" s="38"/>
      <c r="B120" s="39"/>
      <c r="C120" s="197" t="s">
        <v>190</v>
      </c>
      <c r="D120" s="197" t="s">
        <v>144</v>
      </c>
      <c r="E120" s="198" t="s">
        <v>1546</v>
      </c>
      <c r="F120" s="199" t="s">
        <v>1547</v>
      </c>
      <c r="G120" s="200" t="s">
        <v>259</v>
      </c>
      <c r="H120" s="201">
        <v>2350</v>
      </c>
      <c r="I120" s="202"/>
      <c r="J120" s="203">
        <f>ROUND(I120*H120,2)</f>
        <v>0</v>
      </c>
      <c r="K120" s="204"/>
      <c r="L120" s="44"/>
      <c r="M120" s="205" t="s">
        <v>19</v>
      </c>
      <c r="N120" s="206" t="s">
        <v>40</v>
      </c>
      <c r="O120" s="8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142</v>
      </c>
      <c r="AT120" s="209" t="s">
        <v>144</v>
      </c>
      <c r="AU120" s="209" t="s">
        <v>79</v>
      </c>
      <c r="AY120" s="17" t="s">
        <v>143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77</v>
      </c>
      <c r="BK120" s="210">
        <f>ROUND(I120*H120,2)</f>
        <v>0</v>
      </c>
      <c r="BL120" s="17" t="s">
        <v>142</v>
      </c>
      <c r="BM120" s="209" t="s">
        <v>1548</v>
      </c>
    </row>
    <row r="121" s="2" customFormat="1">
      <c r="A121" s="38"/>
      <c r="B121" s="39"/>
      <c r="C121" s="40"/>
      <c r="D121" s="211" t="s">
        <v>149</v>
      </c>
      <c r="E121" s="40"/>
      <c r="F121" s="212" t="s">
        <v>1549</v>
      </c>
      <c r="G121" s="40"/>
      <c r="H121" s="40"/>
      <c r="I121" s="213"/>
      <c r="J121" s="40"/>
      <c r="K121" s="40"/>
      <c r="L121" s="44"/>
      <c r="M121" s="214"/>
      <c r="N121" s="215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149</v>
      </c>
      <c r="AU121" s="17" t="s">
        <v>79</v>
      </c>
    </row>
    <row r="122" s="13" customFormat="1">
      <c r="A122" s="13"/>
      <c r="B122" s="239"/>
      <c r="C122" s="240"/>
      <c r="D122" s="211" t="s">
        <v>242</v>
      </c>
      <c r="E122" s="241" t="s">
        <v>19</v>
      </c>
      <c r="F122" s="242" t="s">
        <v>1520</v>
      </c>
      <c r="G122" s="240"/>
      <c r="H122" s="243">
        <v>2350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242</v>
      </c>
      <c r="AU122" s="249" t="s">
        <v>79</v>
      </c>
      <c r="AV122" s="13" t="s">
        <v>79</v>
      </c>
      <c r="AW122" s="13" t="s">
        <v>31</v>
      </c>
      <c r="AX122" s="13" t="s">
        <v>77</v>
      </c>
      <c r="AY122" s="249" t="s">
        <v>143</v>
      </c>
    </row>
    <row r="123" s="2" customFormat="1" ht="16.5" customHeight="1">
      <c r="A123" s="38"/>
      <c r="B123" s="39"/>
      <c r="C123" s="197" t="s">
        <v>195</v>
      </c>
      <c r="D123" s="197" t="s">
        <v>144</v>
      </c>
      <c r="E123" s="198" t="s">
        <v>1550</v>
      </c>
      <c r="F123" s="199" t="s">
        <v>1551</v>
      </c>
      <c r="G123" s="200" t="s">
        <v>259</v>
      </c>
      <c r="H123" s="201">
        <v>895</v>
      </c>
      <c r="I123" s="202"/>
      <c r="J123" s="203">
        <f>ROUND(I123*H123,2)</f>
        <v>0</v>
      </c>
      <c r="K123" s="204"/>
      <c r="L123" s="44"/>
      <c r="M123" s="205" t="s">
        <v>19</v>
      </c>
      <c r="N123" s="206" t="s">
        <v>40</v>
      </c>
      <c r="O123" s="8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9" t="s">
        <v>142</v>
      </c>
      <c r="AT123" s="209" t="s">
        <v>144</v>
      </c>
      <c r="AU123" s="209" t="s">
        <v>79</v>
      </c>
      <c r="AY123" s="17" t="s">
        <v>143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77</v>
      </c>
      <c r="BK123" s="210">
        <f>ROUND(I123*H123,2)</f>
        <v>0</v>
      </c>
      <c r="BL123" s="17" t="s">
        <v>142</v>
      </c>
      <c r="BM123" s="209" t="s">
        <v>1552</v>
      </c>
    </row>
    <row r="124" s="2" customFormat="1">
      <c r="A124" s="38"/>
      <c r="B124" s="39"/>
      <c r="C124" s="40"/>
      <c r="D124" s="211" t="s">
        <v>149</v>
      </c>
      <c r="E124" s="40"/>
      <c r="F124" s="212" t="s">
        <v>1553</v>
      </c>
      <c r="G124" s="40"/>
      <c r="H124" s="40"/>
      <c r="I124" s="213"/>
      <c r="J124" s="40"/>
      <c r="K124" s="40"/>
      <c r="L124" s="44"/>
      <c r="M124" s="214"/>
      <c r="N124" s="215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79</v>
      </c>
    </row>
    <row r="125" s="13" customFormat="1">
      <c r="A125" s="13"/>
      <c r="B125" s="239"/>
      <c r="C125" s="240"/>
      <c r="D125" s="211" t="s">
        <v>242</v>
      </c>
      <c r="E125" s="241" t="s">
        <v>19</v>
      </c>
      <c r="F125" s="242" t="s">
        <v>1432</v>
      </c>
      <c r="G125" s="240"/>
      <c r="H125" s="243">
        <v>895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242</v>
      </c>
      <c r="AU125" s="249" t="s">
        <v>79</v>
      </c>
      <c r="AV125" s="13" t="s">
        <v>79</v>
      </c>
      <c r="AW125" s="13" t="s">
        <v>31</v>
      </c>
      <c r="AX125" s="13" t="s">
        <v>77</v>
      </c>
      <c r="AY125" s="249" t="s">
        <v>143</v>
      </c>
    </row>
    <row r="126" s="2" customFormat="1" ht="16.5" customHeight="1">
      <c r="A126" s="38"/>
      <c r="B126" s="39"/>
      <c r="C126" s="197" t="s">
        <v>199</v>
      </c>
      <c r="D126" s="197" t="s">
        <v>144</v>
      </c>
      <c r="E126" s="198" t="s">
        <v>1554</v>
      </c>
      <c r="F126" s="199" t="s">
        <v>1555</v>
      </c>
      <c r="G126" s="200" t="s">
        <v>259</v>
      </c>
      <c r="H126" s="201">
        <v>895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40</v>
      </c>
      <c r="O126" s="8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142</v>
      </c>
      <c r="AT126" s="209" t="s">
        <v>144</v>
      </c>
      <c r="AU126" s="209" t="s">
        <v>79</v>
      </c>
      <c r="AY126" s="17" t="s">
        <v>143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77</v>
      </c>
      <c r="BK126" s="210">
        <f>ROUND(I126*H126,2)</f>
        <v>0</v>
      </c>
      <c r="BL126" s="17" t="s">
        <v>142</v>
      </c>
      <c r="BM126" s="209" t="s">
        <v>1556</v>
      </c>
    </row>
    <row r="127" s="2" customFormat="1">
      <c r="A127" s="38"/>
      <c r="B127" s="39"/>
      <c r="C127" s="40"/>
      <c r="D127" s="211" t="s">
        <v>149</v>
      </c>
      <c r="E127" s="40"/>
      <c r="F127" s="212" t="s">
        <v>1557</v>
      </c>
      <c r="G127" s="40"/>
      <c r="H127" s="40"/>
      <c r="I127" s="213"/>
      <c r="J127" s="40"/>
      <c r="K127" s="40"/>
      <c r="L127" s="44"/>
      <c r="M127" s="214"/>
      <c r="N127" s="215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149</v>
      </c>
      <c r="AU127" s="17" t="s">
        <v>79</v>
      </c>
    </row>
    <row r="128" s="13" customFormat="1">
      <c r="A128" s="13"/>
      <c r="B128" s="239"/>
      <c r="C128" s="240"/>
      <c r="D128" s="211" t="s">
        <v>242</v>
      </c>
      <c r="E128" s="241" t="s">
        <v>19</v>
      </c>
      <c r="F128" s="242" t="s">
        <v>1432</v>
      </c>
      <c r="G128" s="240"/>
      <c r="H128" s="243">
        <v>895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242</v>
      </c>
      <c r="AU128" s="249" t="s">
        <v>79</v>
      </c>
      <c r="AV128" s="13" t="s">
        <v>79</v>
      </c>
      <c r="AW128" s="13" t="s">
        <v>31</v>
      </c>
      <c r="AX128" s="13" t="s">
        <v>77</v>
      </c>
      <c r="AY128" s="249" t="s">
        <v>143</v>
      </c>
    </row>
    <row r="129" s="2" customFormat="1" ht="16.5" customHeight="1">
      <c r="A129" s="38"/>
      <c r="B129" s="39"/>
      <c r="C129" s="197" t="s">
        <v>8</v>
      </c>
      <c r="D129" s="197" t="s">
        <v>144</v>
      </c>
      <c r="E129" s="198" t="s">
        <v>1558</v>
      </c>
      <c r="F129" s="199" t="s">
        <v>1559</v>
      </c>
      <c r="G129" s="200" t="s">
        <v>259</v>
      </c>
      <c r="H129" s="201">
        <v>895</v>
      </c>
      <c r="I129" s="202"/>
      <c r="J129" s="203">
        <f>ROUND(I129*H129,2)</f>
        <v>0</v>
      </c>
      <c r="K129" s="204"/>
      <c r="L129" s="44"/>
      <c r="M129" s="205" t="s">
        <v>19</v>
      </c>
      <c r="N129" s="206" t="s">
        <v>40</v>
      </c>
      <c r="O129" s="84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9" t="s">
        <v>142</v>
      </c>
      <c r="AT129" s="209" t="s">
        <v>144</v>
      </c>
      <c r="AU129" s="209" t="s">
        <v>79</v>
      </c>
      <c r="AY129" s="17" t="s">
        <v>143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7" t="s">
        <v>77</v>
      </c>
      <c r="BK129" s="210">
        <f>ROUND(I129*H129,2)</f>
        <v>0</v>
      </c>
      <c r="BL129" s="17" t="s">
        <v>142</v>
      </c>
      <c r="BM129" s="209" t="s">
        <v>1560</v>
      </c>
    </row>
    <row r="130" s="2" customFormat="1">
      <c r="A130" s="38"/>
      <c r="B130" s="39"/>
      <c r="C130" s="40"/>
      <c r="D130" s="211" t="s">
        <v>149</v>
      </c>
      <c r="E130" s="40"/>
      <c r="F130" s="212" t="s">
        <v>1561</v>
      </c>
      <c r="G130" s="40"/>
      <c r="H130" s="40"/>
      <c r="I130" s="213"/>
      <c r="J130" s="40"/>
      <c r="K130" s="40"/>
      <c r="L130" s="44"/>
      <c r="M130" s="214"/>
      <c r="N130" s="215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79</v>
      </c>
    </row>
    <row r="131" s="13" customFormat="1">
      <c r="A131" s="13"/>
      <c r="B131" s="239"/>
      <c r="C131" s="240"/>
      <c r="D131" s="211" t="s">
        <v>242</v>
      </c>
      <c r="E131" s="241" t="s">
        <v>19</v>
      </c>
      <c r="F131" s="242" t="s">
        <v>1432</v>
      </c>
      <c r="G131" s="240"/>
      <c r="H131" s="243">
        <v>895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242</v>
      </c>
      <c r="AU131" s="249" t="s">
        <v>79</v>
      </c>
      <c r="AV131" s="13" t="s">
        <v>79</v>
      </c>
      <c r="AW131" s="13" t="s">
        <v>31</v>
      </c>
      <c r="AX131" s="13" t="s">
        <v>77</v>
      </c>
      <c r="AY131" s="249" t="s">
        <v>143</v>
      </c>
    </row>
    <row r="132" s="2" customFormat="1" ht="16.5" customHeight="1">
      <c r="A132" s="38"/>
      <c r="B132" s="39"/>
      <c r="C132" s="197" t="s">
        <v>209</v>
      </c>
      <c r="D132" s="197" t="s">
        <v>144</v>
      </c>
      <c r="E132" s="198" t="s">
        <v>1562</v>
      </c>
      <c r="F132" s="199" t="s">
        <v>1563</v>
      </c>
      <c r="G132" s="200" t="s">
        <v>250</v>
      </c>
      <c r="H132" s="201">
        <v>14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40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142</v>
      </c>
      <c r="AT132" s="209" t="s">
        <v>144</v>
      </c>
      <c r="AU132" s="209" t="s">
        <v>79</v>
      </c>
      <c r="AY132" s="17" t="s">
        <v>143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77</v>
      </c>
      <c r="BK132" s="210">
        <f>ROUND(I132*H132,2)</f>
        <v>0</v>
      </c>
      <c r="BL132" s="17" t="s">
        <v>142</v>
      </c>
      <c r="BM132" s="209" t="s">
        <v>1564</v>
      </c>
    </row>
    <row r="133" s="2" customFormat="1">
      <c r="A133" s="38"/>
      <c r="B133" s="39"/>
      <c r="C133" s="40"/>
      <c r="D133" s="211" t="s">
        <v>149</v>
      </c>
      <c r="E133" s="40"/>
      <c r="F133" s="212" t="s">
        <v>1565</v>
      </c>
      <c r="G133" s="40"/>
      <c r="H133" s="40"/>
      <c r="I133" s="213"/>
      <c r="J133" s="40"/>
      <c r="K133" s="40"/>
      <c r="L133" s="44"/>
      <c r="M133" s="214"/>
      <c r="N133" s="215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149</v>
      </c>
      <c r="AU133" s="17" t="s">
        <v>79</v>
      </c>
    </row>
    <row r="134" s="13" customFormat="1">
      <c r="A134" s="13"/>
      <c r="B134" s="239"/>
      <c r="C134" s="240"/>
      <c r="D134" s="211" t="s">
        <v>242</v>
      </c>
      <c r="E134" s="241" t="s">
        <v>19</v>
      </c>
      <c r="F134" s="242" t="s">
        <v>199</v>
      </c>
      <c r="G134" s="240"/>
      <c r="H134" s="243">
        <v>14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242</v>
      </c>
      <c r="AU134" s="249" t="s">
        <v>79</v>
      </c>
      <c r="AV134" s="13" t="s">
        <v>79</v>
      </c>
      <c r="AW134" s="13" t="s">
        <v>31</v>
      </c>
      <c r="AX134" s="13" t="s">
        <v>77</v>
      </c>
      <c r="AY134" s="249" t="s">
        <v>143</v>
      </c>
    </row>
    <row r="135" s="2" customFormat="1" ht="16.5" customHeight="1">
      <c r="A135" s="38"/>
      <c r="B135" s="39"/>
      <c r="C135" s="197" t="s">
        <v>213</v>
      </c>
      <c r="D135" s="197" t="s">
        <v>144</v>
      </c>
      <c r="E135" s="198" t="s">
        <v>1566</v>
      </c>
      <c r="F135" s="199" t="s">
        <v>1567</v>
      </c>
      <c r="G135" s="200" t="s">
        <v>250</v>
      </c>
      <c r="H135" s="201">
        <v>30</v>
      </c>
      <c r="I135" s="202"/>
      <c r="J135" s="203">
        <f>ROUND(I135*H135,2)</f>
        <v>0</v>
      </c>
      <c r="K135" s="204"/>
      <c r="L135" s="44"/>
      <c r="M135" s="205" t="s">
        <v>19</v>
      </c>
      <c r="N135" s="206" t="s">
        <v>40</v>
      </c>
      <c r="O135" s="84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142</v>
      </c>
      <c r="AT135" s="209" t="s">
        <v>144</v>
      </c>
      <c r="AU135" s="209" t="s">
        <v>79</v>
      </c>
      <c r="AY135" s="17" t="s">
        <v>143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77</v>
      </c>
      <c r="BK135" s="210">
        <f>ROUND(I135*H135,2)</f>
        <v>0</v>
      </c>
      <c r="BL135" s="17" t="s">
        <v>142</v>
      </c>
      <c r="BM135" s="209" t="s">
        <v>1568</v>
      </c>
    </row>
    <row r="136" s="2" customFormat="1">
      <c r="A136" s="38"/>
      <c r="B136" s="39"/>
      <c r="C136" s="40"/>
      <c r="D136" s="211" t="s">
        <v>149</v>
      </c>
      <c r="E136" s="40"/>
      <c r="F136" s="212" t="s">
        <v>1569</v>
      </c>
      <c r="G136" s="40"/>
      <c r="H136" s="40"/>
      <c r="I136" s="213"/>
      <c r="J136" s="40"/>
      <c r="K136" s="40"/>
      <c r="L136" s="44"/>
      <c r="M136" s="214"/>
      <c r="N136" s="215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79</v>
      </c>
    </row>
    <row r="137" s="13" customFormat="1">
      <c r="A137" s="13"/>
      <c r="B137" s="239"/>
      <c r="C137" s="240"/>
      <c r="D137" s="211" t="s">
        <v>242</v>
      </c>
      <c r="E137" s="241" t="s">
        <v>19</v>
      </c>
      <c r="F137" s="242" t="s">
        <v>382</v>
      </c>
      <c r="G137" s="240"/>
      <c r="H137" s="243">
        <v>30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242</v>
      </c>
      <c r="AU137" s="249" t="s">
        <v>79</v>
      </c>
      <c r="AV137" s="13" t="s">
        <v>79</v>
      </c>
      <c r="AW137" s="13" t="s">
        <v>31</v>
      </c>
      <c r="AX137" s="13" t="s">
        <v>77</v>
      </c>
      <c r="AY137" s="249" t="s">
        <v>143</v>
      </c>
    </row>
    <row r="138" s="2" customFormat="1" ht="16.5" customHeight="1">
      <c r="A138" s="38"/>
      <c r="B138" s="39"/>
      <c r="C138" s="197" t="s">
        <v>217</v>
      </c>
      <c r="D138" s="197" t="s">
        <v>144</v>
      </c>
      <c r="E138" s="198" t="s">
        <v>1570</v>
      </c>
      <c r="F138" s="199" t="s">
        <v>1571</v>
      </c>
      <c r="G138" s="200" t="s">
        <v>250</v>
      </c>
      <c r="H138" s="201">
        <v>60</v>
      </c>
      <c r="I138" s="202"/>
      <c r="J138" s="203">
        <f>ROUND(I138*H138,2)</f>
        <v>0</v>
      </c>
      <c r="K138" s="204"/>
      <c r="L138" s="44"/>
      <c r="M138" s="205" t="s">
        <v>19</v>
      </c>
      <c r="N138" s="206" t="s">
        <v>40</v>
      </c>
      <c r="O138" s="8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142</v>
      </c>
      <c r="AT138" s="209" t="s">
        <v>144</v>
      </c>
      <c r="AU138" s="209" t="s">
        <v>79</v>
      </c>
      <c r="AY138" s="17" t="s">
        <v>143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77</v>
      </c>
      <c r="BK138" s="210">
        <f>ROUND(I138*H138,2)</f>
        <v>0</v>
      </c>
      <c r="BL138" s="17" t="s">
        <v>142</v>
      </c>
      <c r="BM138" s="209" t="s">
        <v>1572</v>
      </c>
    </row>
    <row r="139" s="2" customFormat="1">
      <c r="A139" s="38"/>
      <c r="B139" s="39"/>
      <c r="C139" s="40"/>
      <c r="D139" s="211" t="s">
        <v>149</v>
      </c>
      <c r="E139" s="40"/>
      <c r="F139" s="212" t="s">
        <v>1573</v>
      </c>
      <c r="G139" s="40"/>
      <c r="H139" s="40"/>
      <c r="I139" s="213"/>
      <c r="J139" s="40"/>
      <c r="K139" s="40"/>
      <c r="L139" s="44"/>
      <c r="M139" s="214"/>
      <c r="N139" s="215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79</v>
      </c>
    </row>
    <row r="140" s="13" customFormat="1">
      <c r="A140" s="13"/>
      <c r="B140" s="239"/>
      <c r="C140" s="240"/>
      <c r="D140" s="211" t="s">
        <v>242</v>
      </c>
      <c r="E140" s="241" t="s">
        <v>19</v>
      </c>
      <c r="F140" s="242" t="s">
        <v>584</v>
      </c>
      <c r="G140" s="240"/>
      <c r="H140" s="243">
        <v>60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242</v>
      </c>
      <c r="AU140" s="249" t="s">
        <v>79</v>
      </c>
      <c r="AV140" s="13" t="s">
        <v>79</v>
      </c>
      <c r="AW140" s="13" t="s">
        <v>31</v>
      </c>
      <c r="AX140" s="13" t="s">
        <v>77</v>
      </c>
      <c r="AY140" s="249" t="s">
        <v>143</v>
      </c>
    </row>
    <row r="141" s="2" customFormat="1" ht="16.5" customHeight="1">
      <c r="A141" s="38"/>
      <c r="B141" s="39"/>
      <c r="C141" s="197" t="s">
        <v>221</v>
      </c>
      <c r="D141" s="197" t="s">
        <v>144</v>
      </c>
      <c r="E141" s="198" t="s">
        <v>1574</v>
      </c>
      <c r="F141" s="199" t="s">
        <v>1575</v>
      </c>
      <c r="G141" s="200" t="s">
        <v>250</v>
      </c>
      <c r="H141" s="201">
        <v>14</v>
      </c>
      <c r="I141" s="202"/>
      <c r="J141" s="203">
        <f>ROUND(I141*H141,2)</f>
        <v>0</v>
      </c>
      <c r="K141" s="204"/>
      <c r="L141" s="44"/>
      <c r="M141" s="205" t="s">
        <v>19</v>
      </c>
      <c r="N141" s="206" t="s">
        <v>40</v>
      </c>
      <c r="O141" s="84"/>
      <c r="P141" s="207">
        <f>O141*H141</f>
        <v>0</v>
      </c>
      <c r="Q141" s="207">
        <v>6.0000000000000002E-05</v>
      </c>
      <c r="R141" s="207">
        <f>Q141*H141</f>
        <v>0.00084000000000000003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142</v>
      </c>
      <c r="AT141" s="209" t="s">
        <v>144</v>
      </c>
      <c r="AU141" s="209" t="s">
        <v>79</v>
      </c>
      <c r="AY141" s="17" t="s">
        <v>143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77</v>
      </c>
      <c r="BK141" s="210">
        <f>ROUND(I141*H141,2)</f>
        <v>0</v>
      </c>
      <c r="BL141" s="17" t="s">
        <v>142</v>
      </c>
      <c r="BM141" s="209" t="s">
        <v>1576</v>
      </c>
    </row>
    <row r="142" s="2" customFormat="1">
      <c r="A142" s="38"/>
      <c r="B142" s="39"/>
      <c r="C142" s="40"/>
      <c r="D142" s="211" t="s">
        <v>149</v>
      </c>
      <c r="E142" s="40"/>
      <c r="F142" s="212" t="s">
        <v>1577</v>
      </c>
      <c r="G142" s="40"/>
      <c r="H142" s="40"/>
      <c r="I142" s="213"/>
      <c r="J142" s="40"/>
      <c r="K142" s="40"/>
      <c r="L142" s="44"/>
      <c r="M142" s="214"/>
      <c r="N142" s="215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79</v>
      </c>
    </row>
    <row r="143" s="13" customFormat="1">
      <c r="A143" s="13"/>
      <c r="B143" s="239"/>
      <c r="C143" s="240"/>
      <c r="D143" s="211" t="s">
        <v>242</v>
      </c>
      <c r="E143" s="241" t="s">
        <v>19</v>
      </c>
      <c r="F143" s="242" t="s">
        <v>199</v>
      </c>
      <c r="G143" s="240"/>
      <c r="H143" s="243">
        <v>14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242</v>
      </c>
      <c r="AU143" s="249" t="s">
        <v>79</v>
      </c>
      <c r="AV143" s="13" t="s">
        <v>79</v>
      </c>
      <c r="AW143" s="13" t="s">
        <v>31</v>
      </c>
      <c r="AX143" s="13" t="s">
        <v>77</v>
      </c>
      <c r="AY143" s="249" t="s">
        <v>143</v>
      </c>
    </row>
    <row r="144" s="2" customFormat="1" ht="16.5" customHeight="1">
      <c r="A144" s="38"/>
      <c r="B144" s="39"/>
      <c r="C144" s="228" t="s">
        <v>326</v>
      </c>
      <c r="D144" s="228" t="s">
        <v>237</v>
      </c>
      <c r="E144" s="229" t="s">
        <v>1578</v>
      </c>
      <c r="F144" s="230" t="s">
        <v>1579</v>
      </c>
      <c r="G144" s="231" t="s">
        <v>250</v>
      </c>
      <c r="H144" s="232">
        <v>28</v>
      </c>
      <c r="I144" s="233"/>
      <c r="J144" s="234">
        <f>ROUND(I144*H144,2)</f>
        <v>0</v>
      </c>
      <c r="K144" s="235"/>
      <c r="L144" s="236"/>
      <c r="M144" s="237" t="s">
        <v>19</v>
      </c>
      <c r="N144" s="238" t="s">
        <v>40</v>
      </c>
      <c r="O144" s="84"/>
      <c r="P144" s="207">
        <f>O144*H144</f>
        <v>0</v>
      </c>
      <c r="Q144" s="207">
        <v>0.0070899999999999999</v>
      </c>
      <c r="R144" s="207">
        <f>Q144*H144</f>
        <v>0.19852</v>
      </c>
      <c r="S144" s="207">
        <v>0</v>
      </c>
      <c r="T144" s="20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9" t="s">
        <v>173</v>
      </c>
      <c r="AT144" s="209" t="s">
        <v>237</v>
      </c>
      <c r="AU144" s="209" t="s">
        <v>79</v>
      </c>
      <c r="AY144" s="17" t="s">
        <v>143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7" t="s">
        <v>77</v>
      </c>
      <c r="BK144" s="210">
        <f>ROUND(I144*H144,2)</f>
        <v>0</v>
      </c>
      <c r="BL144" s="17" t="s">
        <v>142</v>
      </c>
      <c r="BM144" s="209" t="s">
        <v>1580</v>
      </c>
    </row>
    <row r="145" s="2" customFormat="1">
      <c r="A145" s="38"/>
      <c r="B145" s="39"/>
      <c r="C145" s="40"/>
      <c r="D145" s="211" t="s">
        <v>149</v>
      </c>
      <c r="E145" s="40"/>
      <c r="F145" s="212" t="s">
        <v>1579</v>
      </c>
      <c r="G145" s="40"/>
      <c r="H145" s="40"/>
      <c r="I145" s="213"/>
      <c r="J145" s="40"/>
      <c r="K145" s="40"/>
      <c r="L145" s="44"/>
      <c r="M145" s="214"/>
      <c r="N145" s="215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149</v>
      </c>
      <c r="AU145" s="17" t="s">
        <v>79</v>
      </c>
    </row>
    <row r="146" s="13" customFormat="1">
      <c r="A146" s="13"/>
      <c r="B146" s="239"/>
      <c r="C146" s="240"/>
      <c r="D146" s="211" t="s">
        <v>242</v>
      </c>
      <c r="E146" s="241" t="s">
        <v>19</v>
      </c>
      <c r="F146" s="242" t="s">
        <v>1581</v>
      </c>
      <c r="G146" s="240"/>
      <c r="H146" s="243">
        <v>28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242</v>
      </c>
      <c r="AU146" s="249" t="s">
        <v>79</v>
      </c>
      <c r="AV146" s="13" t="s">
        <v>79</v>
      </c>
      <c r="AW146" s="13" t="s">
        <v>31</v>
      </c>
      <c r="AX146" s="13" t="s">
        <v>77</v>
      </c>
      <c r="AY146" s="249" t="s">
        <v>143</v>
      </c>
    </row>
    <row r="147" s="2" customFormat="1" ht="21.75" customHeight="1">
      <c r="A147" s="38"/>
      <c r="B147" s="39"/>
      <c r="C147" s="197" t="s">
        <v>7</v>
      </c>
      <c r="D147" s="197" t="s">
        <v>144</v>
      </c>
      <c r="E147" s="198" t="s">
        <v>1582</v>
      </c>
      <c r="F147" s="199" t="s">
        <v>1583</v>
      </c>
      <c r="G147" s="200" t="s">
        <v>259</v>
      </c>
      <c r="H147" s="201">
        <v>2350</v>
      </c>
      <c r="I147" s="202"/>
      <c r="J147" s="203">
        <f>ROUND(I147*H147,2)</f>
        <v>0</v>
      </c>
      <c r="K147" s="204"/>
      <c r="L147" s="44"/>
      <c r="M147" s="205" t="s">
        <v>19</v>
      </c>
      <c r="N147" s="206" t="s">
        <v>40</v>
      </c>
      <c r="O147" s="84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9" t="s">
        <v>142</v>
      </c>
      <c r="AT147" s="209" t="s">
        <v>144</v>
      </c>
      <c r="AU147" s="209" t="s">
        <v>79</v>
      </c>
      <c r="AY147" s="17" t="s">
        <v>143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77</v>
      </c>
      <c r="BK147" s="210">
        <f>ROUND(I147*H147,2)</f>
        <v>0</v>
      </c>
      <c r="BL147" s="17" t="s">
        <v>142</v>
      </c>
      <c r="BM147" s="209" t="s">
        <v>1584</v>
      </c>
    </row>
    <row r="148" s="2" customFormat="1">
      <c r="A148" s="38"/>
      <c r="B148" s="39"/>
      <c r="C148" s="40"/>
      <c r="D148" s="211" t="s">
        <v>149</v>
      </c>
      <c r="E148" s="40"/>
      <c r="F148" s="212" t="s">
        <v>1585</v>
      </c>
      <c r="G148" s="40"/>
      <c r="H148" s="40"/>
      <c r="I148" s="213"/>
      <c r="J148" s="40"/>
      <c r="K148" s="40"/>
      <c r="L148" s="44"/>
      <c r="M148" s="214"/>
      <c r="N148" s="215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149</v>
      </c>
      <c r="AU148" s="17" t="s">
        <v>79</v>
      </c>
    </row>
    <row r="149" s="13" customFormat="1">
      <c r="A149" s="13"/>
      <c r="B149" s="239"/>
      <c r="C149" s="240"/>
      <c r="D149" s="211" t="s">
        <v>242</v>
      </c>
      <c r="E149" s="241" t="s">
        <v>19</v>
      </c>
      <c r="F149" s="242" t="s">
        <v>1520</v>
      </c>
      <c r="G149" s="240"/>
      <c r="H149" s="243">
        <v>2350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242</v>
      </c>
      <c r="AU149" s="249" t="s">
        <v>79</v>
      </c>
      <c r="AV149" s="13" t="s">
        <v>79</v>
      </c>
      <c r="AW149" s="13" t="s">
        <v>31</v>
      </c>
      <c r="AX149" s="13" t="s">
        <v>77</v>
      </c>
      <c r="AY149" s="249" t="s">
        <v>143</v>
      </c>
    </row>
    <row r="150" s="2" customFormat="1" ht="16.5" customHeight="1">
      <c r="A150" s="38"/>
      <c r="B150" s="39"/>
      <c r="C150" s="197" t="s">
        <v>337</v>
      </c>
      <c r="D150" s="197" t="s">
        <v>144</v>
      </c>
      <c r="E150" s="198" t="s">
        <v>1586</v>
      </c>
      <c r="F150" s="199" t="s">
        <v>1587</v>
      </c>
      <c r="G150" s="200" t="s">
        <v>259</v>
      </c>
      <c r="H150" s="201">
        <v>895</v>
      </c>
      <c r="I150" s="202"/>
      <c r="J150" s="203">
        <f>ROUND(I150*H150,2)</f>
        <v>0</v>
      </c>
      <c r="K150" s="204"/>
      <c r="L150" s="44"/>
      <c r="M150" s="205" t="s">
        <v>19</v>
      </c>
      <c r="N150" s="206" t="s">
        <v>40</v>
      </c>
      <c r="O150" s="84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9" t="s">
        <v>142</v>
      </c>
      <c r="AT150" s="209" t="s">
        <v>144</v>
      </c>
      <c r="AU150" s="209" t="s">
        <v>79</v>
      </c>
      <c r="AY150" s="17" t="s">
        <v>143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7" t="s">
        <v>77</v>
      </c>
      <c r="BK150" s="210">
        <f>ROUND(I150*H150,2)</f>
        <v>0</v>
      </c>
      <c r="BL150" s="17" t="s">
        <v>142</v>
      </c>
      <c r="BM150" s="209" t="s">
        <v>1588</v>
      </c>
    </row>
    <row r="151" s="2" customFormat="1">
      <c r="A151" s="38"/>
      <c r="B151" s="39"/>
      <c r="C151" s="40"/>
      <c r="D151" s="211" t="s">
        <v>149</v>
      </c>
      <c r="E151" s="40"/>
      <c r="F151" s="212" t="s">
        <v>1589</v>
      </c>
      <c r="G151" s="40"/>
      <c r="H151" s="40"/>
      <c r="I151" s="213"/>
      <c r="J151" s="40"/>
      <c r="K151" s="40"/>
      <c r="L151" s="44"/>
      <c r="M151" s="214"/>
      <c r="N151" s="215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149</v>
      </c>
      <c r="AU151" s="17" t="s">
        <v>79</v>
      </c>
    </row>
    <row r="152" s="13" customFormat="1">
      <c r="A152" s="13"/>
      <c r="B152" s="239"/>
      <c r="C152" s="240"/>
      <c r="D152" s="211" t="s">
        <v>242</v>
      </c>
      <c r="E152" s="241" t="s">
        <v>19</v>
      </c>
      <c r="F152" s="242" t="s">
        <v>1432</v>
      </c>
      <c r="G152" s="240"/>
      <c r="H152" s="243">
        <v>895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242</v>
      </c>
      <c r="AU152" s="249" t="s">
        <v>79</v>
      </c>
      <c r="AV152" s="13" t="s">
        <v>79</v>
      </c>
      <c r="AW152" s="13" t="s">
        <v>31</v>
      </c>
      <c r="AX152" s="13" t="s">
        <v>77</v>
      </c>
      <c r="AY152" s="249" t="s">
        <v>143</v>
      </c>
    </row>
    <row r="153" s="2" customFormat="1" ht="16.5" customHeight="1">
      <c r="A153" s="38"/>
      <c r="B153" s="39"/>
      <c r="C153" s="197" t="s">
        <v>342</v>
      </c>
      <c r="D153" s="197" t="s">
        <v>144</v>
      </c>
      <c r="E153" s="198" t="s">
        <v>1590</v>
      </c>
      <c r="F153" s="199" t="s">
        <v>1591</v>
      </c>
      <c r="G153" s="200" t="s">
        <v>250</v>
      </c>
      <c r="H153" s="201">
        <v>90</v>
      </c>
      <c r="I153" s="202"/>
      <c r="J153" s="203">
        <f>ROUND(I153*H153,2)</f>
        <v>0</v>
      </c>
      <c r="K153" s="204"/>
      <c r="L153" s="44"/>
      <c r="M153" s="205" t="s">
        <v>19</v>
      </c>
      <c r="N153" s="206" t="s">
        <v>40</v>
      </c>
      <c r="O153" s="84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9" t="s">
        <v>142</v>
      </c>
      <c r="AT153" s="209" t="s">
        <v>144</v>
      </c>
      <c r="AU153" s="209" t="s">
        <v>79</v>
      </c>
      <c r="AY153" s="17" t="s">
        <v>143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7" t="s">
        <v>77</v>
      </c>
      <c r="BK153" s="210">
        <f>ROUND(I153*H153,2)</f>
        <v>0</v>
      </c>
      <c r="BL153" s="17" t="s">
        <v>142</v>
      </c>
      <c r="BM153" s="209" t="s">
        <v>1592</v>
      </c>
    </row>
    <row r="154" s="2" customFormat="1">
      <c r="A154" s="38"/>
      <c r="B154" s="39"/>
      <c r="C154" s="40"/>
      <c r="D154" s="211" t="s">
        <v>149</v>
      </c>
      <c r="E154" s="40"/>
      <c r="F154" s="212" t="s">
        <v>1593</v>
      </c>
      <c r="G154" s="40"/>
      <c r="H154" s="40"/>
      <c r="I154" s="213"/>
      <c r="J154" s="40"/>
      <c r="K154" s="40"/>
      <c r="L154" s="44"/>
      <c r="M154" s="214"/>
      <c r="N154" s="215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149</v>
      </c>
      <c r="AU154" s="17" t="s">
        <v>79</v>
      </c>
    </row>
    <row r="155" s="13" customFormat="1">
      <c r="A155" s="13"/>
      <c r="B155" s="239"/>
      <c r="C155" s="240"/>
      <c r="D155" s="211" t="s">
        <v>242</v>
      </c>
      <c r="E155" s="241" t="s">
        <v>19</v>
      </c>
      <c r="F155" s="242" t="s">
        <v>1017</v>
      </c>
      <c r="G155" s="240"/>
      <c r="H155" s="243">
        <v>90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242</v>
      </c>
      <c r="AU155" s="249" t="s">
        <v>79</v>
      </c>
      <c r="AV155" s="13" t="s">
        <v>79</v>
      </c>
      <c r="AW155" s="13" t="s">
        <v>31</v>
      </c>
      <c r="AX155" s="13" t="s">
        <v>77</v>
      </c>
      <c r="AY155" s="249" t="s">
        <v>143</v>
      </c>
    </row>
    <row r="156" s="2" customFormat="1" ht="16.5" customHeight="1">
      <c r="A156" s="38"/>
      <c r="B156" s="39"/>
      <c r="C156" s="197" t="s">
        <v>347</v>
      </c>
      <c r="D156" s="197" t="s">
        <v>144</v>
      </c>
      <c r="E156" s="198" t="s">
        <v>1594</v>
      </c>
      <c r="F156" s="199" t="s">
        <v>1595</v>
      </c>
      <c r="G156" s="200" t="s">
        <v>250</v>
      </c>
      <c r="H156" s="201">
        <v>14</v>
      </c>
      <c r="I156" s="202"/>
      <c r="J156" s="203">
        <f>ROUND(I156*H156,2)</f>
        <v>0</v>
      </c>
      <c r="K156" s="204"/>
      <c r="L156" s="44"/>
      <c r="M156" s="205" t="s">
        <v>19</v>
      </c>
      <c r="N156" s="206" t="s">
        <v>40</v>
      </c>
      <c r="O156" s="84"/>
      <c r="P156" s="207">
        <f>O156*H156</f>
        <v>0</v>
      </c>
      <c r="Q156" s="207">
        <v>0.0020799999999999998</v>
      </c>
      <c r="R156" s="207">
        <f>Q156*H156</f>
        <v>0.029119999999999997</v>
      </c>
      <c r="S156" s="207">
        <v>0</v>
      </c>
      <c r="T156" s="20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9" t="s">
        <v>142</v>
      </c>
      <c r="AT156" s="209" t="s">
        <v>144</v>
      </c>
      <c r="AU156" s="209" t="s">
        <v>79</v>
      </c>
      <c r="AY156" s="17" t="s">
        <v>143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7" t="s">
        <v>77</v>
      </c>
      <c r="BK156" s="210">
        <f>ROUND(I156*H156,2)</f>
        <v>0</v>
      </c>
      <c r="BL156" s="17" t="s">
        <v>142</v>
      </c>
      <c r="BM156" s="209" t="s">
        <v>1596</v>
      </c>
    </row>
    <row r="157" s="2" customFormat="1">
      <c r="A157" s="38"/>
      <c r="B157" s="39"/>
      <c r="C157" s="40"/>
      <c r="D157" s="211" t="s">
        <v>149</v>
      </c>
      <c r="E157" s="40"/>
      <c r="F157" s="212" t="s">
        <v>1597</v>
      </c>
      <c r="G157" s="40"/>
      <c r="H157" s="40"/>
      <c r="I157" s="213"/>
      <c r="J157" s="40"/>
      <c r="K157" s="40"/>
      <c r="L157" s="44"/>
      <c r="M157" s="214"/>
      <c r="N157" s="215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149</v>
      </c>
      <c r="AU157" s="17" t="s">
        <v>79</v>
      </c>
    </row>
    <row r="158" s="13" customFormat="1">
      <c r="A158" s="13"/>
      <c r="B158" s="239"/>
      <c r="C158" s="240"/>
      <c r="D158" s="211" t="s">
        <v>242</v>
      </c>
      <c r="E158" s="241" t="s">
        <v>19</v>
      </c>
      <c r="F158" s="242" t="s">
        <v>199</v>
      </c>
      <c r="G158" s="240"/>
      <c r="H158" s="243">
        <v>14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242</v>
      </c>
      <c r="AU158" s="249" t="s">
        <v>79</v>
      </c>
      <c r="AV158" s="13" t="s">
        <v>79</v>
      </c>
      <c r="AW158" s="13" t="s">
        <v>31</v>
      </c>
      <c r="AX158" s="13" t="s">
        <v>77</v>
      </c>
      <c r="AY158" s="249" t="s">
        <v>143</v>
      </c>
    </row>
    <row r="159" s="2" customFormat="1" ht="16.5" customHeight="1">
      <c r="A159" s="38"/>
      <c r="B159" s="39"/>
      <c r="C159" s="197" t="s">
        <v>354</v>
      </c>
      <c r="D159" s="197" t="s">
        <v>144</v>
      </c>
      <c r="E159" s="198" t="s">
        <v>1598</v>
      </c>
      <c r="F159" s="199" t="s">
        <v>1599</v>
      </c>
      <c r="G159" s="200" t="s">
        <v>259</v>
      </c>
      <c r="H159" s="201">
        <v>6.2000000000000002</v>
      </c>
      <c r="I159" s="202"/>
      <c r="J159" s="203">
        <f>ROUND(I159*H159,2)</f>
        <v>0</v>
      </c>
      <c r="K159" s="204"/>
      <c r="L159" s="44"/>
      <c r="M159" s="205" t="s">
        <v>19</v>
      </c>
      <c r="N159" s="206" t="s">
        <v>40</v>
      </c>
      <c r="O159" s="84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9" t="s">
        <v>142</v>
      </c>
      <c r="AT159" s="209" t="s">
        <v>144</v>
      </c>
      <c r="AU159" s="209" t="s">
        <v>79</v>
      </c>
      <c r="AY159" s="17" t="s">
        <v>143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77</v>
      </c>
      <c r="BK159" s="210">
        <f>ROUND(I159*H159,2)</f>
        <v>0</v>
      </c>
      <c r="BL159" s="17" t="s">
        <v>142</v>
      </c>
      <c r="BM159" s="209" t="s">
        <v>1600</v>
      </c>
    </row>
    <row r="160" s="2" customFormat="1">
      <c r="A160" s="38"/>
      <c r="B160" s="39"/>
      <c r="C160" s="40"/>
      <c r="D160" s="211" t="s">
        <v>149</v>
      </c>
      <c r="E160" s="40"/>
      <c r="F160" s="212" t="s">
        <v>1601</v>
      </c>
      <c r="G160" s="40"/>
      <c r="H160" s="40"/>
      <c r="I160" s="213"/>
      <c r="J160" s="40"/>
      <c r="K160" s="40"/>
      <c r="L160" s="44"/>
      <c r="M160" s="214"/>
      <c r="N160" s="215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149</v>
      </c>
      <c r="AU160" s="17" t="s">
        <v>79</v>
      </c>
    </row>
    <row r="161" s="13" customFormat="1">
      <c r="A161" s="13"/>
      <c r="B161" s="239"/>
      <c r="C161" s="240"/>
      <c r="D161" s="211" t="s">
        <v>242</v>
      </c>
      <c r="E161" s="241" t="s">
        <v>19</v>
      </c>
      <c r="F161" s="242" t="s">
        <v>1602</v>
      </c>
      <c r="G161" s="240"/>
      <c r="H161" s="243">
        <v>6.2000000000000002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242</v>
      </c>
      <c r="AU161" s="249" t="s">
        <v>79</v>
      </c>
      <c r="AV161" s="13" t="s">
        <v>79</v>
      </c>
      <c r="AW161" s="13" t="s">
        <v>31</v>
      </c>
      <c r="AX161" s="13" t="s">
        <v>77</v>
      </c>
      <c r="AY161" s="249" t="s">
        <v>143</v>
      </c>
    </row>
    <row r="162" s="2" customFormat="1" ht="16.5" customHeight="1">
      <c r="A162" s="38"/>
      <c r="B162" s="39"/>
      <c r="C162" s="228" t="s">
        <v>360</v>
      </c>
      <c r="D162" s="228" t="s">
        <v>237</v>
      </c>
      <c r="E162" s="229" t="s">
        <v>1603</v>
      </c>
      <c r="F162" s="230" t="s">
        <v>1604</v>
      </c>
      <c r="G162" s="231" t="s">
        <v>306</v>
      </c>
      <c r="H162" s="232">
        <v>0.119</v>
      </c>
      <c r="I162" s="233"/>
      <c r="J162" s="234">
        <f>ROUND(I162*H162,2)</f>
        <v>0</v>
      </c>
      <c r="K162" s="235"/>
      <c r="L162" s="236"/>
      <c r="M162" s="237" t="s">
        <v>19</v>
      </c>
      <c r="N162" s="238" t="s">
        <v>40</v>
      </c>
      <c r="O162" s="84"/>
      <c r="P162" s="207">
        <f>O162*H162</f>
        <v>0</v>
      </c>
      <c r="Q162" s="207">
        <v>0.20000000000000001</v>
      </c>
      <c r="R162" s="207">
        <f>Q162*H162</f>
        <v>0.023800000000000002</v>
      </c>
      <c r="S162" s="207">
        <v>0</v>
      </c>
      <c r="T162" s="20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9" t="s">
        <v>173</v>
      </c>
      <c r="AT162" s="209" t="s">
        <v>237</v>
      </c>
      <c r="AU162" s="209" t="s">
        <v>79</v>
      </c>
      <c r="AY162" s="17" t="s">
        <v>143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7" t="s">
        <v>77</v>
      </c>
      <c r="BK162" s="210">
        <f>ROUND(I162*H162,2)</f>
        <v>0</v>
      </c>
      <c r="BL162" s="17" t="s">
        <v>142</v>
      </c>
      <c r="BM162" s="209" t="s">
        <v>1605</v>
      </c>
    </row>
    <row r="163" s="2" customFormat="1">
      <c r="A163" s="38"/>
      <c r="B163" s="39"/>
      <c r="C163" s="40"/>
      <c r="D163" s="211" t="s">
        <v>149</v>
      </c>
      <c r="E163" s="40"/>
      <c r="F163" s="212" t="s">
        <v>1604</v>
      </c>
      <c r="G163" s="40"/>
      <c r="H163" s="40"/>
      <c r="I163" s="213"/>
      <c r="J163" s="40"/>
      <c r="K163" s="40"/>
      <c r="L163" s="44"/>
      <c r="M163" s="214"/>
      <c r="N163" s="215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149</v>
      </c>
      <c r="AU163" s="17" t="s">
        <v>79</v>
      </c>
    </row>
    <row r="164" s="13" customFormat="1">
      <c r="A164" s="13"/>
      <c r="B164" s="239"/>
      <c r="C164" s="240"/>
      <c r="D164" s="211" t="s">
        <v>242</v>
      </c>
      <c r="E164" s="241" t="s">
        <v>19</v>
      </c>
      <c r="F164" s="242" t="s">
        <v>1606</v>
      </c>
      <c r="G164" s="240"/>
      <c r="H164" s="243">
        <v>1.1599999999999999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242</v>
      </c>
      <c r="AU164" s="249" t="s">
        <v>79</v>
      </c>
      <c r="AV164" s="13" t="s">
        <v>79</v>
      </c>
      <c r="AW164" s="13" t="s">
        <v>31</v>
      </c>
      <c r="AX164" s="13" t="s">
        <v>77</v>
      </c>
      <c r="AY164" s="249" t="s">
        <v>143</v>
      </c>
    </row>
    <row r="165" s="13" customFormat="1">
      <c r="A165" s="13"/>
      <c r="B165" s="239"/>
      <c r="C165" s="240"/>
      <c r="D165" s="211" t="s">
        <v>242</v>
      </c>
      <c r="E165" s="240"/>
      <c r="F165" s="242" t="s">
        <v>1607</v>
      </c>
      <c r="G165" s="240"/>
      <c r="H165" s="243">
        <v>0.119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242</v>
      </c>
      <c r="AU165" s="249" t="s">
        <v>79</v>
      </c>
      <c r="AV165" s="13" t="s">
        <v>79</v>
      </c>
      <c r="AW165" s="13" t="s">
        <v>4</v>
      </c>
      <c r="AX165" s="13" t="s">
        <v>77</v>
      </c>
      <c r="AY165" s="249" t="s">
        <v>143</v>
      </c>
    </row>
    <row r="166" s="2" customFormat="1" ht="16.5" customHeight="1">
      <c r="A166" s="38"/>
      <c r="B166" s="39"/>
      <c r="C166" s="197" t="s">
        <v>366</v>
      </c>
      <c r="D166" s="197" t="s">
        <v>144</v>
      </c>
      <c r="E166" s="198" t="s">
        <v>1608</v>
      </c>
      <c r="F166" s="199" t="s">
        <v>1609</v>
      </c>
      <c r="G166" s="200" t="s">
        <v>259</v>
      </c>
      <c r="H166" s="201">
        <v>5.4000000000000004</v>
      </c>
      <c r="I166" s="202"/>
      <c r="J166" s="203">
        <f>ROUND(I166*H166,2)</f>
        <v>0</v>
      </c>
      <c r="K166" s="204"/>
      <c r="L166" s="44"/>
      <c r="M166" s="205" t="s">
        <v>19</v>
      </c>
      <c r="N166" s="206" t="s">
        <v>40</v>
      </c>
      <c r="O166" s="84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9" t="s">
        <v>142</v>
      </c>
      <c r="AT166" s="209" t="s">
        <v>144</v>
      </c>
      <c r="AU166" s="209" t="s">
        <v>79</v>
      </c>
      <c r="AY166" s="17" t="s">
        <v>143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7" t="s">
        <v>77</v>
      </c>
      <c r="BK166" s="210">
        <f>ROUND(I166*H166,2)</f>
        <v>0</v>
      </c>
      <c r="BL166" s="17" t="s">
        <v>142</v>
      </c>
      <c r="BM166" s="209" t="s">
        <v>1610</v>
      </c>
    </row>
    <row r="167" s="2" customFormat="1">
      <c r="A167" s="38"/>
      <c r="B167" s="39"/>
      <c r="C167" s="40"/>
      <c r="D167" s="211" t="s">
        <v>149</v>
      </c>
      <c r="E167" s="40"/>
      <c r="F167" s="212" t="s">
        <v>1611</v>
      </c>
      <c r="G167" s="40"/>
      <c r="H167" s="40"/>
      <c r="I167" s="213"/>
      <c r="J167" s="40"/>
      <c r="K167" s="40"/>
      <c r="L167" s="44"/>
      <c r="M167" s="214"/>
      <c r="N167" s="215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149</v>
      </c>
      <c r="AU167" s="17" t="s">
        <v>79</v>
      </c>
    </row>
    <row r="168" s="13" customFormat="1">
      <c r="A168" s="13"/>
      <c r="B168" s="239"/>
      <c r="C168" s="240"/>
      <c r="D168" s="211" t="s">
        <v>242</v>
      </c>
      <c r="E168" s="241" t="s">
        <v>19</v>
      </c>
      <c r="F168" s="242" t="s">
        <v>1612</v>
      </c>
      <c r="G168" s="240"/>
      <c r="H168" s="243">
        <v>5.4000000000000004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242</v>
      </c>
      <c r="AU168" s="249" t="s">
        <v>79</v>
      </c>
      <c r="AV168" s="13" t="s">
        <v>79</v>
      </c>
      <c r="AW168" s="13" t="s">
        <v>31</v>
      </c>
      <c r="AX168" s="13" t="s">
        <v>77</v>
      </c>
      <c r="AY168" s="249" t="s">
        <v>143</v>
      </c>
    </row>
    <row r="169" s="2" customFormat="1" ht="16.5" customHeight="1">
      <c r="A169" s="38"/>
      <c r="B169" s="39"/>
      <c r="C169" s="197" t="s">
        <v>371</v>
      </c>
      <c r="D169" s="197" t="s">
        <v>144</v>
      </c>
      <c r="E169" s="198" t="s">
        <v>1613</v>
      </c>
      <c r="F169" s="199" t="s">
        <v>1614</v>
      </c>
      <c r="G169" s="200" t="s">
        <v>462</v>
      </c>
      <c r="H169" s="201">
        <v>0.001</v>
      </c>
      <c r="I169" s="202"/>
      <c r="J169" s="203">
        <f>ROUND(I169*H169,2)</f>
        <v>0</v>
      </c>
      <c r="K169" s="204"/>
      <c r="L169" s="44"/>
      <c r="M169" s="205" t="s">
        <v>19</v>
      </c>
      <c r="N169" s="206" t="s">
        <v>40</v>
      </c>
      <c r="O169" s="84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9" t="s">
        <v>142</v>
      </c>
      <c r="AT169" s="209" t="s">
        <v>144</v>
      </c>
      <c r="AU169" s="209" t="s">
        <v>79</v>
      </c>
      <c r="AY169" s="17" t="s">
        <v>143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77</v>
      </c>
      <c r="BK169" s="210">
        <f>ROUND(I169*H169,2)</f>
        <v>0</v>
      </c>
      <c r="BL169" s="17" t="s">
        <v>142</v>
      </c>
      <c r="BM169" s="209" t="s">
        <v>1615</v>
      </c>
    </row>
    <row r="170" s="2" customFormat="1">
      <c r="A170" s="38"/>
      <c r="B170" s="39"/>
      <c r="C170" s="40"/>
      <c r="D170" s="211" t="s">
        <v>149</v>
      </c>
      <c r="E170" s="40"/>
      <c r="F170" s="212" t="s">
        <v>1616</v>
      </c>
      <c r="G170" s="40"/>
      <c r="H170" s="40"/>
      <c r="I170" s="213"/>
      <c r="J170" s="40"/>
      <c r="K170" s="40"/>
      <c r="L170" s="44"/>
      <c r="M170" s="214"/>
      <c r="N170" s="215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149</v>
      </c>
      <c r="AU170" s="17" t="s">
        <v>79</v>
      </c>
    </row>
    <row r="171" s="13" customFormat="1">
      <c r="A171" s="13"/>
      <c r="B171" s="239"/>
      <c r="C171" s="240"/>
      <c r="D171" s="211" t="s">
        <v>242</v>
      </c>
      <c r="E171" s="241" t="s">
        <v>19</v>
      </c>
      <c r="F171" s="242" t="s">
        <v>1617</v>
      </c>
      <c r="G171" s="240"/>
      <c r="H171" s="243">
        <v>0.001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242</v>
      </c>
      <c r="AU171" s="249" t="s">
        <v>79</v>
      </c>
      <c r="AV171" s="13" t="s">
        <v>79</v>
      </c>
      <c r="AW171" s="13" t="s">
        <v>31</v>
      </c>
      <c r="AX171" s="13" t="s">
        <v>77</v>
      </c>
      <c r="AY171" s="249" t="s">
        <v>143</v>
      </c>
    </row>
    <row r="172" s="2" customFormat="1" ht="16.5" customHeight="1">
      <c r="A172" s="38"/>
      <c r="B172" s="39"/>
      <c r="C172" s="228" t="s">
        <v>376</v>
      </c>
      <c r="D172" s="228" t="s">
        <v>237</v>
      </c>
      <c r="E172" s="229" t="s">
        <v>1618</v>
      </c>
      <c r="F172" s="230" t="s">
        <v>1619</v>
      </c>
      <c r="G172" s="231" t="s">
        <v>240</v>
      </c>
      <c r="H172" s="232">
        <v>1.6000000000000001</v>
      </c>
      <c r="I172" s="233"/>
      <c r="J172" s="234">
        <f>ROUND(I172*H172,2)</f>
        <v>0</v>
      </c>
      <c r="K172" s="235"/>
      <c r="L172" s="236"/>
      <c r="M172" s="237" t="s">
        <v>19</v>
      </c>
      <c r="N172" s="238" t="s">
        <v>40</v>
      </c>
      <c r="O172" s="84"/>
      <c r="P172" s="207">
        <f>O172*H172</f>
        <v>0</v>
      </c>
      <c r="Q172" s="207">
        <v>0.001</v>
      </c>
      <c r="R172" s="207">
        <f>Q172*H172</f>
        <v>0.0016000000000000001</v>
      </c>
      <c r="S172" s="207">
        <v>0</v>
      </c>
      <c r="T172" s="20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9" t="s">
        <v>173</v>
      </c>
      <c r="AT172" s="209" t="s">
        <v>237</v>
      </c>
      <c r="AU172" s="209" t="s">
        <v>79</v>
      </c>
      <c r="AY172" s="17" t="s">
        <v>143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7" t="s">
        <v>77</v>
      </c>
      <c r="BK172" s="210">
        <f>ROUND(I172*H172,2)</f>
        <v>0</v>
      </c>
      <c r="BL172" s="17" t="s">
        <v>142</v>
      </c>
      <c r="BM172" s="209" t="s">
        <v>1620</v>
      </c>
    </row>
    <row r="173" s="2" customFormat="1">
      <c r="A173" s="38"/>
      <c r="B173" s="39"/>
      <c r="C173" s="40"/>
      <c r="D173" s="211" t="s">
        <v>149</v>
      </c>
      <c r="E173" s="40"/>
      <c r="F173" s="212" t="s">
        <v>1619</v>
      </c>
      <c r="G173" s="40"/>
      <c r="H173" s="40"/>
      <c r="I173" s="213"/>
      <c r="J173" s="40"/>
      <c r="K173" s="40"/>
      <c r="L173" s="44"/>
      <c r="M173" s="214"/>
      <c r="N173" s="215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149</v>
      </c>
      <c r="AU173" s="17" t="s">
        <v>79</v>
      </c>
    </row>
    <row r="174" s="13" customFormat="1">
      <c r="A174" s="13"/>
      <c r="B174" s="239"/>
      <c r="C174" s="240"/>
      <c r="D174" s="211" t="s">
        <v>242</v>
      </c>
      <c r="E174" s="241" t="s">
        <v>19</v>
      </c>
      <c r="F174" s="242" t="s">
        <v>1621</v>
      </c>
      <c r="G174" s="240"/>
      <c r="H174" s="243">
        <v>1.6000000000000001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242</v>
      </c>
      <c r="AU174" s="249" t="s">
        <v>79</v>
      </c>
      <c r="AV174" s="13" t="s">
        <v>79</v>
      </c>
      <c r="AW174" s="13" t="s">
        <v>31</v>
      </c>
      <c r="AX174" s="13" t="s">
        <v>77</v>
      </c>
      <c r="AY174" s="249" t="s">
        <v>143</v>
      </c>
    </row>
    <row r="175" s="2" customFormat="1" ht="16.5" customHeight="1">
      <c r="A175" s="38"/>
      <c r="B175" s="39"/>
      <c r="C175" s="197" t="s">
        <v>382</v>
      </c>
      <c r="D175" s="197" t="s">
        <v>144</v>
      </c>
      <c r="E175" s="198" t="s">
        <v>1622</v>
      </c>
      <c r="F175" s="199" t="s">
        <v>1623</v>
      </c>
      <c r="G175" s="200" t="s">
        <v>462</v>
      </c>
      <c r="H175" s="201">
        <v>0.001</v>
      </c>
      <c r="I175" s="202"/>
      <c r="J175" s="203">
        <f>ROUND(I175*H175,2)</f>
        <v>0</v>
      </c>
      <c r="K175" s="204"/>
      <c r="L175" s="44"/>
      <c r="M175" s="205" t="s">
        <v>19</v>
      </c>
      <c r="N175" s="206" t="s">
        <v>40</v>
      </c>
      <c r="O175" s="84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142</v>
      </c>
      <c r="AT175" s="209" t="s">
        <v>144</v>
      </c>
      <c r="AU175" s="209" t="s">
        <v>79</v>
      </c>
      <c r="AY175" s="17" t="s">
        <v>143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77</v>
      </c>
      <c r="BK175" s="210">
        <f>ROUND(I175*H175,2)</f>
        <v>0</v>
      </c>
      <c r="BL175" s="17" t="s">
        <v>142</v>
      </c>
      <c r="BM175" s="209" t="s">
        <v>1624</v>
      </c>
    </row>
    <row r="176" s="2" customFormat="1">
      <c r="A176" s="38"/>
      <c r="B176" s="39"/>
      <c r="C176" s="40"/>
      <c r="D176" s="211" t="s">
        <v>149</v>
      </c>
      <c r="E176" s="40"/>
      <c r="F176" s="212" t="s">
        <v>1625</v>
      </c>
      <c r="G176" s="40"/>
      <c r="H176" s="40"/>
      <c r="I176" s="213"/>
      <c r="J176" s="40"/>
      <c r="K176" s="40"/>
      <c r="L176" s="44"/>
      <c r="M176" s="214"/>
      <c r="N176" s="215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79</v>
      </c>
    </row>
    <row r="177" s="13" customFormat="1">
      <c r="A177" s="13"/>
      <c r="B177" s="239"/>
      <c r="C177" s="240"/>
      <c r="D177" s="211" t="s">
        <v>242</v>
      </c>
      <c r="E177" s="241" t="s">
        <v>19</v>
      </c>
      <c r="F177" s="242" t="s">
        <v>1626</v>
      </c>
      <c r="G177" s="240"/>
      <c r="H177" s="243">
        <v>0.001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242</v>
      </c>
      <c r="AU177" s="249" t="s">
        <v>79</v>
      </c>
      <c r="AV177" s="13" t="s">
        <v>79</v>
      </c>
      <c r="AW177" s="13" t="s">
        <v>31</v>
      </c>
      <c r="AX177" s="13" t="s">
        <v>77</v>
      </c>
      <c r="AY177" s="249" t="s">
        <v>143</v>
      </c>
    </row>
    <row r="178" s="2" customFormat="1" ht="16.5" customHeight="1">
      <c r="A178" s="38"/>
      <c r="B178" s="39"/>
      <c r="C178" s="197" t="s">
        <v>387</v>
      </c>
      <c r="D178" s="197" t="s">
        <v>144</v>
      </c>
      <c r="E178" s="198" t="s">
        <v>1627</v>
      </c>
      <c r="F178" s="199" t="s">
        <v>1628</v>
      </c>
      <c r="G178" s="200" t="s">
        <v>259</v>
      </c>
      <c r="H178" s="201">
        <v>2350</v>
      </c>
      <c r="I178" s="202"/>
      <c r="J178" s="203">
        <f>ROUND(I178*H178,2)</f>
        <v>0</v>
      </c>
      <c r="K178" s="204"/>
      <c r="L178" s="44"/>
      <c r="M178" s="205" t="s">
        <v>19</v>
      </c>
      <c r="N178" s="206" t="s">
        <v>40</v>
      </c>
      <c r="O178" s="84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9" t="s">
        <v>142</v>
      </c>
      <c r="AT178" s="209" t="s">
        <v>144</v>
      </c>
      <c r="AU178" s="209" t="s">
        <v>79</v>
      </c>
      <c r="AY178" s="17" t="s">
        <v>143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77</v>
      </c>
      <c r="BK178" s="210">
        <f>ROUND(I178*H178,2)</f>
        <v>0</v>
      </c>
      <c r="BL178" s="17" t="s">
        <v>142</v>
      </c>
      <c r="BM178" s="209" t="s">
        <v>1629</v>
      </c>
    </row>
    <row r="179" s="2" customFormat="1">
      <c r="A179" s="38"/>
      <c r="B179" s="39"/>
      <c r="C179" s="40"/>
      <c r="D179" s="211" t="s">
        <v>149</v>
      </c>
      <c r="E179" s="40"/>
      <c r="F179" s="212" t="s">
        <v>1630</v>
      </c>
      <c r="G179" s="40"/>
      <c r="H179" s="40"/>
      <c r="I179" s="213"/>
      <c r="J179" s="40"/>
      <c r="K179" s="40"/>
      <c r="L179" s="44"/>
      <c r="M179" s="214"/>
      <c r="N179" s="215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149</v>
      </c>
      <c r="AU179" s="17" t="s">
        <v>79</v>
      </c>
    </row>
    <row r="180" s="13" customFormat="1">
      <c r="A180" s="13"/>
      <c r="B180" s="239"/>
      <c r="C180" s="240"/>
      <c r="D180" s="211" t="s">
        <v>242</v>
      </c>
      <c r="E180" s="241" t="s">
        <v>19</v>
      </c>
      <c r="F180" s="242" t="s">
        <v>1520</v>
      </c>
      <c r="G180" s="240"/>
      <c r="H180" s="243">
        <v>2350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242</v>
      </c>
      <c r="AU180" s="249" t="s">
        <v>79</v>
      </c>
      <c r="AV180" s="13" t="s">
        <v>79</v>
      </c>
      <c r="AW180" s="13" t="s">
        <v>31</v>
      </c>
      <c r="AX180" s="13" t="s">
        <v>77</v>
      </c>
      <c r="AY180" s="249" t="s">
        <v>143</v>
      </c>
    </row>
    <row r="181" s="2" customFormat="1" ht="16.5" customHeight="1">
      <c r="A181" s="38"/>
      <c r="B181" s="39"/>
      <c r="C181" s="197" t="s">
        <v>392</v>
      </c>
      <c r="D181" s="197" t="s">
        <v>144</v>
      </c>
      <c r="E181" s="198" t="s">
        <v>1631</v>
      </c>
      <c r="F181" s="199" t="s">
        <v>1632</v>
      </c>
      <c r="G181" s="200" t="s">
        <v>306</v>
      </c>
      <c r="H181" s="201">
        <v>1.6000000000000001</v>
      </c>
      <c r="I181" s="202"/>
      <c r="J181" s="203">
        <f>ROUND(I181*H181,2)</f>
        <v>0</v>
      </c>
      <c r="K181" s="204"/>
      <c r="L181" s="44"/>
      <c r="M181" s="205" t="s">
        <v>19</v>
      </c>
      <c r="N181" s="206" t="s">
        <v>40</v>
      </c>
      <c r="O181" s="84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9" t="s">
        <v>142</v>
      </c>
      <c r="AT181" s="209" t="s">
        <v>144</v>
      </c>
      <c r="AU181" s="209" t="s">
        <v>79</v>
      </c>
      <c r="AY181" s="17" t="s">
        <v>143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7" t="s">
        <v>77</v>
      </c>
      <c r="BK181" s="210">
        <f>ROUND(I181*H181,2)</f>
        <v>0</v>
      </c>
      <c r="BL181" s="17" t="s">
        <v>142</v>
      </c>
      <c r="BM181" s="209" t="s">
        <v>1633</v>
      </c>
    </row>
    <row r="182" s="2" customFormat="1">
      <c r="A182" s="38"/>
      <c r="B182" s="39"/>
      <c r="C182" s="40"/>
      <c r="D182" s="211" t="s">
        <v>149</v>
      </c>
      <c r="E182" s="40"/>
      <c r="F182" s="212" t="s">
        <v>1634</v>
      </c>
      <c r="G182" s="40"/>
      <c r="H182" s="40"/>
      <c r="I182" s="213"/>
      <c r="J182" s="40"/>
      <c r="K182" s="40"/>
      <c r="L182" s="44"/>
      <c r="M182" s="214"/>
      <c r="N182" s="215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79</v>
      </c>
    </row>
    <row r="183" s="13" customFormat="1">
      <c r="A183" s="13"/>
      <c r="B183" s="239"/>
      <c r="C183" s="240"/>
      <c r="D183" s="211" t="s">
        <v>242</v>
      </c>
      <c r="E183" s="241" t="s">
        <v>19</v>
      </c>
      <c r="F183" s="242" t="s">
        <v>1635</v>
      </c>
      <c r="G183" s="240"/>
      <c r="H183" s="243">
        <v>1.6000000000000001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242</v>
      </c>
      <c r="AU183" s="249" t="s">
        <v>79</v>
      </c>
      <c r="AV183" s="13" t="s">
        <v>79</v>
      </c>
      <c r="AW183" s="13" t="s">
        <v>31</v>
      </c>
      <c r="AX183" s="13" t="s">
        <v>77</v>
      </c>
      <c r="AY183" s="249" t="s">
        <v>143</v>
      </c>
    </row>
    <row r="184" s="2" customFormat="1" ht="16.5" customHeight="1">
      <c r="A184" s="38"/>
      <c r="B184" s="39"/>
      <c r="C184" s="197" t="s">
        <v>397</v>
      </c>
      <c r="D184" s="197" t="s">
        <v>144</v>
      </c>
      <c r="E184" s="198" t="s">
        <v>1636</v>
      </c>
      <c r="F184" s="199" t="s">
        <v>1637</v>
      </c>
      <c r="G184" s="200" t="s">
        <v>306</v>
      </c>
      <c r="H184" s="201">
        <v>48.674999999999997</v>
      </c>
      <c r="I184" s="202"/>
      <c r="J184" s="203">
        <f>ROUND(I184*H184,2)</f>
        <v>0</v>
      </c>
      <c r="K184" s="204"/>
      <c r="L184" s="44"/>
      <c r="M184" s="205" t="s">
        <v>19</v>
      </c>
      <c r="N184" s="206" t="s">
        <v>40</v>
      </c>
      <c r="O184" s="84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9" t="s">
        <v>142</v>
      </c>
      <c r="AT184" s="209" t="s">
        <v>144</v>
      </c>
      <c r="AU184" s="209" t="s">
        <v>79</v>
      </c>
      <c r="AY184" s="17" t="s">
        <v>143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7" t="s">
        <v>77</v>
      </c>
      <c r="BK184" s="210">
        <f>ROUND(I184*H184,2)</f>
        <v>0</v>
      </c>
      <c r="BL184" s="17" t="s">
        <v>142</v>
      </c>
      <c r="BM184" s="209" t="s">
        <v>1638</v>
      </c>
    </row>
    <row r="185" s="2" customFormat="1">
      <c r="A185" s="38"/>
      <c r="B185" s="39"/>
      <c r="C185" s="40"/>
      <c r="D185" s="211" t="s">
        <v>149</v>
      </c>
      <c r="E185" s="40"/>
      <c r="F185" s="212" t="s">
        <v>1639</v>
      </c>
      <c r="G185" s="40"/>
      <c r="H185" s="40"/>
      <c r="I185" s="213"/>
      <c r="J185" s="40"/>
      <c r="K185" s="40"/>
      <c r="L185" s="44"/>
      <c r="M185" s="214"/>
      <c r="N185" s="215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149</v>
      </c>
      <c r="AU185" s="17" t="s">
        <v>79</v>
      </c>
    </row>
    <row r="186" s="13" customFormat="1">
      <c r="A186" s="13"/>
      <c r="B186" s="239"/>
      <c r="C186" s="240"/>
      <c r="D186" s="211" t="s">
        <v>242</v>
      </c>
      <c r="E186" s="241" t="s">
        <v>19</v>
      </c>
      <c r="F186" s="242" t="s">
        <v>1640</v>
      </c>
      <c r="G186" s="240"/>
      <c r="H186" s="243">
        <v>48.674999999999997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242</v>
      </c>
      <c r="AU186" s="249" t="s">
        <v>79</v>
      </c>
      <c r="AV186" s="13" t="s">
        <v>79</v>
      </c>
      <c r="AW186" s="13" t="s">
        <v>31</v>
      </c>
      <c r="AX186" s="13" t="s">
        <v>77</v>
      </c>
      <c r="AY186" s="249" t="s">
        <v>143</v>
      </c>
    </row>
    <row r="187" s="2" customFormat="1" ht="16.5" customHeight="1">
      <c r="A187" s="38"/>
      <c r="B187" s="39"/>
      <c r="C187" s="197" t="s">
        <v>403</v>
      </c>
      <c r="D187" s="197" t="s">
        <v>144</v>
      </c>
      <c r="E187" s="198" t="s">
        <v>1641</v>
      </c>
      <c r="F187" s="199" t="s">
        <v>1642</v>
      </c>
      <c r="G187" s="200" t="s">
        <v>306</v>
      </c>
      <c r="H187" s="201">
        <v>50.274999999999999</v>
      </c>
      <c r="I187" s="202"/>
      <c r="J187" s="203">
        <f>ROUND(I187*H187,2)</f>
        <v>0</v>
      </c>
      <c r="K187" s="204"/>
      <c r="L187" s="44"/>
      <c r="M187" s="205" t="s">
        <v>19</v>
      </c>
      <c r="N187" s="206" t="s">
        <v>40</v>
      </c>
      <c r="O187" s="84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9" t="s">
        <v>142</v>
      </c>
      <c r="AT187" s="209" t="s">
        <v>144</v>
      </c>
      <c r="AU187" s="209" t="s">
        <v>79</v>
      </c>
      <c r="AY187" s="17" t="s">
        <v>143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7" t="s">
        <v>77</v>
      </c>
      <c r="BK187" s="210">
        <f>ROUND(I187*H187,2)</f>
        <v>0</v>
      </c>
      <c r="BL187" s="17" t="s">
        <v>142</v>
      </c>
      <c r="BM187" s="209" t="s">
        <v>1643</v>
      </c>
    </row>
    <row r="188" s="2" customFormat="1">
      <c r="A188" s="38"/>
      <c r="B188" s="39"/>
      <c r="C188" s="40"/>
      <c r="D188" s="211" t="s">
        <v>149</v>
      </c>
      <c r="E188" s="40"/>
      <c r="F188" s="212" t="s">
        <v>1644</v>
      </c>
      <c r="G188" s="40"/>
      <c r="H188" s="40"/>
      <c r="I188" s="213"/>
      <c r="J188" s="40"/>
      <c r="K188" s="40"/>
      <c r="L188" s="44"/>
      <c r="M188" s="214"/>
      <c r="N188" s="215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79</v>
      </c>
    </row>
    <row r="189" s="13" customFormat="1">
      <c r="A189" s="13"/>
      <c r="B189" s="239"/>
      <c r="C189" s="240"/>
      <c r="D189" s="211" t="s">
        <v>242</v>
      </c>
      <c r="E189" s="241" t="s">
        <v>19</v>
      </c>
      <c r="F189" s="242" t="s">
        <v>1635</v>
      </c>
      <c r="G189" s="240"/>
      <c r="H189" s="243">
        <v>1.6000000000000001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242</v>
      </c>
      <c r="AU189" s="249" t="s">
        <v>79</v>
      </c>
      <c r="AV189" s="13" t="s">
        <v>79</v>
      </c>
      <c r="AW189" s="13" t="s">
        <v>31</v>
      </c>
      <c r="AX189" s="13" t="s">
        <v>69</v>
      </c>
      <c r="AY189" s="249" t="s">
        <v>143</v>
      </c>
    </row>
    <row r="190" s="13" customFormat="1">
      <c r="A190" s="13"/>
      <c r="B190" s="239"/>
      <c r="C190" s="240"/>
      <c r="D190" s="211" t="s">
        <v>242</v>
      </c>
      <c r="E190" s="241" t="s">
        <v>19</v>
      </c>
      <c r="F190" s="242" t="s">
        <v>1640</v>
      </c>
      <c r="G190" s="240"/>
      <c r="H190" s="243">
        <v>48.674999999999997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242</v>
      </c>
      <c r="AU190" s="249" t="s">
        <v>79</v>
      </c>
      <c r="AV190" s="13" t="s">
        <v>79</v>
      </c>
      <c r="AW190" s="13" t="s">
        <v>31</v>
      </c>
      <c r="AX190" s="13" t="s">
        <v>69</v>
      </c>
      <c r="AY190" s="249" t="s">
        <v>143</v>
      </c>
    </row>
    <row r="191" s="14" customFormat="1">
      <c r="A191" s="14"/>
      <c r="B191" s="250"/>
      <c r="C191" s="251"/>
      <c r="D191" s="211" t="s">
        <v>242</v>
      </c>
      <c r="E191" s="252" t="s">
        <v>19</v>
      </c>
      <c r="F191" s="253" t="s">
        <v>325</v>
      </c>
      <c r="G191" s="251"/>
      <c r="H191" s="254">
        <v>50.274999999999999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242</v>
      </c>
      <c r="AU191" s="260" t="s">
        <v>79</v>
      </c>
      <c r="AV191" s="14" t="s">
        <v>142</v>
      </c>
      <c r="AW191" s="14" t="s">
        <v>31</v>
      </c>
      <c r="AX191" s="14" t="s">
        <v>77</v>
      </c>
      <c r="AY191" s="260" t="s">
        <v>143</v>
      </c>
    </row>
    <row r="192" s="11" customFormat="1" ht="20.88" customHeight="1">
      <c r="A192" s="11"/>
      <c r="B192" s="183"/>
      <c r="C192" s="184"/>
      <c r="D192" s="185" t="s">
        <v>68</v>
      </c>
      <c r="E192" s="226" t="s">
        <v>217</v>
      </c>
      <c r="F192" s="226" t="s">
        <v>1645</v>
      </c>
      <c r="G192" s="184"/>
      <c r="H192" s="184"/>
      <c r="I192" s="187"/>
      <c r="J192" s="227">
        <f>BK192</f>
        <v>0</v>
      </c>
      <c r="K192" s="184"/>
      <c r="L192" s="189"/>
      <c r="M192" s="190"/>
      <c r="N192" s="191"/>
      <c r="O192" s="191"/>
      <c r="P192" s="192">
        <f>SUM(P193:P210)</f>
        <v>0</v>
      </c>
      <c r="Q192" s="191"/>
      <c r="R192" s="192">
        <f>SUM(R193:R210)</f>
        <v>0</v>
      </c>
      <c r="S192" s="191"/>
      <c r="T192" s="193">
        <f>SUM(T193:T210)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194" t="s">
        <v>77</v>
      </c>
      <c r="AT192" s="195" t="s">
        <v>68</v>
      </c>
      <c r="AU192" s="195" t="s">
        <v>79</v>
      </c>
      <c r="AY192" s="194" t="s">
        <v>143</v>
      </c>
      <c r="BK192" s="196">
        <f>SUM(BK193:BK210)</f>
        <v>0</v>
      </c>
    </row>
    <row r="193" s="2" customFormat="1" ht="16.5" customHeight="1">
      <c r="A193" s="38"/>
      <c r="B193" s="39"/>
      <c r="C193" s="228" t="s">
        <v>409</v>
      </c>
      <c r="D193" s="228" t="s">
        <v>237</v>
      </c>
      <c r="E193" s="229" t="s">
        <v>1646</v>
      </c>
      <c r="F193" s="230" t="s">
        <v>1647</v>
      </c>
      <c r="G193" s="231" t="s">
        <v>250</v>
      </c>
      <c r="H193" s="232">
        <v>6</v>
      </c>
      <c r="I193" s="233"/>
      <c r="J193" s="234">
        <f>ROUND(I193*H193,2)</f>
        <v>0</v>
      </c>
      <c r="K193" s="235"/>
      <c r="L193" s="236"/>
      <c r="M193" s="237" t="s">
        <v>19</v>
      </c>
      <c r="N193" s="238" t="s">
        <v>40</v>
      </c>
      <c r="O193" s="84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9" t="s">
        <v>173</v>
      </c>
      <c r="AT193" s="209" t="s">
        <v>237</v>
      </c>
      <c r="AU193" s="209" t="s">
        <v>154</v>
      </c>
      <c r="AY193" s="17" t="s">
        <v>143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7" t="s">
        <v>77</v>
      </c>
      <c r="BK193" s="210">
        <f>ROUND(I193*H193,2)</f>
        <v>0</v>
      </c>
      <c r="BL193" s="17" t="s">
        <v>142</v>
      </c>
      <c r="BM193" s="209" t="s">
        <v>1648</v>
      </c>
    </row>
    <row r="194" s="2" customFormat="1">
      <c r="A194" s="38"/>
      <c r="B194" s="39"/>
      <c r="C194" s="40"/>
      <c r="D194" s="211" t="s">
        <v>149</v>
      </c>
      <c r="E194" s="40"/>
      <c r="F194" s="212" t="s">
        <v>1647</v>
      </c>
      <c r="G194" s="40"/>
      <c r="H194" s="40"/>
      <c r="I194" s="213"/>
      <c r="J194" s="40"/>
      <c r="K194" s="40"/>
      <c r="L194" s="44"/>
      <c r="M194" s="214"/>
      <c r="N194" s="215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154</v>
      </c>
    </row>
    <row r="195" s="2" customFormat="1" ht="16.5" customHeight="1">
      <c r="A195" s="38"/>
      <c r="B195" s="39"/>
      <c r="C195" s="228" t="s">
        <v>415</v>
      </c>
      <c r="D195" s="228" t="s">
        <v>237</v>
      </c>
      <c r="E195" s="229" t="s">
        <v>1649</v>
      </c>
      <c r="F195" s="230" t="s">
        <v>1650</v>
      </c>
      <c r="G195" s="231" t="s">
        <v>250</v>
      </c>
      <c r="H195" s="232">
        <v>5</v>
      </c>
      <c r="I195" s="233"/>
      <c r="J195" s="234">
        <f>ROUND(I195*H195,2)</f>
        <v>0</v>
      </c>
      <c r="K195" s="235"/>
      <c r="L195" s="236"/>
      <c r="M195" s="237" t="s">
        <v>19</v>
      </c>
      <c r="N195" s="238" t="s">
        <v>40</v>
      </c>
      <c r="O195" s="84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9" t="s">
        <v>173</v>
      </c>
      <c r="AT195" s="209" t="s">
        <v>237</v>
      </c>
      <c r="AU195" s="209" t="s">
        <v>154</v>
      </c>
      <c r="AY195" s="17" t="s">
        <v>143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7" t="s">
        <v>77</v>
      </c>
      <c r="BK195" s="210">
        <f>ROUND(I195*H195,2)</f>
        <v>0</v>
      </c>
      <c r="BL195" s="17" t="s">
        <v>142</v>
      </c>
      <c r="BM195" s="209" t="s">
        <v>1651</v>
      </c>
    </row>
    <row r="196" s="2" customFormat="1">
      <c r="A196" s="38"/>
      <c r="B196" s="39"/>
      <c r="C196" s="40"/>
      <c r="D196" s="211" t="s">
        <v>149</v>
      </c>
      <c r="E196" s="40"/>
      <c r="F196" s="212" t="s">
        <v>1650</v>
      </c>
      <c r="G196" s="40"/>
      <c r="H196" s="40"/>
      <c r="I196" s="213"/>
      <c r="J196" s="40"/>
      <c r="K196" s="40"/>
      <c r="L196" s="44"/>
      <c r="M196" s="214"/>
      <c r="N196" s="215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149</v>
      </c>
      <c r="AU196" s="17" t="s">
        <v>154</v>
      </c>
    </row>
    <row r="197" s="2" customFormat="1" ht="16.5" customHeight="1">
      <c r="A197" s="38"/>
      <c r="B197" s="39"/>
      <c r="C197" s="228" t="s">
        <v>421</v>
      </c>
      <c r="D197" s="228" t="s">
        <v>237</v>
      </c>
      <c r="E197" s="229" t="s">
        <v>1652</v>
      </c>
      <c r="F197" s="230" t="s">
        <v>1653</v>
      </c>
      <c r="G197" s="231" t="s">
        <v>250</v>
      </c>
      <c r="H197" s="232">
        <v>3</v>
      </c>
      <c r="I197" s="233"/>
      <c r="J197" s="234">
        <f>ROUND(I197*H197,2)</f>
        <v>0</v>
      </c>
      <c r="K197" s="235"/>
      <c r="L197" s="236"/>
      <c r="M197" s="237" t="s">
        <v>19</v>
      </c>
      <c r="N197" s="238" t="s">
        <v>40</v>
      </c>
      <c r="O197" s="84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9" t="s">
        <v>173</v>
      </c>
      <c r="AT197" s="209" t="s">
        <v>237</v>
      </c>
      <c r="AU197" s="209" t="s">
        <v>154</v>
      </c>
      <c r="AY197" s="17" t="s">
        <v>143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7" t="s">
        <v>77</v>
      </c>
      <c r="BK197" s="210">
        <f>ROUND(I197*H197,2)</f>
        <v>0</v>
      </c>
      <c r="BL197" s="17" t="s">
        <v>142</v>
      </c>
      <c r="BM197" s="209" t="s">
        <v>1654</v>
      </c>
    </row>
    <row r="198" s="2" customFormat="1">
      <c r="A198" s="38"/>
      <c r="B198" s="39"/>
      <c r="C198" s="40"/>
      <c r="D198" s="211" t="s">
        <v>149</v>
      </c>
      <c r="E198" s="40"/>
      <c r="F198" s="212" t="s">
        <v>1653</v>
      </c>
      <c r="G198" s="40"/>
      <c r="H198" s="40"/>
      <c r="I198" s="213"/>
      <c r="J198" s="40"/>
      <c r="K198" s="40"/>
      <c r="L198" s="44"/>
      <c r="M198" s="214"/>
      <c r="N198" s="215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149</v>
      </c>
      <c r="AU198" s="17" t="s">
        <v>154</v>
      </c>
    </row>
    <row r="199" s="2" customFormat="1" ht="16.5" customHeight="1">
      <c r="A199" s="38"/>
      <c r="B199" s="39"/>
      <c r="C199" s="228" t="s">
        <v>427</v>
      </c>
      <c r="D199" s="228" t="s">
        <v>237</v>
      </c>
      <c r="E199" s="229" t="s">
        <v>1655</v>
      </c>
      <c r="F199" s="230" t="s">
        <v>1656</v>
      </c>
      <c r="G199" s="231" t="s">
        <v>250</v>
      </c>
      <c r="H199" s="232">
        <v>5</v>
      </c>
      <c r="I199" s="233"/>
      <c r="J199" s="234">
        <f>ROUND(I199*H199,2)</f>
        <v>0</v>
      </c>
      <c r="K199" s="235"/>
      <c r="L199" s="236"/>
      <c r="M199" s="237" t="s">
        <v>19</v>
      </c>
      <c r="N199" s="238" t="s">
        <v>40</v>
      </c>
      <c r="O199" s="84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9" t="s">
        <v>173</v>
      </c>
      <c r="AT199" s="209" t="s">
        <v>237</v>
      </c>
      <c r="AU199" s="209" t="s">
        <v>154</v>
      </c>
      <c r="AY199" s="17" t="s">
        <v>143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7" t="s">
        <v>77</v>
      </c>
      <c r="BK199" s="210">
        <f>ROUND(I199*H199,2)</f>
        <v>0</v>
      </c>
      <c r="BL199" s="17" t="s">
        <v>142</v>
      </c>
      <c r="BM199" s="209" t="s">
        <v>1657</v>
      </c>
    </row>
    <row r="200" s="2" customFormat="1">
      <c r="A200" s="38"/>
      <c r="B200" s="39"/>
      <c r="C200" s="40"/>
      <c r="D200" s="211" t="s">
        <v>149</v>
      </c>
      <c r="E200" s="40"/>
      <c r="F200" s="212" t="s">
        <v>1656</v>
      </c>
      <c r="G200" s="40"/>
      <c r="H200" s="40"/>
      <c r="I200" s="213"/>
      <c r="J200" s="40"/>
      <c r="K200" s="40"/>
      <c r="L200" s="44"/>
      <c r="M200" s="214"/>
      <c r="N200" s="215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149</v>
      </c>
      <c r="AU200" s="17" t="s">
        <v>154</v>
      </c>
    </row>
    <row r="201" s="2" customFormat="1" ht="16.5" customHeight="1">
      <c r="A201" s="38"/>
      <c r="B201" s="39"/>
      <c r="C201" s="228" t="s">
        <v>434</v>
      </c>
      <c r="D201" s="228" t="s">
        <v>237</v>
      </c>
      <c r="E201" s="229" t="s">
        <v>1658</v>
      </c>
      <c r="F201" s="230" t="s">
        <v>1659</v>
      </c>
      <c r="G201" s="231" t="s">
        <v>250</v>
      </c>
      <c r="H201" s="232">
        <v>20</v>
      </c>
      <c r="I201" s="233"/>
      <c r="J201" s="234">
        <f>ROUND(I201*H201,2)</f>
        <v>0</v>
      </c>
      <c r="K201" s="235"/>
      <c r="L201" s="236"/>
      <c r="M201" s="237" t="s">
        <v>19</v>
      </c>
      <c r="N201" s="238" t="s">
        <v>40</v>
      </c>
      <c r="O201" s="84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9" t="s">
        <v>173</v>
      </c>
      <c r="AT201" s="209" t="s">
        <v>237</v>
      </c>
      <c r="AU201" s="209" t="s">
        <v>154</v>
      </c>
      <c r="AY201" s="17" t="s">
        <v>143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7" t="s">
        <v>77</v>
      </c>
      <c r="BK201" s="210">
        <f>ROUND(I201*H201,2)</f>
        <v>0</v>
      </c>
      <c r="BL201" s="17" t="s">
        <v>142</v>
      </c>
      <c r="BM201" s="209" t="s">
        <v>1660</v>
      </c>
    </row>
    <row r="202" s="2" customFormat="1">
      <c r="A202" s="38"/>
      <c r="B202" s="39"/>
      <c r="C202" s="40"/>
      <c r="D202" s="211" t="s">
        <v>149</v>
      </c>
      <c r="E202" s="40"/>
      <c r="F202" s="212" t="s">
        <v>1659</v>
      </c>
      <c r="G202" s="40"/>
      <c r="H202" s="40"/>
      <c r="I202" s="213"/>
      <c r="J202" s="40"/>
      <c r="K202" s="40"/>
      <c r="L202" s="44"/>
      <c r="M202" s="214"/>
      <c r="N202" s="215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149</v>
      </c>
      <c r="AU202" s="17" t="s">
        <v>154</v>
      </c>
    </row>
    <row r="203" s="2" customFormat="1" ht="16.5" customHeight="1">
      <c r="A203" s="38"/>
      <c r="B203" s="39"/>
      <c r="C203" s="228" t="s">
        <v>440</v>
      </c>
      <c r="D203" s="228" t="s">
        <v>237</v>
      </c>
      <c r="E203" s="229" t="s">
        <v>1661</v>
      </c>
      <c r="F203" s="230" t="s">
        <v>1662</v>
      </c>
      <c r="G203" s="231" t="s">
        <v>250</v>
      </c>
      <c r="H203" s="232">
        <v>10</v>
      </c>
      <c r="I203" s="233"/>
      <c r="J203" s="234">
        <f>ROUND(I203*H203,2)</f>
        <v>0</v>
      </c>
      <c r="K203" s="235"/>
      <c r="L203" s="236"/>
      <c r="M203" s="237" t="s">
        <v>19</v>
      </c>
      <c r="N203" s="238" t="s">
        <v>40</v>
      </c>
      <c r="O203" s="84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9" t="s">
        <v>173</v>
      </c>
      <c r="AT203" s="209" t="s">
        <v>237</v>
      </c>
      <c r="AU203" s="209" t="s">
        <v>154</v>
      </c>
      <c r="AY203" s="17" t="s">
        <v>143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7" t="s">
        <v>77</v>
      </c>
      <c r="BK203" s="210">
        <f>ROUND(I203*H203,2)</f>
        <v>0</v>
      </c>
      <c r="BL203" s="17" t="s">
        <v>142</v>
      </c>
      <c r="BM203" s="209" t="s">
        <v>1663</v>
      </c>
    </row>
    <row r="204" s="2" customFormat="1">
      <c r="A204" s="38"/>
      <c r="B204" s="39"/>
      <c r="C204" s="40"/>
      <c r="D204" s="211" t="s">
        <v>149</v>
      </c>
      <c r="E204" s="40"/>
      <c r="F204" s="212" t="s">
        <v>1662</v>
      </c>
      <c r="G204" s="40"/>
      <c r="H204" s="40"/>
      <c r="I204" s="213"/>
      <c r="J204" s="40"/>
      <c r="K204" s="40"/>
      <c r="L204" s="44"/>
      <c r="M204" s="214"/>
      <c r="N204" s="215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149</v>
      </c>
      <c r="AU204" s="17" t="s">
        <v>154</v>
      </c>
    </row>
    <row r="205" s="2" customFormat="1" ht="16.5" customHeight="1">
      <c r="A205" s="38"/>
      <c r="B205" s="39"/>
      <c r="C205" s="228" t="s">
        <v>446</v>
      </c>
      <c r="D205" s="228" t="s">
        <v>237</v>
      </c>
      <c r="E205" s="229" t="s">
        <v>1664</v>
      </c>
      <c r="F205" s="230" t="s">
        <v>1665</v>
      </c>
      <c r="G205" s="231" t="s">
        <v>250</v>
      </c>
      <c r="H205" s="232">
        <v>20</v>
      </c>
      <c r="I205" s="233"/>
      <c r="J205" s="234">
        <f>ROUND(I205*H205,2)</f>
        <v>0</v>
      </c>
      <c r="K205" s="235"/>
      <c r="L205" s="236"/>
      <c r="M205" s="237" t="s">
        <v>19</v>
      </c>
      <c r="N205" s="238" t="s">
        <v>40</v>
      </c>
      <c r="O205" s="84"/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9" t="s">
        <v>173</v>
      </c>
      <c r="AT205" s="209" t="s">
        <v>237</v>
      </c>
      <c r="AU205" s="209" t="s">
        <v>154</v>
      </c>
      <c r="AY205" s="17" t="s">
        <v>143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7" t="s">
        <v>77</v>
      </c>
      <c r="BK205" s="210">
        <f>ROUND(I205*H205,2)</f>
        <v>0</v>
      </c>
      <c r="BL205" s="17" t="s">
        <v>142</v>
      </c>
      <c r="BM205" s="209" t="s">
        <v>1666</v>
      </c>
    </row>
    <row r="206" s="2" customFormat="1">
      <c r="A206" s="38"/>
      <c r="B206" s="39"/>
      <c r="C206" s="40"/>
      <c r="D206" s="211" t="s">
        <v>149</v>
      </c>
      <c r="E206" s="40"/>
      <c r="F206" s="212" t="s">
        <v>1665</v>
      </c>
      <c r="G206" s="40"/>
      <c r="H206" s="40"/>
      <c r="I206" s="213"/>
      <c r="J206" s="40"/>
      <c r="K206" s="40"/>
      <c r="L206" s="44"/>
      <c r="M206" s="214"/>
      <c r="N206" s="215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149</v>
      </c>
      <c r="AU206" s="17" t="s">
        <v>154</v>
      </c>
    </row>
    <row r="207" s="2" customFormat="1" ht="16.5" customHeight="1">
      <c r="A207" s="38"/>
      <c r="B207" s="39"/>
      <c r="C207" s="228" t="s">
        <v>452</v>
      </c>
      <c r="D207" s="228" t="s">
        <v>237</v>
      </c>
      <c r="E207" s="229" t="s">
        <v>1667</v>
      </c>
      <c r="F207" s="230" t="s">
        <v>1668</v>
      </c>
      <c r="G207" s="231" t="s">
        <v>250</v>
      </c>
      <c r="H207" s="232">
        <v>15</v>
      </c>
      <c r="I207" s="233"/>
      <c r="J207" s="234">
        <f>ROUND(I207*H207,2)</f>
        <v>0</v>
      </c>
      <c r="K207" s="235"/>
      <c r="L207" s="236"/>
      <c r="M207" s="237" t="s">
        <v>19</v>
      </c>
      <c r="N207" s="238" t="s">
        <v>40</v>
      </c>
      <c r="O207" s="84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9" t="s">
        <v>173</v>
      </c>
      <c r="AT207" s="209" t="s">
        <v>237</v>
      </c>
      <c r="AU207" s="209" t="s">
        <v>154</v>
      </c>
      <c r="AY207" s="17" t="s">
        <v>143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7" t="s">
        <v>77</v>
      </c>
      <c r="BK207" s="210">
        <f>ROUND(I207*H207,2)</f>
        <v>0</v>
      </c>
      <c r="BL207" s="17" t="s">
        <v>142</v>
      </c>
      <c r="BM207" s="209" t="s">
        <v>1669</v>
      </c>
    </row>
    <row r="208" s="2" customFormat="1">
      <c r="A208" s="38"/>
      <c r="B208" s="39"/>
      <c r="C208" s="40"/>
      <c r="D208" s="211" t="s">
        <v>149</v>
      </c>
      <c r="E208" s="40"/>
      <c r="F208" s="212" t="s">
        <v>1668</v>
      </c>
      <c r="G208" s="40"/>
      <c r="H208" s="40"/>
      <c r="I208" s="213"/>
      <c r="J208" s="40"/>
      <c r="K208" s="40"/>
      <c r="L208" s="44"/>
      <c r="M208" s="214"/>
      <c r="N208" s="215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149</v>
      </c>
      <c r="AU208" s="17" t="s">
        <v>154</v>
      </c>
    </row>
    <row r="209" s="2" customFormat="1" ht="16.5" customHeight="1">
      <c r="A209" s="38"/>
      <c r="B209" s="39"/>
      <c r="C209" s="228" t="s">
        <v>459</v>
      </c>
      <c r="D209" s="228" t="s">
        <v>237</v>
      </c>
      <c r="E209" s="229" t="s">
        <v>1670</v>
      </c>
      <c r="F209" s="230" t="s">
        <v>1671</v>
      </c>
      <c r="G209" s="231" t="s">
        <v>250</v>
      </c>
      <c r="H209" s="232">
        <v>20</v>
      </c>
      <c r="I209" s="233"/>
      <c r="J209" s="234">
        <f>ROUND(I209*H209,2)</f>
        <v>0</v>
      </c>
      <c r="K209" s="235"/>
      <c r="L209" s="236"/>
      <c r="M209" s="237" t="s">
        <v>19</v>
      </c>
      <c r="N209" s="238" t="s">
        <v>40</v>
      </c>
      <c r="O209" s="84"/>
      <c r="P209" s="207">
        <f>O209*H209</f>
        <v>0</v>
      </c>
      <c r="Q209" s="207">
        <v>0</v>
      </c>
      <c r="R209" s="207">
        <f>Q209*H209</f>
        <v>0</v>
      </c>
      <c r="S209" s="207">
        <v>0</v>
      </c>
      <c r="T209" s="20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9" t="s">
        <v>173</v>
      </c>
      <c r="AT209" s="209" t="s">
        <v>237</v>
      </c>
      <c r="AU209" s="209" t="s">
        <v>154</v>
      </c>
      <c r="AY209" s="17" t="s">
        <v>143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7" t="s">
        <v>77</v>
      </c>
      <c r="BK209" s="210">
        <f>ROUND(I209*H209,2)</f>
        <v>0</v>
      </c>
      <c r="BL209" s="17" t="s">
        <v>142</v>
      </c>
      <c r="BM209" s="209" t="s">
        <v>1672</v>
      </c>
    </row>
    <row r="210" s="2" customFormat="1">
      <c r="A210" s="38"/>
      <c r="B210" s="39"/>
      <c r="C210" s="40"/>
      <c r="D210" s="211" t="s">
        <v>149</v>
      </c>
      <c r="E210" s="40"/>
      <c r="F210" s="212" t="s">
        <v>1671</v>
      </c>
      <c r="G210" s="40"/>
      <c r="H210" s="40"/>
      <c r="I210" s="213"/>
      <c r="J210" s="40"/>
      <c r="K210" s="40"/>
      <c r="L210" s="44"/>
      <c r="M210" s="214"/>
      <c r="N210" s="215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149</v>
      </c>
      <c r="AU210" s="17" t="s">
        <v>154</v>
      </c>
    </row>
    <row r="211" s="11" customFormat="1" ht="22.8" customHeight="1">
      <c r="A211" s="11"/>
      <c r="B211" s="183"/>
      <c r="C211" s="184"/>
      <c r="D211" s="185" t="s">
        <v>68</v>
      </c>
      <c r="E211" s="226" t="s">
        <v>154</v>
      </c>
      <c r="F211" s="226" t="s">
        <v>646</v>
      </c>
      <c r="G211" s="184"/>
      <c r="H211" s="184"/>
      <c r="I211" s="187"/>
      <c r="J211" s="227">
        <f>BK211</f>
        <v>0</v>
      </c>
      <c r="K211" s="184"/>
      <c r="L211" s="189"/>
      <c r="M211" s="190"/>
      <c r="N211" s="191"/>
      <c r="O211" s="191"/>
      <c r="P211" s="192">
        <f>SUM(P212:P217)</f>
        <v>0</v>
      </c>
      <c r="Q211" s="191"/>
      <c r="R211" s="192">
        <f>SUM(R212:R217)</f>
        <v>2.3767799999999997</v>
      </c>
      <c r="S211" s="191"/>
      <c r="T211" s="193">
        <f>SUM(T212:T217)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94" t="s">
        <v>77</v>
      </c>
      <c r="AT211" s="195" t="s">
        <v>68</v>
      </c>
      <c r="AU211" s="195" t="s">
        <v>77</v>
      </c>
      <c r="AY211" s="194" t="s">
        <v>143</v>
      </c>
      <c r="BK211" s="196">
        <f>SUM(BK212:BK217)</f>
        <v>0</v>
      </c>
    </row>
    <row r="212" s="2" customFormat="1" ht="16.5" customHeight="1">
      <c r="A212" s="38"/>
      <c r="B212" s="39"/>
      <c r="C212" s="197" t="s">
        <v>465</v>
      </c>
      <c r="D212" s="197" t="s">
        <v>144</v>
      </c>
      <c r="E212" s="198" t="s">
        <v>1673</v>
      </c>
      <c r="F212" s="199" t="s">
        <v>1674</v>
      </c>
      <c r="G212" s="200" t="s">
        <v>437</v>
      </c>
      <c r="H212" s="201">
        <v>305</v>
      </c>
      <c r="I212" s="202"/>
      <c r="J212" s="203">
        <f>ROUND(I212*H212,2)</f>
        <v>0</v>
      </c>
      <c r="K212" s="204"/>
      <c r="L212" s="44"/>
      <c r="M212" s="205" t="s">
        <v>19</v>
      </c>
      <c r="N212" s="206" t="s">
        <v>40</v>
      </c>
      <c r="O212" s="84"/>
      <c r="P212" s="207">
        <f>O212*H212</f>
        <v>0</v>
      </c>
      <c r="Q212" s="207">
        <v>0.0068199999999999997</v>
      </c>
      <c r="R212" s="207">
        <f>Q212*H212</f>
        <v>2.0800999999999998</v>
      </c>
      <c r="S212" s="207">
        <v>0</v>
      </c>
      <c r="T212" s="20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9" t="s">
        <v>142</v>
      </c>
      <c r="AT212" s="209" t="s">
        <v>144</v>
      </c>
      <c r="AU212" s="209" t="s">
        <v>79</v>
      </c>
      <c r="AY212" s="17" t="s">
        <v>143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7" t="s">
        <v>77</v>
      </c>
      <c r="BK212" s="210">
        <f>ROUND(I212*H212,2)</f>
        <v>0</v>
      </c>
      <c r="BL212" s="17" t="s">
        <v>142</v>
      </c>
      <c r="BM212" s="209" t="s">
        <v>1675</v>
      </c>
    </row>
    <row r="213" s="2" customFormat="1">
      <c r="A213" s="38"/>
      <c r="B213" s="39"/>
      <c r="C213" s="40"/>
      <c r="D213" s="211" t="s">
        <v>149</v>
      </c>
      <c r="E213" s="40"/>
      <c r="F213" s="212" t="s">
        <v>1676</v>
      </c>
      <c r="G213" s="40"/>
      <c r="H213" s="40"/>
      <c r="I213" s="213"/>
      <c r="J213" s="40"/>
      <c r="K213" s="40"/>
      <c r="L213" s="44"/>
      <c r="M213" s="214"/>
      <c r="N213" s="215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149</v>
      </c>
      <c r="AU213" s="17" t="s">
        <v>79</v>
      </c>
    </row>
    <row r="214" s="13" customFormat="1">
      <c r="A214" s="13"/>
      <c r="B214" s="239"/>
      <c r="C214" s="240"/>
      <c r="D214" s="211" t="s">
        <v>242</v>
      </c>
      <c r="E214" s="241" t="s">
        <v>19</v>
      </c>
      <c r="F214" s="242" t="s">
        <v>1677</v>
      </c>
      <c r="G214" s="240"/>
      <c r="H214" s="243">
        <v>305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242</v>
      </c>
      <c r="AU214" s="249" t="s">
        <v>79</v>
      </c>
      <c r="AV214" s="13" t="s">
        <v>79</v>
      </c>
      <c r="AW214" s="13" t="s">
        <v>31</v>
      </c>
      <c r="AX214" s="13" t="s">
        <v>77</v>
      </c>
      <c r="AY214" s="249" t="s">
        <v>143</v>
      </c>
    </row>
    <row r="215" s="2" customFormat="1" ht="16.5" customHeight="1">
      <c r="A215" s="38"/>
      <c r="B215" s="39"/>
      <c r="C215" s="197" t="s">
        <v>471</v>
      </c>
      <c r="D215" s="197" t="s">
        <v>144</v>
      </c>
      <c r="E215" s="198" t="s">
        <v>1678</v>
      </c>
      <c r="F215" s="199" t="s">
        <v>1679</v>
      </c>
      <c r="G215" s="200" t="s">
        <v>437</v>
      </c>
      <c r="H215" s="201">
        <v>4</v>
      </c>
      <c r="I215" s="202"/>
      <c r="J215" s="203">
        <f>ROUND(I215*H215,2)</f>
        <v>0</v>
      </c>
      <c r="K215" s="204"/>
      <c r="L215" s="44"/>
      <c r="M215" s="205" t="s">
        <v>19</v>
      </c>
      <c r="N215" s="206" t="s">
        <v>40</v>
      </c>
      <c r="O215" s="84"/>
      <c r="P215" s="207">
        <f>O215*H215</f>
        <v>0</v>
      </c>
      <c r="Q215" s="207">
        <v>0.07417</v>
      </c>
      <c r="R215" s="207">
        <f>Q215*H215</f>
        <v>0.29668</v>
      </c>
      <c r="S215" s="207">
        <v>0</v>
      </c>
      <c r="T215" s="20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9" t="s">
        <v>142</v>
      </c>
      <c r="AT215" s="209" t="s">
        <v>144</v>
      </c>
      <c r="AU215" s="209" t="s">
        <v>79</v>
      </c>
      <c r="AY215" s="17" t="s">
        <v>143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7" t="s">
        <v>77</v>
      </c>
      <c r="BK215" s="210">
        <f>ROUND(I215*H215,2)</f>
        <v>0</v>
      </c>
      <c r="BL215" s="17" t="s">
        <v>142</v>
      </c>
      <c r="BM215" s="209" t="s">
        <v>1680</v>
      </c>
    </row>
    <row r="216" s="2" customFormat="1">
      <c r="A216" s="38"/>
      <c r="B216" s="39"/>
      <c r="C216" s="40"/>
      <c r="D216" s="211" t="s">
        <v>149</v>
      </c>
      <c r="E216" s="40"/>
      <c r="F216" s="212" t="s">
        <v>1681</v>
      </c>
      <c r="G216" s="40"/>
      <c r="H216" s="40"/>
      <c r="I216" s="213"/>
      <c r="J216" s="40"/>
      <c r="K216" s="40"/>
      <c r="L216" s="44"/>
      <c r="M216" s="214"/>
      <c r="N216" s="215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149</v>
      </c>
      <c r="AU216" s="17" t="s">
        <v>79</v>
      </c>
    </row>
    <row r="217" s="13" customFormat="1">
      <c r="A217" s="13"/>
      <c r="B217" s="239"/>
      <c r="C217" s="240"/>
      <c r="D217" s="211" t="s">
        <v>242</v>
      </c>
      <c r="E217" s="241" t="s">
        <v>19</v>
      </c>
      <c r="F217" s="242" t="s">
        <v>142</v>
      </c>
      <c r="G217" s="240"/>
      <c r="H217" s="243">
        <v>4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242</v>
      </c>
      <c r="AU217" s="249" t="s">
        <v>79</v>
      </c>
      <c r="AV217" s="13" t="s">
        <v>79</v>
      </c>
      <c r="AW217" s="13" t="s">
        <v>31</v>
      </c>
      <c r="AX217" s="13" t="s">
        <v>77</v>
      </c>
      <c r="AY217" s="249" t="s">
        <v>143</v>
      </c>
    </row>
    <row r="218" s="11" customFormat="1" ht="22.8" customHeight="1">
      <c r="A218" s="11"/>
      <c r="B218" s="183"/>
      <c r="C218" s="184"/>
      <c r="D218" s="185" t="s">
        <v>68</v>
      </c>
      <c r="E218" s="226" t="s">
        <v>476</v>
      </c>
      <c r="F218" s="226" t="s">
        <v>477</v>
      </c>
      <c r="G218" s="184"/>
      <c r="H218" s="184"/>
      <c r="I218" s="187"/>
      <c r="J218" s="227">
        <f>BK218</f>
        <v>0</v>
      </c>
      <c r="K218" s="184"/>
      <c r="L218" s="189"/>
      <c r="M218" s="190"/>
      <c r="N218" s="191"/>
      <c r="O218" s="191"/>
      <c r="P218" s="192">
        <f>SUM(P219:P220)</f>
        <v>0</v>
      </c>
      <c r="Q218" s="191"/>
      <c r="R218" s="192">
        <f>SUM(R219:R220)</f>
        <v>0</v>
      </c>
      <c r="S218" s="191"/>
      <c r="T218" s="193">
        <f>SUM(T219:T220)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94" t="s">
        <v>77</v>
      </c>
      <c r="AT218" s="195" t="s">
        <v>68</v>
      </c>
      <c r="AU218" s="195" t="s">
        <v>77</v>
      </c>
      <c r="AY218" s="194" t="s">
        <v>143</v>
      </c>
      <c r="BK218" s="196">
        <f>SUM(BK219:BK220)</f>
        <v>0</v>
      </c>
    </row>
    <row r="219" s="2" customFormat="1" ht="16.5" customHeight="1">
      <c r="A219" s="38"/>
      <c r="B219" s="39"/>
      <c r="C219" s="197" t="s">
        <v>478</v>
      </c>
      <c r="D219" s="197" t="s">
        <v>144</v>
      </c>
      <c r="E219" s="198" t="s">
        <v>1682</v>
      </c>
      <c r="F219" s="199" t="s">
        <v>1683</v>
      </c>
      <c r="G219" s="200" t="s">
        <v>462</v>
      </c>
      <c r="H219" s="201">
        <v>2.782</v>
      </c>
      <c r="I219" s="202"/>
      <c r="J219" s="203">
        <f>ROUND(I219*H219,2)</f>
        <v>0</v>
      </c>
      <c r="K219" s="204"/>
      <c r="L219" s="44"/>
      <c r="M219" s="205" t="s">
        <v>19</v>
      </c>
      <c r="N219" s="206" t="s">
        <v>40</v>
      </c>
      <c r="O219" s="84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9" t="s">
        <v>142</v>
      </c>
      <c r="AT219" s="209" t="s">
        <v>144</v>
      </c>
      <c r="AU219" s="209" t="s">
        <v>79</v>
      </c>
      <c r="AY219" s="17" t="s">
        <v>143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7" t="s">
        <v>77</v>
      </c>
      <c r="BK219" s="210">
        <f>ROUND(I219*H219,2)</f>
        <v>0</v>
      </c>
      <c r="BL219" s="17" t="s">
        <v>142</v>
      </c>
      <c r="BM219" s="209" t="s">
        <v>1684</v>
      </c>
    </row>
    <row r="220" s="2" customFormat="1">
      <c r="A220" s="38"/>
      <c r="B220" s="39"/>
      <c r="C220" s="40"/>
      <c r="D220" s="211" t="s">
        <v>149</v>
      </c>
      <c r="E220" s="40"/>
      <c r="F220" s="212" t="s">
        <v>1685</v>
      </c>
      <c r="G220" s="40"/>
      <c r="H220" s="40"/>
      <c r="I220" s="213"/>
      <c r="J220" s="40"/>
      <c r="K220" s="40"/>
      <c r="L220" s="44"/>
      <c r="M220" s="216"/>
      <c r="N220" s="217"/>
      <c r="O220" s="218"/>
      <c r="P220" s="218"/>
      <c r="Q220" s="218"/>
      <c r="R220" s="218"/>
      <c r="S220" s="218"/>
      <c r="T220" s="219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149</v>
      </c>
      <c r="AU220" s="17" t="s">
        <v>79</v>
      </c>
    </row>
    <row r="221" s="2" customFormat="1" ht="6.96" customHeight="1">
      <c r="A221" s="38"/>
      <c r="B221" s="59"/>
      <c r="C221" s="60"/>
      <c r="D221" s="60"/>
      <c r="E221" s="60"/>
      <c r="F221" s="60"/>
      <c r="G221" s="60"/>
      <c r="H221" s="60"/>
      <c r="I221" s="60"/>
      <c r="J221" s="60"/>
      <c r="K221" s="60"/>
      <c r="L221" s="44"/>
      <c r="M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</sheetData>
  <sheetProtection sheet="1" autoFilter="0" formatColumns="0" formatRows="0" objects="1" scenarios="1" spinCount="100000" saltValue="zAaVJqdTYxuzceDVsi0IVyBSvh144G/h3fJEdFCBb2VS+U98OXYwfLDVJhZKhFRkIOMfRqJSNw0z1nubiS79Rw==" hashValue="M+PC+kgHnTIWxvYsBRJVck8AVAcNoS4FTbR7Gv7AfskB2NV2NrDiOGrGaJkW/W1057tiDDZkKA55zfcko6jrPg==" algorithmName="SHA-512" password="CC35"/>
  <autoFilter ref="C83:K22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1686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ROUND((SUM(BE86:BE191)),  2)</f>
        <v>0</v>
      </c>
      <c r="G33" s="38"/>
      <c r="H33" s="38"/>
      <c r="I33" s="148">
        <v>0.20999999999999999</v>
      </c>
      <c r="J33" s="147">
        <f>ROUND(((SUM(BE86:BE191))*I33),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ROUND((SUM(BF86:BF191)),  2)</f>
        <v>0</v>
      </c>
      <c r="G34" s="38"/>
      <c r="H34" s="38"/>
      <c r="I34" s="148">
        <v>0.14999999999999999</v>
      </c>
      <c r="J34" s="147">
        <f>ROUND(((SUM(BF86:BF191))*I34),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ROUND((SUM(BG86:BG191)),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ROUND((SUM(BH86:BH191)),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ROUND((SUM(BI86:BI191)),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Z1 - Úprava OK H1-Hradítková šachta Hovorany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J88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571</v>
      </c>
      <c r="E62" s="223"/>
      <c r="F62" s="223"/>
      <c r="G62" s="223"/>
      <c r="H62" s="223"/>
      <c r="I62" s="223"/>
      <c r="J62" s="224">
        <f>J116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228</v>
      </c>
      <c r="E63" s="223"/>
      <c r="F63" s="223"/>
      <c r="G63" s="223"/>
      <c r="H63" s="223"/>
      <c r="I63" s="223"/>
      <c r="J63" s="224">
        <f>J120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981</v>
      </c>
      <c r="E64" s="223"/>
      <c r="F64" s="223"/>
      <c r="G64" s="223"/>
      <c r="H64" s="223"/>
      <c r="I64" s="223"/>
      <c r="J64" s="224">
        <f>J133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229</v>
      </c>
      <c r="E65" s="223"/>
      <c r="F65" s="223"/>
      <c r="G65" s="223"/>
      <c r="H65" s="223"/>
      <c r="I65" s="223"/>
      <c r="J65" s="224">
        <f>J140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0"/>
      <c r="C66" s="221"/>
      <c r="D66" s="222" t="s">
        <v>231</v>
      </c>
      <c r="E66" s="223"/>
      <c r="F66" s="223"/>
      <c r="G66" s="223"/>
      <c r="H66" s="223"/>
      <c r="I66" s="223"/>
      <c r="J66" s="224">
        <f>J189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127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Ochranná nádrž NO4 v k.ú. Hovorany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120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Z1 - Úprava OK H1-Hradítková šachta Hovorany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 xml:space="preserve"> </v>
      </c>
      <c r="G80" s="40"/>
      <c r="H80" s="40"/>
      <c r="I80" s="32" t="s">
        <v>23</v>
      </c>
      <c r="J80" s="72" t="str">
        <f>IF(J12="","",J12)</f>
        <v>22. 1. 2021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E15</f>
        <v xml:space="preserve"> </v>
      </c>
      <c r="G82" s="40"/>
      <c r="H82" s="40"/>
      <c r="I82" s="32" t="s">
        <v>30</v>
      </c>
      <c r="J82" s="36" t="str">
        <f>E21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IF(E18="","",E18)</f>
        <v>Vyplň údaj</v>
      </c>
      <c r="G83" s="40"/>
      <c r="H83" s="40"/>
      <c r="I83" s="32" t="s">
        <v>32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71"/>
      <c r="B85" s="172"/>
      <c r="C85" s="173" t="s">
        <v>128</v>
      </c>
      <c r="D85" s="174" t="s">
        <v>54</v>
      </c>
      <c r="E85" s="174" t="s">
        <v>50</v>
      </c>
      <c r="F85" s="174" t="s">
        <v>51</v>
      </c>
      <c r="G85" s="174" t="s">
        <v>129</v>
      </c>
      <c r="H85" s="174" t="s">
        <v>130</v>
      </c>
      <c r="I85" s="174" t="s">
        <v>131</v>
      </c>
      <c r="J85" s="175" t="s">
        <v>124</v>
      </c>
      <c r="K85" s="176" t="s">
        <v>132</v>
      </c>
      <c r="L85" s="177"/>
      <c r="M85" s="92" t="s">
        <v>19</v>
      </c>
      <c r="N85" s="93" t="s">
        <v>39</v>
      </c>
      <c r="O85" s="93" t="s">
        <v>133</v>
      </c>
      <c r="P85" s="93" t="s">
        <v>134</v>
      </c>
      <c r="Q85" s="93" t="s">
        <v>135</v>
      </c>
      <c r="R85" s="93" t="s">
        <v>136</v>
      </c>
      <c r="S85" s="93" t="s">
        <v>137</v>
      </c>
      <c r="T85" s="94" t="s">
        <v>138</v>
      </c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</row>
    <row r="86" s="2" customFormat="1" ht="22.8" customHeight="1">
      <c r="A86" s="38"/>
      <c r="B86" s="39"/>
      <c r="C86" s="99" t="s">
        <v>139</v>
      </c>
      <c r="D86" s="40"/>
      <c r="E86" s="40"/>
      <c r="F86" s="40"/>
      <c r="G86" s="40"/>
      <c r="H86" s="40"/>
      <c r="I86" s="40"/>
      <c r="J86" s="178">
        <f>BK86</f>
        <v>0</v>
      </c>
      <c r="K86" s="40"/>
      <c r="L86" s="44"/>
      <c r="M86" s="95"/>
      <c r="N86" s="179"/>
      <c r="O86" s="96"/>
      <c r="P86" s="180">
        <f>P87</f>
        <v>0</v>
      </c>
      <c r="Q86" s="96"/>
      <c r="R86" s="180">
        <f>R87</f>
        <v>5.7257638200000001</v>
      </c>
      <c r="S86" s="96"/>
      <c r="T86" s="181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125</v>
      </c>
      <c r="BK86" s="182">
        <f>BK87</f>
        <v>0</v>
      </c>
    </row>
    <row r="87" s="11" customFormat="1" ht="25.92" customHeight="1">
      <c r="A87" s="11"/>
      <c r="B87" s="183"/>
      <c r="C87" s="184"/>
      <c r="D87" s="185" t="s">
        <v>68</v>
      </c>
      <c r="E87" s="186" t="s">
        <v>234</v>
      </c>
      <c r="F87" s="186" t="s">
        <v>235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P88+P116+P120+P133+P140+P189</f>
        <v>0</v>
      </c>
      <c r="Q87" s="191"/>
      <c r="R87" s="192">
        <f>R88+R116+R120+R133+R140+R189</f>
        <v>5.7257638200000001</v>
      </c>
      <c r="S87" s="191"/>
      <c r="T87" s="193">
        <f>T88+T116+T120+T133+T140+T189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77</v>
      </c>
      <c r="AT87" s="195" t="s">
        <v>68</v>
      </c>
      <c r="AU87" s="195" t="s">
        <v>69</v>
      </c>
      <c r="AY87" s="194" t="s">
        <v>143</v>
      </c>
      <c r="BK87" s="196">
        <f>BK88+BK116+BK120+BK133+BK140+BK189</f>
        <v>0</v>
      </c>
    </row>
    <row r="88" s="11" customFormat="1" ht="22.8" customHeight="1">
      <c r="A88" s="11"/>
      <c r="B88" s="183"/>
      <c r="C88" s="184"/>
      <c r="D88" s="185" t="s">
        <v>68</v>
      </c>
      <c r="E88" s="226" t="s">
        <v>77</v>
      </c>
      <c r="F88" s="226" t="s">
        <v>236</v>
      </c>
      <c r="G88" s="184"/>
      <c r="H88" s="184"/>
      <c r="I88" s="187"/>
      <c r="J88" s="227">
        <f>BK88</f>
        <v>0</v>
      </c>
      <c r="K88" s="184"/>
      <c r="L88" s="189"/>
      <c r="M88" s="190"/>
      <c r="N88" s="191"/>
      <c r="O88" s="191"/>
      <c r="P88" s="192">
        <f>SUM(P89:P115)</f>
        <v>0</v>
      </c>
      <c r="Q88" s="191"/>
      <c r="R88" s="192">
        <f>SUM(R89:R115)</f>
        <v>0.021152999999999998</v>
      </c>
      <c r="S88" s="191"/>
      <c r="T88" s="193">
        <f>SUM(T89:T115)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77</v>
      </c>
      <c r="AT88" s="195" t="s">
        <v>68</v>
      </c>
      <c r="AU88" s="195" t="s">
        <v>77</v>
      </c>
      <c r="AY88" s="194" t="s">
        <v>143</v>
      </c>
      <c r="BK88" s="196">
        <f>SUM(BK89:BK115)</f>
        <v>0</v>
      </c>
    </row>
    <row r="89" s="2" customFormat="1" ht="16.5" customHeight="1">
      <c r="A89" s="38"/>
      <c r="B89" s="39"/>
      <c r="C89" s="197" t="s">
        <v>77</v>
      </c>
      <c r="D89" s="197" t="s">
        <v>144</v>
      </c>
      <c r="E89" s="198" t="s">
        <v>1173</v>
      </c>
      <c r="F89" s="199" t="s">
        <v>1174</v>
      </c>
      <c r="G89" s="200" t="s">
        <v>437</v>
      </c>
      <c r="H89" s="201">
        <v>12</v>
      </c>
      <c r="I89" s="202"/>
      <c r="J89" s="203">
        <f>ROUND(I89*H89,2)</f>
        <v>0</v>
      </c>
      <c r="K89" s="204"/>
      <c r="L89" s="44"/>
      <c r="M89" s="205" t="s">
        <v>19</v>
      </c>
      <c r="N89" s="206" t="s">
        <v>40</v>
      </c>
      <c r="O89" s="84"/>
      <c r="P89" s="207">
        <f>O89*H89</f>
        <v>0</v>
      </c>
      <c r="Q89" s="207">
        <v>0.00055000000000000003</v>
      </c>
      <c r="R89" s="207">
        <f>Q89*H89</f>
        <v>0.0066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142</v>
      </c>
      <c r="AT89" s="209" t="s">
        <v>144</v>
      </c>
      <c r="AU89" s="209" t="s">
        <v>79</v>
      </c>
      <c r="AY89" s="17" t="s">
        <v>143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77</v>
      </c>
      <c r="BK89" s="210">
        <f>ROUND(I89*H89,2)</f>
        <v>0</v>
      </c>
      <c r="BL89" s="17" t="s">
        <v>142</v>
      </c>
      <c r="BM89" s="209" t="s">
        <v>1687</v>
      </c>
    </row>
    <row r="90" s="2" customFormat="1">
      <c r="A90" s="38"/>
      <c r="B90" s="39"/>
      <c r="C90" s="40"/>
      <c r="D90" s="211" t="s">
        <v>149</v>
      </c>
      <c r="E90" s="40"/>
      <c r="F90" s="212" t="s">
        <v>1176</v>
      </c>
      <c r="G90" s="40"/>
      <c r="H90" s="40"/>
      <c r="I90" s="213"/>
      <c r="J90" s="40"/>
      <c r="K90" s="40"/>
      <c r="L90" s="44"/>
      <c r="M90" s="214"/>
      <c r="N90" s="215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79</v>
      </c>
    </row>
    <row r="91" s="13" customFormat="1">
      <c r="A91" s="13"/>
      <c r="B91" s="239"/>
      <c r="C91" s="240"/>
      <c r="D91" s="211" t="s">
        <v>242</v>
      </c>
      <c r="E91" s="241" t="s">
        <v>19</v>
      </c>
      <c r="F91" s="242" t="s">
        <v>190</v>
      </c>
      <c r="G91" s="240"/>
      <c r="H91" s="243">
        <v>12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9" t="s">
        <v>242</v>
      </c>
      <c r="AU91" s="249" t="s">
        <v>79</v>
      </c>
      <c r="AV91" s="13" t="s">
        <v>79</v>
      </c>
      <c r="AW91" s="13" t="s">
        <v>31</v>
      </c>
      <c r="AX91" s="13" t="s">
        <v>77</v>
      </c>
      <c r="AY91" s="249" t="s">
        <v>143</v>
      </c>
    </row>
    <row r="92" s="2" customFormat="1" ht="16.5" customHeight="1">
      <c r="A92" s="38"/>
      <c r="B92" s="39"/>
      <c r="C92" s="197" t="s">
        <v>79</v>
      </c>
      <c r="D92" s="197" t="s">
        <v>144</v>
      </c>
      <c r="E92" s="198" t="s">
        <v>1177</v>
      </c>
      <c r="F92" s="199" t="s">
        <v>1178</v>
      </c>
      <c r="G92" s="200" t="s">
        <v>437</v>
      </c>
      <c r="H92" s="201">
        <v>12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40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142</v>
      </c>
      <c r="AT92" s="209" t="s">
        <v>144</v>
      </c>
      <c r="AU92" s="209" t="s">
        <v>79</v>
      </c>
      <c r="AY92" s="17" t="s">
        <v>143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77</v>
      </c>
      <c r="BK92" s="210">
        <f>ROUND(I92*H92,2)</f>
        <v>0</v>
      </c>
      <c r="BL92" s="17" t="s">
        <v>142</v>
      </c>
      <c r="BM92" s="209" t="s">
        <v>1688</v>
      </c>
    </row>
    <row r="93" s="2" customFormat="1">
      <c r="A93" s="38"/>
      <c r="B93" s="39"/>
      <c r="C93" s="40"/>
      <c r="D93" s="211" t="s">
        <v>149</v>
      </c>
      <c r="E93" s="40"/>
      <c r="F93" s="212" t="s">
        <v>1180</v>
      </c>
      <c r="G93" s="40"/>
      <c r="H93" s="40"/>
      <c r="I93" s="213"/>
      <c r="J93" s="40"/>
      <c r="K93" s="40"/>
      <c r="L93" s="44"/>
      <c r="M93" s="214"/>
      <c r="N93" s="21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79</v>
      </c>
    </row>
    <row r="94" s="13" customFormat="1">
      <c r="A94" s="13"/>
      <c r="B94" s="239"/>
      <c r="C94" s="240"/>
      <c r="D94" s="211" t="s">
        <v>242</v>
      </c>
      <c r="E94" s="241" t="s">
        <v>19</v>
      </c>
      <c r="F94" s="242" t="s">
        <v>190</v>
      </c>
      <c r="G94" s="240"/>
      <c r="H94" s="243">
        <v>12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9" t="s">
        <v>242</v>
      </c>
      <c r="AU94" s="249" t="s">
        <v>79</v>
      </c>
      <c r="AV94" s="13" t="s">
        <v>79</v>
      </c>
      <c r="AW94" s="13" t="s">
        <v>31</v>
      </c>
      <c r="AX94" s="13" t="s">
        <v>77</v>
      </c>
      <c r="AY94" s="249" t="s">
        <v>143</v>
      </c>
    </row>
    <row r="95" s="2" customFormat="1" ht="16.5" customHeight="1">
      <c r="A95" s="38"/>
      <c r="B95" s="39"/>
      <c r="C95" s="197" t="s">
        <v>154</v>
      </c>
      <c r="D95" s="197" t="s">
        <v>144</v>
      </c>
      <c r="E95" s="198" t="s">
        <v>1689</v>
      </c>
      <c r="F95" s="199" t="s">
        <v>1690</v>
      </c>
      <c r="G95" s="200" t="s">
        <v>259</v>
      </c>
      <c r="H95" s="201">
        <v>4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40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142</v>
      </c>
      <c r="AT95" s="209" t="s">
        <v>144</v>
      </c>
      <c r="AU95" s="209" t="s">
        <v>79</v>
      </c>
      <c r="AY95" s="17" t="s">
        <v>143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77</v>
      </c>
      <c r="BK95" s="210">
        <f>ROUND(I95*H95,2)</f>
        <v>0</v>
      </c>
      <c r="BL95" s="17" t="s">
        <v>142</v>
      </c>
      <c r="BM95" s="209" t="s">
        <v>1691</v>
      </c>
    </row>
    <row r="96" s="2" customFormat="1">
      <c r="A96" s="38"/>
      <c r="B96" s="39"/>
      <c r="C96" s="40"/>
      <c r="D96" s="211" t="s">
        <v>149</v>
      </c>
      <c r="E96" s="40"/>
      <c r="F96" s="212" t="s">
        <v>1692</v>
      </c>
      <c r="G96" s="40"/>
      <c r="H96" s="40"/>
      <c r="I96" s="213"/>
      <c r="J96" s="40"/>
      <c r="K96" s="40"/>
      <c r="L96" s="44"/>
      <c r="M96" s="214"/>
      <c r="N96" s="215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79</v>
      </c>
    </row>
    <row r="97" s="13" customFormat="1">
      <c r="A97" s="13"/>
      <c r="B97" s="239"/>
      <c r="C97" s="240"/>
      <c r="D97" s="211" t="s">
        <v>242</v>
      </c>
      <c r="E97" s="241" t="s">
        <v>19</v>
      </c>
      <c r="F97" s="242" t="s">
        <v>1693</v>
      </c>
      <c r="G97" s="240"/>
      <c r="H97" s="243">
        <v>4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9" t="s">
        <v>242</v>
      </c>
      <c r="AU97" s="249" t="s">
        <v>79</v>
      </c>
      <c r="AV97" s="13" t="s">
        <v>79</v>
      </c>
      <c r="AW97" s="13" t="s">
        <v>31</v>
      </c>
      <c r="AX97" s="13" t="s">
        <v>77</v>
      </c>
      <c r="AY97" s="249" t="s">
        <v>143</v>
      </c>
    </row>
    <row r="98" s="2" customFormat="1" ht="16.5" customHeight="1">
      <c r="A98" s="38"/>
      <c r="B98" s="39"/>
      <c r="C98" s="197" t="s">
        <v>142</v>
      </c>
      <c r="D98" s="197" t="s">
        <v>144</v>
      </c>
      <c r="E98" s="198" t="s">
        <v>1694</v>
      </c>
      <c r="F98" s="199" t="s">
        <v>1695</v>
      </c>
      <c r="G98" s="200" t="s">
        <v>306</v>
      </c>
      <c r="H98" s="201">
        <v>13.23</v>
      </c>
      <c r="I98" s="202"/>
      <c r="J98" s="203">
        <f>ROUND(I98*H98,2)</f>
        <v>0</v>
      </c>
      <c r="K98" s="204"/>
      <c r="L98" s="44"/>
      <c r="M98" s="205" t="s">
        <v>19</v>
      </c>
      <c r="N98" s="206" t="s">
        <v>40</v>
      </c>
      <c r="O98" s="8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142</v>
      </c>
      <c r="AT98" s="209" t="s">
        <v>144</v>
      </c>
      <c r="AU98" s="209" t="s">
        <v>79</v>
      </c>
      <c r="AY98" s="17" t="s">
        <v>143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77</v>
      </c>
      <c r="BK98" s="210">
        <f>ROUND(I98*H98,2)</f>
        <v>0</v>
      </c>
      <c r="BL98" s="17" t="s">
        <v>142</v>
      </c>
      <c r="BM98" s="209" t="s">
        <v>1696</v>
      </c>
    </row>
    <row r="99" s="2" customFormat="1">
      <c r="A99" s="38"/>
      <c r="B99" s="39"/>
      <c r="C99" s="40"/>
      <c r="D99" s="211" t="s">
        <v>149</v>
      </c>
      <c r="E99" s="40"/>
      <c r="F99" s="212" t="s">
        <v>1697</v>
      </c>
      <c r="G99" s="40"/>
      <c r="H99" s="40"/>
      <c r="I99" s="213"/>
      <c r="J99" s="40"/>
      <c r="K99" s="40"/>
      <c r="L99" s="44"/>
      <c r="M99" s="214"/>
      <c r="N99" s="215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79</v>
      </c>
    </row>
    <row r="100" s="13" customFormat="1">
      <c r="A100" s="13"/>
      <c r="B100" s="239"/>
      <c r="C100" s="240"/>
      <c r="D100" s="211" t="s">
        <v>242</v>
      </c>
      <c r="E100" s="241" t="s">
        <v>19</v>
      </c>
      <c r="F100" s="242" t="s">
        <v>1698</v>
      </c>
      <c r="G100" s="240"/>
      <c r="H100" s="243">
        <v>13.23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242</v>
      </c>
      <c r="AU100" s="249" t="s">
        <v>79</v>
      </c>
      <c r="AV100" s="13" t="s">
        <v>79</v>
      </c>
      <c r="AW100" s="13" t="s">
        <v>31</v>
      </c>
      <c r="AX100" s="13" t="s">
        <v>77</v>
      </c>
      <c r="AY100" s="249" t="s">
        <v>143</v>
      </c>
    </row>
    <row r="101" s="2" customFormat="1" ht="16.5" customHeight="1">
      <c r="A101" s="38"/>
      <c r="B101" s="39"/>
      <c r="C101" s="197" t="s">
        <v>161</v>
      </c>
      <c r="D101" s="197" t="s">
        <v>144</v>
      </c>
      <c r="E101" s="198" t="s">
        <v>1699</v>
      </c>
      <c r="F101" s="199" t="s">
        <v>1700</v>
      </c>
      <c r="G101" s="200" t="s">
        <v>259</v>
      </c>
      <c r="H101" s="201">
        <v>20.789999999999999</v>
      </c>
      <c r="I101" s="202"/>
      <c r="J101" s="203">
        <f>ROUND(I101*H101,2)</f>
        <v>0</v>
      </c>
      <c r="K101" s="204"/>
      <c r="L101" s="44"/>
      <c r="M101" s="205" t="s">
        <v>19</v>
      </c>
      <c r="N101" s="206" t="s">
        <v>40</v>
      </c>
      <c r="O101" s="84"/>
      <c r="P101" s="207">
        <f>O101*H101</f>
        <v>0</v>
      </c>
      <c r="Q101" s="207">
        <v>0.00069999999999999999</v>
      </c>
      <c r="R101" s="207">
        <f>Q101*H101</f>
        <v>0.014553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142</v>
      </c>
      <c r="AT101" s="209" t="s">
        <v>144</v>
      </c>
      <c r="AU101" s="209" t="s">
        <v>79</v>
      </c>
      <c r="AY101" s="17" t="s">
        <v>143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77</v>
      </c>
      <c r="BK101" s="210">
        <f>ROUND(I101*H101,2)</f>
        <v>0</v>
      </c>
      <c r="BL101" s="17" t="s">
        <v>142</v>
      </c>
      <c r="BM101" s="209" t="s">
        <v>1701</v>
      </c>
    </row>
    <row r="102" s="2" customFormat="1">
      <c r="A102" s="38"/>
      <c r="B102" s="39"/>
      <c r="C102" s="40"/>
      <c r="D102" s="211" t="s">
        <v>149</v>
      </c>
      <c r="E102" s="40"/>
      <c r="F102" s="212" t="s">
        <v>1702</v>
      </c>
      <c r="G102" s="40"/>
      <c r="H102" s="40"/>
      <c r="I102" s="213"/>
      <c r="J102" s="40"/>
      <c r="K102" s="40"/>
      <c r="L102" s="44"/>
      <c r="M102" s="214"/>
      <c r="N102" s="215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79</v>
      </c>
    </row>
    <row r="103" s="13" customFormat="1">
      <c r="A103" s="13"/>
      <c r="B103" s="239"/>
      <c r="C103" s="240"/>
      <c r="D103" s="211" t="s">
        <v>242</v>
      </c>
      <c r="E103" s="241" t="s">
        <v>19</v>
      </c>
      <c r="F103" s="242" t="s">
        <v>1703</v>
      </c>
      <c r="G103" s="240"/>
      <c r="H103" s="243">
        <v>20.789999999999999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9" t="s">
        <v>242</v>
      </c>
      <c r="AU103" s="249" t="s">
        <v>79</v>
      </c>
      <c r="AV103" s="13" t="s">
        <v>79</v>
      </c>
      <c r="AW103" s="13" t="s">
        <v>31</v>
      </c>
      <c r="AX103" s="13" t="s">
        <v>77</v>
      </c>
      <c r="AY103" s="249" t="s">
        <v>143</v>
      </c>
    </row>
    <row r="104" s="2" customFormat="1" ht="16.5" customHeight="1">
      <c r="A104" s="38"/>
      <c r="B104" s="39"/>
      <c r="C104" s="197" t="s">
        <v>165</v>
      </c>
      <c r="D104" s="197" t="s">
        <v>144</v>
      </c>
      <c r="E104" s="198" t="s">
        <v>1704</v>
      </c>
      <c r="F104" s="199" t="s">
        <v>1705</v>
      </c>
      <c r="G104" s="200" t="s">
        <v>259</v>
      </c>
      <c r="H104" s="201">
        <v>20.789999999999999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40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142</v>
      </c>
      <c r="AT104" s="209" t="s">
        <v>144</v>
      </c>
      <c r="AU104" s="209" t="s">
        <v>79</v>
      </c>
      <c r="AY104" s="17" t="s">
        <v>143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77</v>
      </c>
      <c r="BK104" s="210">
        <f>ROUND(I104*H104,2)</f>
        <v>0</v>
      </c>
      <c r="BL104" s="17" t="s">
        <v>142</v>
      </c>
      <c r="BM104" s="209" t="s">
        <v>1706</v>
      </c>
    </row>
    <row r="105" s="2" customFormat="1">
      <c r="A105" s="38"/>
      <c r="B105" s="39"/>
      <c r="C105" s="40"/>
      <c r="D105" s="211" t="s">
        <v>149</v>
      </c>
      <c r="E105" s="40"/>
      <c r="F105" s="212" t="s">
        <v>1707</v>
      </c>
      <c r="G105" s="40"/>
      <c r="H105" s="40"/>
      <c r="I105" s="213"/>
      <c r="J105" s="40"/>
      <c r="K105" s="40"/>
      <c r="L105" s="44"/>
      <c r="M105" s="214"/>
      <c r="N105" s="215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149</v>
      </c>
      <c r="AU105" s="17" t="s">
        <v>79</v>
      </c>
    </row>
    <row r="106" s="13" customFormat="1">
      <c r="A106" s="13"/>
      <c r="B106" s="239"/>
      <c r="C106" s="240"/>
      <c r="D106" s="211" t="s">
        <v>242</v>
      </c>
      <c r="E106" s="241" t="s">
        <v>19</v>
      </c>
      <c r="F106" s="242" t="s">
        <v>1703</v>
      </c>
      <c r="G106" s="240"/>
      <c r="H106" s="243">
        <v>20.789999999999999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242</v>
      </c>
      <c r="AU106" s="249" t="s">
        <v>79</v>
      </c>
      <c r="AV106" s="13" t="s">
        <v>79</v>
      </c>
      <c r="AW106" s="13" t="s">
        <v>31</v>
      </c>
      <c r="AX106" s="13" t="s">
        <v>77</v>
      </c>
      <c r="AY106" s="249" t="s">
        <v>143</v>
      </c>
    </row>
    <row r="107" s="2" customFormat="1" ht="16.5" customHeight="1">
      <c r="A107" s="38"/>
      <c r="B107" s="39"/>
      <c r="C107" s="197" t="s">
        <v>169</v>
      </c>
      <c r="D107" s="197" t="s">
        <v>144</v>
      </c>
      <c r="E107" s="198" t="s">
        <v>343</v>
      </c>
      <c r="F107" s="199" t="s">
        <v>344</v>
      </c>
      <c r="G107" s="200" t="s">
        <v>306</v>
      </c>
      <c r="H107" s="201">
        <v>4.7599999999999998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40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142</v>
      </c>
      <c r="AT107" s="209" t="s">
        <v>144</v>
      </c>
      <c r="AU107" s="209" t="s">
        <v>79</v>
      </c>
      <c r="AY107" s="17" t="s">
        <v>143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77</v>
      </c>
      <c r="BK107" s="210">
        <f>ROUND(I107*H107,2)</f>
        <v>0</v>
      </c>
      <c r="BL107" s="17" t="s">
        <v>142</v>
      </c>
      <c r="BM107" s="209" t="s">
        <v>1708</v>
      </c>
    </row>
    <row r="108" s="2" customFormat="1">
      <c r="A108" s="38"/>
      <c r="B108" s="39"/>
      <c r="C108" s="40"/>
      <c r="D108" s="211" t="s">
        <v>149</v>
      </c>
      <c r="E108" s="40"/>
      <c r="F108" s="212" t="s">
        <v>346</v>
      </c>
      <c r="G108" s="40"/>
      <c r="H108" s="40"/>
      <c r="I108" s="213"/>
      <c r="J108" s="40"/>
      <c r="K108" s="40"/>
      <c r="L108" s="44"/>
      <c r="M108" s="214"/>
      <c r="N108" s="215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149</v>
      </c>
      <c r="AU108" s="17" t="s">
        <v>79</v>
      </c>
    </row>
    <row r="109" s="13" customFormat="1">
      <c r="A109" s="13"/>
      <c r="B109" s="239"/>
      <c r="C109" s="240"/>
      <c r="D109" s="211" t="s">
        <v>242</v>
      </c>
      <c r="E109" s="241" t="s">
        <v>19</v>
      </c>
      <c r="F109" s="242" t="s">
        <v>1709</v>
      </c>
      <c r="G109" s="240"/>
      <c r="H109" s="243">
        <v>4.7599999999999998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242</v>
      </c>
      <c r="AU109" s="249" t="s">
        <v>79</v>
      </c>
      <c r="AV109" s="13" t="s">
        <v>79</v>
      </c>
      <c r="AW109" s="13" t="s">
        <v>31</v>
      </c>
      <c r="AX109" s="13" t="s">
        <v>77</v>
      </c>
      <c r="AY109" s="249" t="s">
        <v>143</v>
      </c>
    </row>
    <row r="110" s="2" customFormat="1" ht="16.5" customHeight="1">
      <c r="A110" s="38"/>
      <c r="B110" s="39"/>
      <c r="C110" s="197" t="s">
        <v>173</v>
      </c>
      <c r="D110" s="197" t="s">
        <v>144</v>
      </c>
      <c r="E110" s="198" t="s">
        <v>348</v>
      </c>
      <c r="F110" s="199" t="s">
        <v>349</v>
      </c>
      <c r="G110" s="200" t="s">
        <v>306</v>
      </c>
      <c r="H110" s="201">
        <v>8.4700000000000006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40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142</v>
      </c>
      <c r="AT110" s="209" t="s">
        <v>144</v>
      </c>
      <c r="AU110" s="209" t="s">
        <v>79</v>
      </c>
      <c r="AY110" s="17" t="s">
        <v>143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77</v>
      </c>
      <c r="BK110" s="210">
        <f>ROUND(I110*H110,2)</f>
        <v>0</v>
      </c>
      <c r="BL110" s="17" t="s">
        <v>142</v>
      </c>
      <c r="BM110" s="209" t="s">
        <v>1710</v>
      </c>
    </row>
    <row r="111" s="2" customFormat="1">
      <c r="A111" s="38"/>
      <c r="B111" s="39"/>
      <c r="C111" s="40"/>
      <c r="D111" s="211" t="s">
        <v>149</v>
      </c>
      <c r="E111" s="40"/>
      <c r="F111" s="212" t="s">
        <v>351</v>
      </c>
      <c r="G111" s="40"/>
      <c r="H111" s="40"/>
      <c r="I111" s="213"/>
      <c r="J111" s="40"/>
      <c r="K111" s="40"/>
      <c r="L111" s="44"/>
      <c r="M111" s="214"/>
      <c r="N111" s="215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149</v>
      </c>
      <c r="AU111" s="17" t="s">
        <v>79</v>
      </c>
    </row>
    <row r="112" s="13" customFormat="1">
      <c r="A112" s="13"/>
      <c r="B112" s="239"/>
      <c r="C112" s="240"/>
      <c r="D112" s="211" t="s">
        <v>242</v>
      </c>
      <c r="E112" s="241" t="s">
        <v>19</v>
      </c>
      <c r="F112" s="242" t="s">
        <v>1711</v>
      </c>
      <c r="G112" s="240"/>
      <c r="H112" s="243">
        <v>8.4700000000000006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242</v>
      </c>
      <c r="AU112" s="249" t="s">
        <v>79</v>
      </c>
      <c r="AV112" s="13" t="s">
        <v>79</v>
      </c>
      <c r="AW112" s="13" t="s">
        <v>31</v>
      </c>
      <c r="AX112" s="13" t="s">
        <v>77</v>
      </c>
      <c r="AY112" s="249" t="s">
        <v>143</v>
      </c>
    </row>
    <row r="113" s="2" customFormat="1" ht="16.5" customHeight="1">
      <c r="A113" s="38"/>
      <c r="B113" s="39"/>
      <c r="C113" s="197" t="s">
        <v>177</v>
      </c>
      <c r="D113" s="197" t="s">
        <v>144</v>
      </c>
      <c r="E113" s="198" t="s">
        <v>1712</v>
      </c>
      <c r="F113" s="199" t="s">
        <v>1713</v>
      </c>
      <c r="G113" s="200" t="s">
        <v>259</v>
      </c>
      <c r="H113" s="201">
        <v>4</v>
      </c>
      <c r="I113" s="202"/>
      <c r="J113" s="203">
        <f>ROUND(I113*H113,2)</f>
        <v>0</v>
      </c>
      <c r="K113" s="204"/>
      <c r="L113" s="44"/>
      <c r="M113" s="205" t="s">
        <v>19</v>
      </c>
      <c r="N113" s="206" t="s">
        <v>40</v>
      </c>
      <c r="O113" s="8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9" t="s">
        <v>142</v>
      </c>
      <c r="AT113" s="209" t="s">
        <v>144</v>
      </c>
      <c r="AU113" s="209" t="s">
        <v>79</v>
      </c>
      <c r="AY113" s="17" t="s">
        <v>143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7" t="s">
        <v>77</v>
      </c>
      <c r="BK113" s="210">
        <f>ROUND(I113*H113,2)</f>
        <v>0</v>
      </c>
      <c r="BL113" s="17" t="s">
        <v>142</v>
      </c>
      <c r="BM113" s="209" t="s">
        <v>1714</v>
      </c>
    </row>
    <row r="114" s="2" customFormat="1">
      <c r="A114" s="38"/>
      <c r="B114" s="39"/>
      <c r="C114" s="40"/>
      <c r="D114" s="211" t="s">
        <v>149</v>
      </c>
      <c r="E114" s="40"/>
      <c r="F114" s="212" t="s">
        <v>1715</v>
      </c>
      <c r="G114" s="40"/>
      <c r="H114" s="40"/>
      <c r="I114" s="213"/>
      <c r="J114" s="40"/>
      <c r="K114" s="40"/>
      <c r="L114" s="44"/>
      <c r="M114" s="214"/>
      <c r="N114" s="215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149</v>
      </c>
      <c r="AU114" s="17" t="s">
        <v>79</v>
      </c>
    </row>
    <row r="115" s="13" customFormat="1">
      <c r="A115" s="13"/>
      <c r="B115" s="239"/>
      <c r="C115" s="240"/>
      <c r="D115" s="211" t="s">
        <v>242</v>
      </c>
      <c r="E115" s="241" t="s">
        <v>19</v>
      </c>
      <c r="F115" s="242" t="s">
        <v>142</v>
      </c>
      <c r="G115" s="240"/>
      <c r="H115" s="243">
        <v>4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242</v>
      </c>
      <c r="AU115" s="249" t="s">
        <v>79</v>
      </c>
      <c r="AV115" s="13" t="s">
        <v>79</v>
      </c>
      <c r="AW115" s="13" t="s">
        <v>31</v>
      </c>
      <c r="AX115" s="13" t="s">
        <v>77</v>
      </c>
      <c r="AY115" s="249" t="s">
        <v>143</v>
      </c>
    </row>
    <row r="116" s="11" customFormat="1" ht="22.8" customHeight="1">
      <c r="A116" s="11"/>
      <c r="B116" s="183"/>
      <c r="C116" s="184"/>
      <c r="D116" s="185" t="s">
        <v>68</v>
      </c>
      <c r="E116" s="226" t="s">
        <v>79</v>
      </c>
      <c r="F116" s="226" t="s">
        <v>626</v>
      </c>
      <c r="G116" s="184"/>
      <c r="H116" s="184"/>
      <c r="I116" s="187"/>
      <c r="J116" s="227">
        <f>BK116</f>
        <v>0</v>
      </c>
      <c r="K116" s="184"/>
      <c r="L116" s="189"/>
      <c r="M116" s="190"/>
      <c r="N116" s="191"/>
      <c r="O116" s="191"/>
      <c r="P116" s="192">
        <f>SUM(P117:P119)</f>
        <v>0</v>
      </c>
      <c r="Q116" s="191"/>
      <c r="R116" s="192">
        <f>SUM(R117:R119)</f>
        <v>0.73008000000000006</v>
      </c>
      <c r="S116" s="191"/>
      <c r="T116" s="193">
        <f>SUM(T117:T119)</f>
        <v>0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R116" s="194" t="s">
        <v>77</v>
      </c>
      <c r="AT116" s="195" t="s">
        <v>68</v>
      </c>
      <c r="AU116" s="195" t="s">
        <v>77</v>
      </c>
      <c r="AY116" s="194" t="s">
        <v>143</v>
      </c>
      <c r="BK116" s="196">
        <f>SUM(BK117:BK119)</f>
        <v>0</v>
      </c>
    </row>
    <row r="117" s="2" customFormat="1" ht="16.5" customHeight="1">
      <c r="A117" s="38"/>
      <c r="B117" s="39"/>
      <c r="C117" s="197" t="s">
        <v>181</v>
      </c>
      <c r="D117" s="197" t="s">
        <v>144</v>
      </c>
      <c r="E117" s="198" t="s">
        <v>1716</v>
      </c>
      <c r="F117" s="199" t="s">
        <v>1717</v>
      </c>
      <c r="G117" s="200" t="s">
        <v>306</v>
      </c>
      <c r="H117" s="201">
        <v>0.33800000000000002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40</v>
      </c>
      <c r="O117" s="84"/>
      <c r="P117" s="207">
        <f>O117*H117</f>
        <v>0</v>
      </c>
      <c r="Q117" s="207">
        <v>2.1600000000000001</v>
      </c>
      <c r="R117" s="207">
        <f>Q117*H117</f>
        <v>0.73008000000000006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142</v>
      </c>
      <c r="AT117" s="209" t="s">
        <v>144</v>
      </c>
      <c r="AU117" s="209" t="s">
        <v>79</v>
      </c>
      <c r="AY117" s="17" t="s">
        <v>143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77</v>
      </c>
      <c r="BK117" s="210">
        <f>ROUND(I117*H117,2)</f>
        <v>0</v>
      </c>
      <c r="BL117" s="17" t="s">
        <v>142</v>
      </c>
      <c r="BM117" s="209" t="s">
        <v>1718</v>
      </c>
    </row>
    <row r="118" s="2" customFormat="1">
      <c r="A118" s="38"/>
      <c r="B118" s="39"/>
      <c r="C118" s="40"/>
      <c r="D118" s="211" t="s">
        <v>149</v>
      </c>
      <c r="E118" s="40"/>
      <c r="F118" s="212" t="s">
        <v>1717</v>
      </c>
      <c r="G118" s="40"/>
      <c r="H118" s="40"/>
      <c r="I118" s="213"/>
      <c r="J118" s="40"/>
      <c r="K118" s="40"/>
      <c r="L118" s="44"/>
      <c r="M118" s="214"/>
      <c r="N118" s="21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79</v>
      </c>
    </row>
    <row r="119" s="13" customFormat="1">
      <c r="A119" s="13"/>
      <c r="B119" s="239"/>
      <c r="C119" s="240"/>
      <c r="D119" s="211" t="s">
        <v>242</v>
      </c>
      <c r="E119" s="241" t="s">
        <v>19</v>
      </c>
      <c r="F119" s="242" t="s">
        <v>1719</v>
      </c>
      <c r="G119" s="240"/>
      <c r="H119" s="243">
        <v>0.33800000000000002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242</v>
      </c>
      <c r="AU119" s="249" t="s">
        <v>79</v>
      </c>
      <c r="AV119" s="13" t="s">
        <v>79</v>
      </c>
      <c r="AW119" s="13" t="s">
        <v>31</v>
      </c>
      <c r="AX119" s="13" t="s">
        <v>77</v>
      </c>
      <c r="AY119" s="249" t="s">
        <v>143</v>
      </c>
    </row>
    <row r="120" s="11" customFormat="1" ht="22.8" customHeight="1">
      <c r="A120" s="11"/>
      <c r="B120" s="183"/>
      <c r="C120" s="184"/>
      <c r="D120" s="185" t="s">
        <v>68</v>
      </c>
      <c r="E120" s="226" t="s">
        <v>142</v>
      </c>
      <c r="F120" s="226" t="s">
        <v>402</v>
      </c>
      <c r="G120" s="184"/>
      <c r="H120" s="184"/>
      <c r="I120" s="187"/>
      <c r="J120" s="227">
        <f>BK120</f>
        <v>0</v>
      </c>
      <c r="K120" s="184"/>
      <c r="L120" s="189"/>
      <c r="M120" s="190"/>
      <c r="N120" s="191"/>
      <c r="O120" s="191"/>
      <c r="P120" s="192">
        <f>SUM(P121:P132)</f>
        <v>0</v>
      </c>
      <c r="Q120" s="191"/>
      <c r="R120" s="192">
        <f>SUM(R121:R132)</f>
        <v>0.0056880000000000003</v>
      </c>
      <c r="S120" s="191"/>
      <c r="T120" s="193">
        <f>SUM(T121:T132)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4" t="s">
        <v>77</v>
      </c>
      <c r="AT120" s="195" t="s">
        <v>68</v>
      </c>
      <c r="AU120" s="195" t="s">
        <v>77</v>
      </c>
      <c r="AY120" s="194" t="s">
        <v>143</v>
      </c>
      <c r="BK120" s="196">
        <f>SUM(BK121:BK132)</f>
        <v>0</v>
      </c>
    </row>
    <row r="121" s="2" customFormat="1" ht="16.5" customHeight="1">
      <c r="A121" s="38"/>
      <c r="B121" s="39"/>
      <c r="C121" s="197" t="s">
        <v>186</v>
      </c>
      <c r="D121" s="197" t="s">
        <v>144</v>
      </c>
      <c r="E121" s="198" t="s">
        <v>1720</v>
      </c>
      <c r="F121" s="199" t="s">
        <v>1721</v>
      </c>
      <c r="G121" s="200" t="s">
        <v>306</v>
      </c>
      <c r="H121" s="201">
        <v>0.45000000000000001</v>
      </c>
      <c r="I121" s="202"/>
      <c r="J121" s="203">
        <f>ROUND(I121*H121,2)</f>
        <v>0</v>
      </c>
      <c r="K121" s="204"/>
      <c r="L121" s="44"/>
      <c r="M121" s="205" t="s">
        <v>19</v>
      </c>
      <c r="N121" s="206" t="s">
        <v>40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142</v>
      </c>
      <c r="AT121" s="209" t="s">
        <v>144</v>
      </c>
      <c r="AU121" s="209" t="s">
        <v>79</v>
      </c>
      <c r="AY121" s="17" t="s">
        <v>143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77</v>
      </c>
      <c r="BK121" s="210">
        <f>ROUND(I121*H121,2)</f>
        <v>0</v>
      </c>
      <c r="BL121" s="17" t="s">
        <v>142</v>
      </c>
      <c r="BM121" s="209" t="s">
        <v>1722</v>
      </c>
    </row>
    <row r="122" s="2" customFormat="1">
      <c r="A122" s="38"/>
      <c r="B122" s="39"/>
      <c r="C122" s="40"/>
      <c r="D122" s="211" t="s">
        <v>149</v>
      </c>
      <c r="E122" s="40"/>
      <c r="F122" s="212" t="s">
        <v>1723</v>
      </c>
      <c r="G122" s="40"/>
      <c r="H122" s="40"/>
      <c r="I122" s="213"/>
      <c r="J122" s="40"/>
      <c r="K122" s="40"/>
      <c r="L122" s="44"/>
      <c r="M122" s="214"/>
      <c r="N122" s="215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79</v>
      </c>
    </row>
    <row r="123" s="13" customFormat="1">
      <c r="A123" s="13"/>
      <c r="B123" s="239"/>
      <c r="C123" s="240"/>
      <c r="D123" s="211" t="s">
        <v>242</v>
      </c>
      <c r="E123" s="241" t="s">
        <v>19</v>
      </c>
      <c r="F123" s="242" t="s">
        <v>1724</v>
      </c>
      <c r="G123" s="240"/>
      <c r="H123" s="243">
        <v>0.45000000000000001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242</v>
      </c>
      <c r="AU123" s="249" t="s">
        <v>79</v>
      </c>
      <c r="AV123" s="13" t="s">
        <v>79</v>
      </c>
      <c r="AW123" s="13" t="s">
        <v>31</v>
      </c>
      <c r="AX123" s="13" t="s">
        <v>77</v>
      </c>
      <c r="AY123" s="249" t="s">
        <v>143</v>
      </c>
    </row>
    <row r="124" s="2" customFormat="1" ht="16.5" customHeight="1">
      <c r="A124" s="38"/>
      <c r="B124" s="39"/>
      <c r="C124" s="197" t="s">
        <v>190</v>
      </c>
      <c r="D124" s="197" t="s">
        <v>144</v>
      </c>
      <c r="E124" s="198" t="s">
        <v>1252</v>
      </c>
      <c r="F124" s="199" t="s">
        <v>1253</v>
      </c>
      <c r="G124" s="200" t="s">
        <v>306</v>
      </c>
      <c r="H124" s="201">
        <v>1.1699999999999999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40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142</v>
      </c>
      <c r="AT124" s="209" t="s">
        <v>144</v>
      </c>
      <c r="AU124" s="209" t="s">
        <v>79</v>
      </c>
      <c r="AY124" s="17" t="s">
        <v>143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77</v>
      </c>
      <c r="BK124" s="210">
        <f>ROUND(I124*H124,2)</f>
        <v>0</v>
      </c>
      <c r="BL124" s="17" t="s">
        <v>142</v>
      </c>
      <c r="BM124" s="209" t="s">
        <v>1725</v>
      </c>
    </row>
    <row r="125" s="2" customFormat="1">
      <c r="A125" s="38"/>
      <c r="B125" s="39"/>
      <c r="C125" s="40"/>
      <c r="D125" s="211" t="s">
        <v>149</v>
      </c>
      <c r="E125" s="40"/>
      <c r="F125" s="212" t="s">
        <v>1255</v>
      </c>
      <c r="G125" s="40"/>
      <c r="H125" s="40"/>
      <c r="I125" s="213"/>
      <c r="J125" s="40"/>
      <c r="K125" s="40"/>
      <c r="L125" s="44"/>
      <c r="M125" s="214"/>
      <c r="N125" s="215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149</v>
      </c>
      <c r="AU125" s="17" t="s">
        <v>79</v>
      </c>
    </row>
    <row r="126" s="13" customFormat="1">
      <c r="A126" s="13"/>
      <c r="B126" s="239"/>
      <c r="C126" s="240"/>
      <c r="D126" s="211" t="s">
        <v>242</v>
      </c>
      <c r="E126" s="241" t="s">
        <v>19</v>
      </c>
      <c r="F126" s="242" t="s">
        <v>1726</v>
      </c>
      <c r="G126" s="240"/>
      <c r="H126" s="243">
        <v>1.1699999999999999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242</v>
      </c>
      <c r="AU126" s="249" t="s">
        <v>79</v>
      </c>
      <c r="AV126" s="13" t="s">
        <v>79</v>
      </c>
      <c r="AW126" s="13" t="s">
        <v>31</v>
      </c>
      <c r="AX126" s="13" t="s">
        <v>77</v>
      </c>
      <c r="AY126" s="249" t="s">
        <v>143</v>
      </c>
    </row>
    <row r="127" s="2" customFormat="1" ht="16.5" customHeight="1">
      <c r="A127" s="38"/>
      <c r="B127" s="39"/>
      <c r="C127" s="197" t="s">
        <v>195</v>
      </c>
      <c r="D127" s="197" t="s">
        <v>144</v>
      </c>
      <c r="E127" s="198" t="s">
        <v>1727</v>
      </c>
      <c r="F127" s="199" t="s">
        <v>1728</v>
      </c>
      <c r="G127" s="200" t="s">
        <v>306</v>
      </c>
      <c r="H127" s="201">
        <v>1.1699999999999999</v>
      </c>
      <c r="I127" s="202"/>
      <c r="J127" s="203">
        <f>ROUND(I127*H127,2)</f>
        <v>0</v>
      </c>
      <c r="K127" s="204"/>
      <c r="L127" s="44"/>
      <c r="M127" s="205" t="s">
        <v>19</v>
      </c>
      <c r="N127" s="206" t="s">
        <v>40</v>
      </c>
      <c r="O127" s="8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9" t="s">
        <v>142</v>
      </c>
      <c r="AT127" s="209" t="s">
        <v>144</v>
      </c>
      <c r="AU127" s="209" t="s">
        <v>79</v>
      </c>
      <c r="AY127" s="17" t="s">
        <v>143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7" t="s">
        <v>77</v>
      </c>
      <c r="BK127" s="210">
        <f>ROUND(I127*H127,2)</f>
        <v>0</v>
      </c>
      <c r="BL127" s="17" t="s">
        <v>142</v>
      </c>
      <c r="BM127" s="209" t="s">
        <v>1729</v>
      </c>
    </row>
    <row r="128" s="2" customFormat="1">
      <c r="A128" s="38"/>
      <c r="B128" s="39"/>
      <c r="C128" s="40"/>
      <c r="D128" s="211" t="s">
        <v>149</v>
      </c>
      <c r="E128" s="40"/>
      <c r="F128" s="212" t="s">
        <v>1730</v>
      </c>
      <c r="G128" s="40"/>
      <c r="H128" s="40"/>
      <c r="I128" s="213"/>
      <c r="J128" s="40"/>
      <c r="K128" s="40"/>
      <c r="L128" s="44"/>
      <c r="M128" s="214"/>
      <c r="N128" s="215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149</v>
      </c>
      <c r="AU128" s="17" t="s">
        <v>79</v>
      </c>
    </row>
    <row r="129" s="13" customFormat="1">
      <c r="A129" s="13"/>
      <c r="B129" s="239"/>
      <c r="C129" s="240"/>
      <c r="D129" s="211" t="s">
        <v>242</v>
      </c>
      <c r="E129" s="241" t="s">
        <v>19</v>
      </c>
      <c r="F129" s="242" t="s">
        <v>1726</v>
      </c>
      <c r="G129" s="240"/>
      <c r="H129" s="243">
        <v>1.1699999999999999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242</v>
      </c>
      <c r="AU129" s="249" t="s">
        <v>79</v>
      </c>
      <c r="AV129" s="13" t="s">
        <v>79</v>
      </c>
      <c r="AW129" s="13" t="s">
        <v>31</v>
      </c>
      <c r="AX129" s="13" t="s">
        <v>77</v>
      </c>
      <c r="AY129" s="249" t="s">
        <v>143</v>
      </c>
    </row>
    <row r="130" s="2" customFormat="1" ht="16.5" customHeight="1">
      <c r="A130" s="38"/>
      <c r="B130" s="39"/>
      <c r="C130" s="197" t="s">
        <v>199</v>
      </c>
      <c r="D130" s="197" t="s">
        <v>144</v>
      </c>
      <c r="E130" s="198" t="s">
        <v>1731</v>
      </c>
      <c r="F130" s="199" t="s">
        <v>1732</v>
      </c>
      <c r="G130" s="200" t="s">
        <v>259</v>
      </c>
      <c r="H130" s="201">
        <v>0.90000000000000002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40</v>
      </c>
      <c r="O130" s="84"/>
      <c r="P130" s="207">
        <f>O130*H130</f>
        <v>0</v>
      </c>
      <c r="Q130" s="207">
        <v>0.0063200000000000001</v>
      </c>
      <c r="R130" s="207">
        <f>Q130*H130</f>
        <v>0.0056880000000000003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142</v>
      </c>
      <c r="AT130" s="209" t="s">
        <v>144</v>
      </c>
      <c r="AU130" s="209" t="s">
        <v>79</v>
      </c>
      <c r="AY130" s="17" t="s">
        <v>143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77</v>
      </c>
      <c r="BK130" s="210">
        <f>ROUND(I130*H130,2)</f>
        <v>0</v>
      </c>
      <c r="BL130" s="17" t="s">
        <v>142</v>
      </c>
      <c r="BM130" s="209" t="s">
        <v>1733</v>
      </c>
    </row>
    <row r="131" s="2" customFormat="1">
      <c r="A131" s="38"/>
      <c r="B131" s="39"/>
      <c r="C131" s="40"/>
      <c r="D131" s="211" t="s">
        <v>149</v>
      </c>
      <c r="E131" s="40"/>
      <c r="F131" s="212" t="s">
        <v>1734</v>
      </c>
      <c r="G131" s="40"/>
      <c r="H131" s="40"/>
      <c r="I131" s="213"/>
      <c r="J131" s="40"/>
      <c r="K131" s="40"/>
      <c r="L131" s="44"/>
      <c r="M131" s="214"/>
      <c r="N131" s="215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79</v>
      </c>
    </row>
    <row r="132" s="13" customFormat="1">
      <c r="A132" s="13"/>
      <c r="B132" s="239"/>
      <c r="C132" s="240"/>
      <c r="D132" s="211" t="s">
        <v>242</v>
      </c>
      <c r="E132" s="241" t="s">
        <v>19</v>
      </c>
      <c r="F132" s="242" t="s">
        <v>1735</v>
      </c>
      <c r="G132" s="240"/>
      <c r="H132" s="243">
        <v>0.90000000000000002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242</v>
      </c>
      <c r="AU132" s="249" t="s">
        <v>79</v>
      </c>
      <c r="AV132" s="13" t="s">
        <v>79</v>
      </c>
      <c r="AW132" s="13" t="s">
        <v>31</v>
      </c>
      <c r="AX132" s="13" t="s">
        <v>77</v>
      </c>
      <c r="AY132" s="249" t="s">
        <v>143</v>
      </c>
    </row>
    <row r="133" s="11" customFormat="1" ht="22.8" customHeight="1">
      <c r="A133" s="11"/>
      <c r="B133" s="183"/>
      <c r="C133" s="184"/>
      <c r="D133" s="185" t="s">
        <v>68</v>
      </c>
      <c r="E133" s="226" t="s">
        <v>161</v>
      </c>
      <c r="F133" s="226" t="s">
        <v>1071</v>
      </c>
      <c r="G133" s="184"/>
      <c r="H133" s="184"/>
      <c r="I133" s="187"/>
      <c r="J133" s="227">
        <f>BK133</f>
        <v>0</v>
      </c>
      <c r="K133" s="184"/>
      <c r="L133" s="189"/>
      <c r="M133" s="190"/>
      <c r="N133" s="191"/>
      <c r="O133" s="191"/>
      <c r="P133" s="192">
        <f>SUM(P134:P139)</f>
        <v>0</v>
      </c>
      <c r="Q133" s="191"/>
      <c r="R133" s="192">
        <f>SUM(R134:R139)</f>
        <v>0.50083199999999994</v>
      </c>
      <c r="S133" s="191"/>
      <c r="T133" s="193">
        <f>SUM(T134:T139)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94" t="s">
        <v>77</v>
      </c>
      <c r="AT133" s="195" t="s">
        <v>68</v>
      </c>
      <c r="AU133" s="195" t="s">
        <v>77</v>
      </c>
      <c r="AY133" s="194" t="s">
        <v>143</v>
      </c>
      <c r="BK133" s="196">
        <f>SUM(BK134:BK139)</f>
        <v>0</v>
      </c>
    </row>
    <row r="134" s="2" customFormat="1" ht="16.5" customHeight="1">
      <c r="A134" s="38"/>
      <c r="B134" s="39"/>
      <c r="C134" s="228" t="s">
        <v>8</v>
      </c>
      <c r="D134" s="228" t="s">
        <v>237</v>
      </c>
      <c r="E134" s="229" t="s">
        <v>1282</v>
      </c>
      <c r="F134" s="230" t="s">
        <v>1283</v>
      </c>
      <c r="G134" s="231" t="s">
        <v>259</v>
      </c>
      <c r="H134" s="232">
        <v>1.2</v>
      </c>
      <c r="I134" s="233"/>
      <c r="J134" s="234">
        <f>ROUND(I134*H134,2)</f>
        <v>0</v>
      </c>
      <c r="K134" s="235"/>
      <c r="L134" s="236"/>
      <c r="M134" s="237" t="s">
        <v>19</v>
      </c>
      <c r="N134" s="238" t="s">
        <v>40</v>
      </c>
      <c r="O134" s="84"/>
      <c r="P134" s="207">
        <f>O134*H134</f>
        <v>0</v>
      </c>
      <c r="Q134" s="207">
        <v>0.222</v>
      </c>
      <c r="R134" s="207">
        <f>Q134*H134</f>
        <v>0.26639999999999997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173</v>
      </c>
      <c r="AT134" s="209" t="s">
        <v>237</v>
      </c>
      <c r="AU134" s="209" t="s">
        <v>79</v>
      </c>
      <c r="AY134" s="17" t="s">
        <v>143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77</v>
      </c>
      <c r="BK134" s="210">
        <f>ROUND(I134*H134,2)</f>
        <v>0</v>
      </c>
      <c r="BL134" s="17" t="s">
        <v>142</v>
      </c>
      <c r="BM134" s="209" t="s">
        <v>1736</v>
      </c>
    </row>
    <row r="135" s="2" customFormat="1">
      <c r="A135" s="38"/>
      <c r="B135" s="39"/>
      <c r="C135" s="40"/>
      <c r="D135" s="211" t="s">
        <v>149</v>
      </c>
      <c r="E135" s="40"/>
      <c r="F135" s="212" t="s">
        <v>1283</v>
      </c>
      <c r="G135" s="40"/>
      <c r="H135" s="40"/>
      <c r="I135" s="213"/>
      <c r="J135" s="40"/>
      <c r="K135" s="40"/>
      <c r="L135" s="44"/>
      <c r="M135" s="214"/>
      <c r="N135" s="215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79</v>
      </c>
    </row>
    <row r="136" s="13" customFormat="1">
      <c r="A136" s="13"/>
      <c r="B136" s="239"/>
      <c r="C136" s="240"/>
      <c r="D136" s="211" t="s">
        <v>242</v>
      </c>
      <c r="E136" s="241" t="s">
        <v>19</v>
      </c>
      <c r="F136" s="242" t="s">
        <v>1737</v>
      </c>
      <c r="G136" s="240"/>
      <c r="H136" s="243">
        <v>1.2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242</v>
      </c>
      <c r="AU136" s="249" t="s">
        <v>79</v>
      </c>
      <c r="AV136" s="13" t="s">
        <v>79</v>
      </c>
      <c r="AW136" s="13" t="s">
        <v>31</v>
      </c>
      <c r="AX136" s="13" t="s">
        <v>77</v>
      </c>
      <c r="AY136" s="249" t="s">
        <v>143</v>
      </c>
    </row>
    <row r="137" s="2" customFormat="1" ht="16.5" customHeight="1">
      <c r="A137" s="38"/>
      <c r="B137" s="39"/>
      <c r="C137" s="197" t="s">
        <v>209</v>
      </c>
      <c r="D137" s="197" t="s">
        <v>144</v>
      </c>
      <c r="E137" s="198" t="s">
        <v>1738</v>
      </c>
      <c r="F137" s="199" t="s">
        <v>1739</v>
      </c>
      <c r="G137" s="200" t="s">
        <v>259</v>
      </c>
      <c r="H137" s="201">
        <v>1.2</v>
      </c>
      <c r="I137" s="202"/>
      <c r="J137" s="203">
        <f>ROUND(I137*H137,2)</f>
        <v>0</v>
      </c>
      <c r="K137" s="204"/>
      <c r="L137" s="44"/>
      <c r="M137" s="205" t="s">
        <v>19</v>
      </c>
      <c r="N137" s="206" t="s">
        <v>40</v>
      </c>
      <c r="O137" s="84"/>
      <c r="P137" s="207">
        <f>O137*H137</f>
        <v>0</v>
      </c>
      <c r="Q137" s="207">
        <v>0.19536000000000001</v>
      </c>
      <c r="R137" s="207">
        <f>Q137*H137</f>
        <v>0.234432</v>
      </c>
      <c r="S137" s="207">
        <v>0</v>
      </c>
      <c r="T137" s="20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9" t="s">
        <v>142</v>
      </c>
      <c r="AT137" s="209" t="s">
        <v>144</v>
      </c>
      <c r="AU137" s="209" t="s">
        <v>79</v>
      </c>
      <c r="AY137" s="17" t="s">
        <v>143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7" t="s">
        <v>77</v>
      </c>
      <c r="BK137" s="210">
        <f>ROUND(I137*H137,2)</f>
        <v>0</v>
      </c>
      <c r="BL137" s="17" t="s">
        <v>142</v>
      </c>
      <c r="BM137" s="209" t="s">
        <v>1740</v>
      </c>
    </row>
    <row r="138" s="2" customFormat="1">
      <c r="A138" s="38"/>
      <c r="B138" s="39"/>
      <c r="C138" s="40"/>
      <c r="D138" s="211" t="s">
        <v>149</v>
      </c>
      <c r="E138" s="40"/>
      <c r="F138" s="212" t="s">
        <v>1741</v>
      </c>
      <c r="G138" s="40"/>
      <c r="H138" s="40"/>
      <c r="I138" s="213"/>
      <c r="J138" s="40"/>
      <c r="K138" s="40"/>
      <c r="L138" s="44"/>
      <c r="M138" s="214"/>
      <c r="N138" s="215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149</v>
      </c>
      <c r="AU138" s="17" t="s">
        <v>79</v>
      </c>
    </row>
    <row r="139" s="13" customFormat="1">
      <c r="A139" s="13"/>
      <c r="B139" s="239"/>
      <c r="C139" s="240"/>
      <c r="D139" s="211" t="s">
        <v>242</v>
      </c>
      <c r="E139" s="241" t="s">
        <v>19</v>
      </c>
      <c r="F139" s="242" t="s">
        <v>1737</v>
      </c>
      <c r="G139" s="240"/>
      <c r="H139" s="243">
        <v>1.2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242</v>
      </c>
      <c r="AU139" s="249" t="s">
        <v>79</v>
      </c>
      <c r="AV139" s="13" t="s">
        <v>79</v>
      </c>
      <c r="AW139" s="13" t="s">
        <v>31</v>
      </c>
      <c r="AX139" s="13" t="s">
        <v>77</v>
      </c>
      <c r="AY139" s="249" t="s">
        <v>143</v>
      </c>
    </row>
    <row r="140" s="11" customFormat="1" ht="22.8" customHeight="1">
      <c r="A140" s="11"/>
      <c r="B140" s="183"/>
      <c r="C140" s="184"/>
      <c r="D140" s="185" t="s">
        <v>68</v>
      </c>
      <c r="E140" s="226" t="s">
        <v>173</v>
      </c>
      <c r="F140" s="226" t="s">
        <v>433</v>
      </c>
      <c r="G140" s="184"/>
      <c r="H140" s="184"/>
      <c r="I140" s="187"/>
      <c r="J140" s="227">
        <f>BK140</f>
        <v>0</v>
      </c>
      <c r="K140" s="184"/>
      <c r="L140" s="189"/>
      <c r="M140" s="190"/>
      <c r="N140" s="191"/>
      <c r="O140" s="191"/>
      <c r="P140" s="192">
        <f>SUM(P141:P188)</f>
        <v>0</v>
      </c>
      <c r="Q140" s="191"/>
      <c r="R140" s="192">
        <f>SUM(R141:R188)</f>
        <v>4.4680108199999999</v>
      </c>
      <c r="S140" s="191"/>
      <c r="T140" s="193">
        <f>SUM(T141:T188)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4" t="s">
        <v>77</v>
      </c>
      <c r="AT140" s="195" t="s">
        <v>68</v>
      </c>
      <c r="AU140" s="195" t="s">
        <v>77</v>
      </c>
      <c r="AY140" s="194" t="s">
        <v>143</v>
      </c>
      <c r="BK140" s="196">
        <f>SUM(BK141:BK188)</f>
        <v>0</v>
      </c>
    </row>
    <row r="141" s="2" customFormat="1" ht="16.5" customHeight="1">
      <c r="A141" s="38"/>
      <c r="B141" s="39"/>
      <c r="C141" s="228" t="s">
        <v>213</v>
      </c>
      <c r="D141" s="228" t="s">
        <v>237</v>
      </c>
      <c r="E141" s="229" t="s">
        <v>1742</v>
      </c>
      <c r="F141" s="230" t="s">
        <v>1743</v>
      </c>
      <c r="G141" s="231" t="s">
        <v>437</v>
      </c>
      <c r="H141" s="232">
        <v>1</v>
      </c>
      <c r="I141" s="233"/>
      <c r="J141" s="234">
        <f>ROUND(I141*H141,2)</f>
        <v>0</v>
      </c>
      <c r="K141" s="235"/>
      <c r="L141" s="236"/>
      <c r="M141" s="237" t="s">
        <v>19</v>
      </c>
      <c r="N141" s="238" t="s">
        <v>40</v>
      </c>
      <c r="O141" s="84"/>
      <c r="P141" s="207">
        <f>O141*H141</f>
        <v>0</v>
      </c>
      <c r="Q141" s="207">
        <v>0.00174</v>
      </c>
      <c r="R141" s="207">
        <f>Q141*H141</f>
        <v>0.00174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173</v>
      </c>
      <c r="AT141" s="209" t="s">
        <v>237</v>
      </c>
      <c r="AU141" s="209" t="s">
        <v>79</v>
      </c>
      <c r="AY141" s="17" t="s">
        <v>143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77</v>
      </c>
      <c r="BK141" s="210">
        <f>ROUND(I141*H141,2)</f>
        <v>0</v>
      </c>
      <c r="BL141" s="17" t="s">
        <v>142</v>
      </c>
      <c r="BM141" s="209" t="s">
        <v>1744</v>
      </c>
    </row>
    <row r="142" s="2" customFormat="1">
      <c r="A142" s="38"/>
      <c r="B142" s="39"/>
      <c r="C142" s="40"/>
      <c r="D142" s="211" t="s">
        <v>149</v>
      </c>
      <c r="E142" s="40"/>
      <c r="F142" s="212" t="s">
        <v>1743</v>
      </c>
      <c r="G142" s="40"/>
      <c r="H142" s="40"/>
      <c r="I142" s="213"/>
      <c r="J142" s="40"/>
      <c r="K142" s="40"/>
      <c r="L142" s="44"/>
      <c r="M142" s="214"/>
      <c r="N142" s="215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79</v>
      </c>
    </row>
    <row r="143" s="13" customFormat="1">
      <c r="A143" s="13"/>
      <c r="B143" s="239"/>
      <c r="C143" s="240"/>
      <c r="D143" s="211" t="s">
        <v>242</v>
      </c>
      <c r="E143" s="241" t="s">
        <v>19</v>
      </c>
      <c r="F143" s="242" t="s">
        <v>1745</v>
      </c>
      <c r="G143" s="240"/>
      <c r="H143" s="243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242</v>
      </c>
      <c r="AU143" s="249" t="s">
        <v>79</v>
      </c>
      <c r="AV143" s="13" t="s">
        <v>79</v>
      </c>
      <c r="AW143" s="13" t="s">
        <v>31</v>
      </c>
      <c r="AX143" s="13" t="s">
        <v>77</v>
      </c>
      <c r="AY143" s="249" t="s">
        <v>143</v>
      </c>
    </row>
    <row r="144" s="2" customFormat="1" ht="16.5" customHeight="1">
      <c r="A144" s="38"/>
      <c r="B144" s="39"/>
      <c r="C144" s="228" t="s">
        <v>217</v>
      </c>
      <c r="D144" s="228" t="s">
        <v>237</v>
      </c>
      <c r="E144" s="229" t="s">
        <v>1295</v>
      </c>
      <c r="F144" s="230" t="s">
        <v>1296</v>
      </c>
      <c r="G144" s="231" t="s">
        <v>250</v>
      </c>
      <c r="H144" s="232">
        <v>1</v>
      </c>
      <c r="I144" s="233"/>
      <c r="J144" s="234">
        <f>ROUND(I144*H144,2)</f>
        <v>0</v>
      </c>
      <c r="K144" s="235"/>
      <c r="L144" s="236"/>
      <c r="M144" s="237" t="s">
        <v>19</v>
      </c>
      <c r="N144" s="238" t="s">
        <v>40</v>
      </c>
      <c r="O144" s="84"/>
      <c r="P144" s="207">
        <f>O144*H144</f>
        <v>0</v>
      </c>
      <c r="Q144" s="207">
        <v>0.19600000000000001</v>
      </c>
      <c r="R144" s="207">
        <f>Q144*H144</f>
        <v>0.19600000000000001</v>
      </c>
      <c r="S144" s="207">
        <v>0</v>
      </c>
      <c r="T144" s="20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9" t="s">
        <v>173</v>
      </c>
      <c r="AT144" s="209" t="s">
        <v>237</v>
      </c>
      <c r="AU144" s="209" t="s">
        <v>79</v>
      </c>
      <c r="AY144" s="17" t="s">
        <v>143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7" t="s">
        <v>77</v>
      </c>
      <c r="BK144" s="210">
        <f>ROUND(I144*H144,2)</f>
        <v>0</v>
      </c>
      <c r="BL144" s="17" t="s">
        <v>142</v>
      </c>
      <c r="BM144" s="209" t="s">
        <v>1746</v>
      </c>
    </row>
    <row r="145" s="2" customFormat="1">
      <c r="A145" s="38"/>
      <c r="B145" s="39"/>
      <c r="C145" s="40"/>
      <c r="D145" s="211" t="s">
        <v>149</v>
      </c>
      <c r="E145" s="40"/>
      <c r="F145" s="212" t="s">
        <v>1296</v>
      </c>
      <c r="G145" s="40"/>
      <c r="H145" s="40"/>
      <c r="I145" s="213"/>
      <c r="J145" s="40"/>
      <c r="K145" s="40"/>
      <c r="L145" s="44"/>
      <c r="M145" s="214"/>
      <c r="N145" s="215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149</v>
      </c>
      <c r="AU145" s="17" t="s">
        <v>79</v>
      </c>
    </row>
    <row r="146" s="13" customFormat="1">
      <c r="A146" s="13"/>
      <c r="B146" s="239"/>
      <c r="C146" s="240"/>
      <c r="D146" s="211" t="s">
        <v>242</v>
      </c>
      <c r="E146" s="241" t="s">
        <v>19</v>
      </c>
      <c r="F146" s="242" t="s">
        <v>77</v>
      </c>
      <c r="G146" s="240"/>
      <c r="H146" s="243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242</v>
      </c>
      <c r="AU146" s="249" t="s">
        <v>79</v>
      </c>
      <c r="AV146" s="13" t="s">
        <v>79</v>
      </c>
      <c r="AW146" s="13" t="s">
        <v>31</v>
      </c>
      <c r="AX146" s="13" t="s">
        <v>77</v>
      </c>
      <c r="AY146" s="249" t="s">
        <v>143</v>
      </c>
    </row>
    <row r="147" s="2" customFormat="1" ht="16.5" customHeight="1">
      <c r="A147" s="38"/>
      <c r="B147" s="39"/>
      <c r="C147" s="228" t="s">
        <v>221</v>
      </c>
      <c r="D147" s="228" t="s">
        <v>237</v>
      </c>
      <c r="E147" s="229" t="s">
        <v>1747</v>
      </c>
      <c r="F147" s="230" t="s">
        <v>1748</v>
      </c>
      <c r="G147" s="231" t="s">
        <v>250</v>
      </c>
      <c r="H147" s="232">
        <v>1</v>
      </c>
      <c r="I147" s="233"/>
      <c r="J147" s="234">
        <f>ROUND(I147*H147,2)</f>
        <v>0</v>
      </c>
      <c r="K147" s="235"/>
      <c r="L147" s="236"/>
      <c r="M147" s="237" t="s">
        <v>19</v>
      </c>
      <c r="N147" s="238" t="s">
        <v>40</v>
      </c>
      <c r="O147" s="84"/>
      <c r="P147" s="207">
        <f>O147*H147</f>
        <v>0</v>
      </c>
      <c r="Q147" s="207">
        <v>0.013299999999999999</v>
      </c>
      <c r="R147" s="207">
        <f>Q147*H147</f>
        <v>0.013299999999999999</v>
      </c>
      <c r="S147" s="207">
        <v>0</v>
      </c>
      <c r="T147" s="20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9" t="s">
        <v>173</v>
      </c>
      <c r="AT147" s="209" t="s">
        <v>237</v>
      </c>
      <c r="AU147" s="209" t="s">
        <v>79</v>
      </c>
      <c r="AY147" s="17" t="s">
        <v>143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77</v>
      </c>
      <c r="BK147" s="210">
        <f>ROUND(I147*H147,2)</f>
        <v>0</v>
      </c>
      <c r="BL147" s="17" t="s">
        <v>142</v>
      </c>
      <c r="BM147" s="209" t="s">
        <v>1749</v>
      </c>
    </row>
    <row r="148" s="2" customFormat="1">
      <c r="A148" s="38"/>
      <c r="B148" s="39"/>
      <c r="C148" s="40"/>
      <c r="D148" s="211" t="s">
        <v>149</v>
      </c>
      <c r="E148" s="40"/>
      <c r="F148" s="212" t="s">
        <v>1748</v>
      </c>
      <c r="G148" s="40"/>
      <c r="H148" s="40"/>
      <c r="I148" s="213"/>
      <c r="J148" s="40"/>
      <c r="K148" s="40"/>
      <c r="L148" s="44"/>
      <c r="M148" s="214"/>
      <c r="N148" s="215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149</v>
      </c>
      <c r="AU148" s="17" t="s">
        <v>79</v>
      </c>
    </row>
    <row r="149" s="13" customFormat="1">
      <c r="A149" s="13"/>
      <c r="B149" s="239"/>
      <c r="C149" s="240"/>
      <c r="D149" s="211" t="s">
        <v>242</v>
      </c>
      <c r="E149" s="241" t="s">
        <v>19</v>
      </c>
      <c r="F149" s="242" t="s">
        <v>77</v>
      </c>
      <c r="G149" s="240"/>
      <c r="H149" s="243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242</v>
      </c>
      <c r="AU149" s="249" t="s">
        <v>79</v>
      </c>
      <c r="AV149" s="13" t="s">
        <v>79</v>
      </c>
      <c r="AW149" s="13" t="s">
        <v>31</v>
      </c>
      <c r="AX149" s="13" t="s">
        <v>77</v>
      </c>
      <c r="AY149" s="249" t="s">
        <v>143</v>
      </c>
    </row>
    <row r="150" s="2" customFormat="1" ht="16.5" customHeight="1">
      <c r="A150" s="38"/>
      <c r="B150" s="39"/>
      <c r="C150" s="228" t="s">
        <v>326</v>
      </c>
      <c r="D150" s="228" t="s">
        <v>237</v>
      </c>
      <c r="E150" s="229" t="s">
        <v>1750</v>
      </c>
      <c r="F150" s="230" t="s">
        <v>1751</v>
      </c>
      <c r="G150" s="231" t="s">
        <v>250</v>
      </c>
      <c r="H150" s="232">
        <v>1</v>
      </c>
      <c r="I150" s="233"/>
      <c r="J150" s="234">
        <f>ROUND(I150*H150,2)</f>
        <v>0</v>
      </c>
      <c r="K150" s="235"/>
      <c r="L150" s="236"/>
      <c r="M150" s="237" t="s">
        <v>19</v>
      </c>
      <c r="N150" s="238" t="s">
        <v>40</v>
      </c>
      <c r="O150" s="84"/>
      <c r="P150" s="207">
        <f>O150*H150</f>
        <v>0</v>
      </c>
      <c r="Q150" s="207">
        <v>0.254</v>
      </c>
      <c r="R150" s="207">
        <f>Q150*H150</f>
        <v>0.254</v>
      </c>
      <c r="S150" s="207">
        <v>0</v>
      </c>
      <c r="T150" s="20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9" t="s">
        <v>173</v>
      </c>
      <c r="AT150" s="209" t="s">
        <v>237</v>
      </c>
      <c r="AU150" s="209" t="s">
        <v>79</v>
      </c>
      <c r="AY150" s="17" t="s">
        <v>143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7" t="s">
        <v>77</v>
      </c>
      <c r="BK150" s="210">
        <f>ROUND(I150*H150,2)</f>
        <v>0</v>
      </c>
      <c r="BL150" s="17" t="s">
        <v>142</v>
      </c>
      <c r="BM150" s="209" t="s">
        <v>1752</v>
      </c>
    </row>
    <row r="151" s="2" customFormat="1">
      <c r="A151" s="38"/>
      <c r="B151" s="39"/>
      <c r="C151" s="40"/>
      <c r="D151" s="211" t="s">
        <v>149</v>
      </c>
      <c r="E151" s="40"/>
      <c r="F151" s="212" t="s">
        <v>1751</v>
      </c>
      <c r="G151" s="40"/>
      <c r="H151" s="40"/>
      <c r="I151" s="213"/>
      <c r="J151" s="40"/>
      <c r="K151" s="40"/>
      <c r="L151" s="44"/>
      <c r="M151" s="214"/>
      <c r="N151" s="215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149</v>
      </c>
      <c r="AU151" s="17" t="s">
        <v>79</v>
      </c>
    </row>
    <row r="152" s="13" customFormat="1">
      <c r="A152" s="13"/>
      <c r="B152" s="239"/>
      <c r="C152" s="240"/>
      <c r="D152" s="211" t="s">
        <v>242</v>
      </c>
      <c r="E152" s="241" t="s">
        <v>19</v>
      </c>
      <c r="F152" s="242" t="s">
        <v>77</v>
      </c>
      <c r="G152" s="240"/>
      <c r="H152" s="243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242</v>
      </c>
      <c r="AU152" s="249" t="s">
        <v>79</v>
      </c>
      <c r="AV152" s="13" t="s">
        <v>79</v>
      </c>
      <c r="AW152" s="13" t="s">
        <v>31</v>
      </c>
      <c r="AX152" s="13" t="s">
        <v>77</v>
      </c>
      <c r="AY152" s="249" t="s">
        <v>143</v>
      </c>
    </row>
    <row r="153" s="2" customFormat="1" ht="16.5" customHeight="1">
      <c r="A153" s="38"/>
      <c r="B153" s="39"/>
      <c r="C153" s="228" t="s">
        <v>7</v>
      </c>
      <c r="D153" s="228" t="s">
        <v>237</v>
      </c>
      <c r="E153" s="229" t="s">
        <v>1753</v>
      </c>
      <c r="F153" s="230" t="s">
        <v>1754</v>
      </c>
      <c r="G153" s="231" t="s">
        <v>250</v>
      </c>
      <c r="H153" s="232">
        <v>1</v>
      </c>
      <c r="I153" s="233"/>
      <c r="J153" s="234">
        <f>ROUND(I153*H153,2)</f>
        <v>0</v>
      </c>
      <c r="K153" s="235"/>
      <c r="L153" s="236"/>
      <c r="M153" s="237" t="s">
        <v>19</v>
      </c>
      <c r="N153" s="238" t="s">
        <v>40</v>
      </c>
      <c r="O153" s="84"/>
      <c r="P153" s="207">
        <f>O153*H153</f>
        <v>0</v>
      </c>
      <c r="Q153" s="207">
        <v>0.50600000000000001</v>
      </c>
      <c r="R153" s="207">
        <f>Q153*H153</f>
        <v>0.50600000000000001</v>
      </c>
      <c r="S153" s="207">
        <v>0</v>
      </c>
      <c r="T153" s="20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9" t="s">
        <v>173</v>
      </c>
      <c r="AT153" s="209" t="s">
        <v>237</v>
      </c>
      <c r="AU153" s="209" t="s">
        <v>79</v>
      </c>
      <c r="AY153" s="17" t="s">
        <v>143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7" t="s">
        <v>77</v>
      </c>
      <c r="BK153" s="210">
        <f>ROUND(I153*H153,2)</f>
        <v>0</v>
      </c>
      <c r="BL153" s="17" t="s">
        <v>142</v>
      </c>
      <c r="BM153" s="209" t="s">
        <v>1755</v>
      </c>
    </row>
    <row r="154" s="2" customFormat="1">
      <c r="A154" s="38"/>
      <c r="B154" s="39"/>
      <c r="C154" s="40"/>
      <c r="D154" s="211" t="s">
        <v>149</v>
      </c>
      <c r="E154" s="40"/>
      <c r="F154" s="212" t="s">
        <v>1754</v>
      </c>
      <c r="G154" s="40"/>
      <c r="H154" s="40"/>
      <c r="I154" s="213"/>
      <c r="J154" s="40"/>
      <c r="K154" s="40"/>
      <c r="L154" s="44"/>
      <c r="M154" s="214"/>
      <c r="N154" s="215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149</v>
      </c>
      <c r="AU154" s="17" t="s">
        <v>79</v>
      </c>
    </row>
    <row r="155" s="13" customFormat="1">
      <c r="A155" s="13"/>
      <c r="B155" s="239"/>
      <c r="C155" s="240"/>
      <c r="D155" s="211" t="s">
        <v>242</v>
      </c>
      <c r="E155" s="241" t="s">
        <v>19</v>
      </c>
      <c r="F155" s="242" t="s">
        <v>77</v>
      </c>
      <c r="G155" s="240"/>
      <c r="H155" s="243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242</v>
      </c>
      <c r="AU155" s="249" t="s">
        <v>79</v>
      </c>
      <c r="AV155" s="13" t="s">
        <v>79</v>
      </c>
      <c r="AW155" s="13" t="s">
        <v>31</v>
      </c>
      <c r="AX155" s="13" t="s">
        <v>77</v>
      </c>
      <c r="AY155" s="249" t="s">
        <v>143</v>
      </c>
    </row>
    <row r="156" s="2" customFormat="1" ht="16.5" customHeight="1">
      <c r="A156" s="38"/>
      <c r="B156" s="39"/>
      <c r="C156" s="228" t="s">
        <v>337</v>
      </c>
      <c r="D156" s="228" t="s">
        <v>237</v>
      </c>
      <c r="E156" s="229" t="s">
        <v>1312</v>
      </c>
      <c r="F156" s="230" t="s">
        <v>1313</v>
      </c>
      <c r="G156" s="231" t="s">
        <v>250</v>
      </c>
      <c r="H156" s="232">
        <v>1</v>
      </c>
      <c r="I156" s="233"/>
      <c r="J156" s="234">
        <f>ROUND(I156*H156,2)</f>
        <v>0</v>
      </c>
      <c r="K156" s="235"/>
      <c r="L156" s="236"/>
      <c r="M156" s="237" t="s">
        <v>19</v>
      </c>
      <c r="N156" s="238" t="s">
        <v>40</v>
      </c>
      <c r="O156" s="84"/>
      <c r="P156" s="207">
        <f>O156*H156</f>
        <v>0</v>
      </c>
      <c r="Q156" s="207">
        <v>0.58499999999999996</v>
      </c>
      <c r="R156" s="207">
        <f>Q156*H156</f>
        <v>0.58499999999999996</v>
      </c>
      <c r="S156" s="207">
        <v>0</v>
      </c>
      <c r="T156" s="20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9" t="s">
        <v>173</v>
      </c>
      <c r="AT156" s="209" t="s">
        <v>237</v>
      </c>
      <c r="AU156" s="209" t="s">
        <v>79</v>
      </c>
      <c r="AY156" s="17" t="s">
        <v>143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7" t="s">
        <v>77</v>
      </c>
      <c r="BK156" s="210">
        <f>ROUND(I156*H156,2)</f>
        <v>0</v>
      </c>
      <c r="BL156" s="17" t="s">
        <v>142</v>
      </c>
      <c r="BM156" s="209" t="s">
        <v>1756</v>
      </c>
    </row>
    <row r="157" s="2" customFormat="1">
      <c r="A157" s="38"/>
      <c r="B157" s="39"/>
      <c r="C157" s="40"/>
      <c r="D157" s="211" t="s">
        <v>149</v>
      </c>
      <c r="E157" s="40"/>
      <c r="F157" s="212" t="s">
        <v>1313</v>
      </c>
      <c r="G157" s="40"/>
      <c r="H157" s="40"/>
      <c r="I157" s="213"/>
      <c r="J157" s="40"/>
      <c r="K157" s="40"/>
      <c r="L157" s="44"/>
      <c r="M157" s="214"/>
      <c r="N157" s="215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149</v>
      </c>
      <c r="AU157" s="17" t="s">
        <v>79</v>
      </c>
    </row>
    <row r="158" s="13" customFormat="1">
      <c r="A158" s="13"/>
      <c r="B158" s="239"/>
      <c r="C158" s="240"/>
      <c r="D158" s="211" t="s">
        <v>242</v>
      </c>
      <c r="E158" s="241" t="s">
        <v>19</v>
      </c>
      <c r="F158" s="242" t="s">
        <v>77</v>
      </c>
      <c r="G158" s="240"/>
      <c r="H158" s="243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242</v>
      </c>
      <c r="AU158" s="249" t="s">
        <v>79</v>
      </c>
      <c r="AV158" s="13" t="s">
        <v>79</v>
      </c>
      <c r="AW158" s="13" t="s">
        <v>31</v>
      </c>
      <c r="AX158" s="13" t="s">
        <v>77</v>
      </c>
      <c r="AY158" s="249" t="s">
        <v>143</v>
      </c>
    </row>
    <row r="159" s="2" customFormat="1" ht="16.5" customHeight="1">
      <c r="A159" s="38"/>
      <c r="B159" s="39"/>
      <c r="C159" s="228" t="s">
        <v>342</v>
      </c>
      <c r="D159" s="228" t="s">
        <v>237</v>
      </c>
      <c r="E159" s="229" t="s">
        <v>1315</v>
      </c>
      <c r="F159" s="230" t="s">
        <v>1316</v>
      </c>
      <c r="G159" s="231" t="s">
        <v>250</v>
      </c>
      <c r="H159" s="232">
        <v>2</v>
      </c>
      <c r="I159" s="233"/>
      <c r="J159" s="234">
        <f>ROUND(I159*H159,2)</f>
        <v>0</v>
      </c>
      <c r="K159" s="235"/>
      <c r="L159" s="236"/>
      <c r="M159" s="237" t="s">
        <v>19</v>
      </c>
      <c r="N159" s="238" t="s">
        <v>40</v>
      </c>
      <c r="O159" s="84"/>
      <c r="P159" s="207">
        <f>O159*H159</f>
        <v>0</v>
      </c>
      <c r="Q159" s="207">
        <v>0.002</v>
      </c>
      <c r="R159" s="207">
        <f>Q159*H159</f>
        <v>0.0040000000000000001</v>
      </c>
      <c r="S159" s="207">
        <v>0</v>
      </c>
      <c r="T159" s="20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9" t="s">
        <v>173</v>
      </c>
      <c r="AT159" s="209" t="s">
        <v>237</v>
      </c>
      <c r="AU159" s="209" t="s">
        <v>79</v>
      </c>
      <c r="AY159" s="17" t="s">
        <v>143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77</v>
      </c>
      <c r="BK159" s="210">
        <f>ROUND(I159*H159,2)</f>
        <v>0</v>
      </c>
      <c r="BL159" s="17" t="s">
        <v>142</v>
      </c>
      <c r="BM159" s="209" t="s">
        <v>1757</v>
      </c>
    </row>
    <row r="160" s="2" customFormat="1">
      <c r="A160" s="38"/>
      <c r="B160" s="39"/>
      <c r="C160" s="40"/>
      <c r="D160" s="211" t="s">
        <v>149</v>
      </c>
      <c r="E160" s="40"/>
      <c r="F160" s="212" t="s">
        <v>1316</v>
      </c>
      <c r="G160" s="40"/>
      <c r="H160" s="40"/>
      <c r="I160" s="213"/>
      <c r="J160" s="40"/>
      <c r="K160" s="40"/>
      <c r="L160" s="44"/>
      <c r="M160" s="214"/>
      <c r="N160" s="215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149</v>
      </c>
      <c r="AU160" s="17" t="s">
        <v>79</v>
      </c>
    </row>
    <row r="161" s="13" customFormat="1">
      <c r="A161" s="13"/>
      <c r="B161" s="239"/>
      <c r="C161" s="240"/>
      <c r="D161" s="211" t="s">
        <v>242</v>
      </c>
      <c r="E161" s="241" t="s">
        <v>19</v>
      </c>
      <c r="F161" s="242" t="s">
        <v>79</v>
      </c>
      <c r="G161" s="240"/>
      <c r="H161" s="243">
        <v>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242</v>
      </c>
      <c r="AU161" s="249" t="s">
        <v>79</v>
      </c>
      <c r="AV161" s="13" t="s">
        <v>79</v>
      </c>
      <c r="AW161" s="13" t="s">
        <v>31</v>
      </c>
      <c r="AX161" s="13" t="s">
        <v>77</v>
      </c>
      <c r="AY161" s="249" t="s">
        <v>143</v>
      </c>
    </row>
    <row r="162" s="2" customFormat="1" ht="16.5" customHeight="1">
      <c r="A162" s="38"/>
      <c r="B162" s="39"/>
      <c r="C162" s="197" t="s">
        <v>347</v>
      </c>
      <c r="D162" s="197" t="s">
        <v>144</v>
      </c>
      <c r="E162" s="198" t="s">
        <v>1758</v>
      </c>
      <c r="F162" s="199" t="s">
        <v>1759</v>
      </c>
      <c r="G162" s="200" t="s">
        <v>250</v>
      </c>
      <c r="H162" s="201">
        <v>1</v>
      </c>
      <c r="I162" s="202"/>
      <c r="J162" s="203">
        <f>ROUND(I162*H162,2)</f>
        <v>0</v>
      </c>
      <c r="K162" s="204"/>
      <c r="L162" s="44"/>
      <c r="M162" s="205" t="s">
        <v>19</v>
      </c>
      <c r="N162" s="206" t="s">
        <v>40</v>
      </c>
      <c r="O162" s="84"/>
      <c r="P162" s="207">
        <f>O162*H162</f>
        <v>0</v>
      </c>
      <c r="Q162" s="207">
        <v>0.17696999999999999</v>
      </c>
      <c r="R162" s="207">
        <f>Q162*H162</f>
        <v>0.17696999999999999</v>
      </c>
      <c r="S162" s="207">
        <v>0</v>
      </c>
      <c r="T162" s="20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9" t="s">
        <v>142</v>
      </c>
      <c r="AT162" s="209" t="s">
        <v>144</v>
      </c>
      <c r="AU162" s="209" t="s">
        <v>79</v>
      </c>
      <c r="AY162" s="17" t="s">
        <v>143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7" t="s">
        <v>77</v>
      </c>
      <c r="BK162" s="210">
        <f>ROUND(I162*H162,2)</f>
        <v>0</v>
      </c>
      <c r="BL162" s="17" t="s">
        <v>142</v>
      </c>
      <c r="BM162" s="209" t="s">
        <v>1760</v>
      </c>
    </row>
    <row r="163" s="2" customFormat="1">
      <c r="A163" s="38"/>
      <c r="B163" s="39"/>
      <c r="C163" s="40"/>
      <c r="D163" s="211" t="s">
        <v>149</v>
      </c>
      <c r="E163" s="40"/>
      <c r="F163" s="212" t="s">
        <v>1761</v>
      </c>
      <c r="G163" s="40"/>
      <c r="H163" s="40"/>
      <c r="I163" s="213"/>
      <c r="J163" s="40"/>
      <c r="K163" s="40"/>
      <c r="L163" s="44"/>
      <c r="M163" s="214"/>
      <c r="N163" s="215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149</v>
      </c>
      <c r="AU163" s="17" t="s">
        <v>79</v>
      </c>
    </row>
    <row r="164" s="13" customFormat="1">
      <c r="A164" s="13"/>
      <c r="B164" s="239"/>
      <c r="C164" s="240"/>
      <c r="D164" s="211" t="s">
        <v>242</v>
      </c>
      <c r="E164" s="241" t="s">
        <v>19</v>
      </c>
      <c r="F164" s="242" t="s">
        <v>77</v>
      </c>
      <c r="G164" s="240"/>
      <c r="H164" s="243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242</v>
      </c>
      <c r="AU164" s="249" t="s">
        <v>79</v>
      </c>
      <c r="AV164" s="13" t="s">
        <v>79</v>
      </c>
      <c r="AW164" s="13" t="s">
        <v>31</v>
      </c>
      <c r="AX164" s="13" t="s">
        <v>77</v>
      </c>
      <c r="AY164" s="249" t="s">
        <v>143</v>
      </c>
    </row>
    <row r="165" s="2" customFormat="1" ht="16.5" customHeight="1">
      <c r="A165" s="38"/>
      <c r="B165" s="39"/>
      <c r="C165" s="197" t="s">
        <v>354</v>
      </c>
      <c r="D165" s="197" t="s">
        <v>144</v>
      </c>
      <c r="E165" s="198" t="s">
        <v>1762</v>
      </c>
      <c r="F165" s="199" t="s">
        <v>1763</v>
      </c>
      <c r="G165" s="200" t="s">
        <v>306</v>
      </c>
      <c r="H165" s="201">
        <v>0.39200000000000002</v>
      </c>
      <c r="I165" s="202"/>
      <c r="J165" s="203">
        <f>ROUND(I165*H165,2)</f>
        <v>0</v>
      </c>
      <c r="K165" s="204"/>
      <c r="L165" s="44"/>
      <c r="M165" s="205" t="s">
        <v>19</v>
      </c>
      <c r="N165" s="206" t="s">
        <v>40</v>
      </c>
      <c r="O165" s="84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9" t="s">
        <v>142</v>
      </c>
      <c r="AT165" s="209" t="s">
        <v>144</v>
      </c>
      <c r="AU165" s="209" t="s">
        <v>79</v>
      </c>
      <c r="AY165" s="17" t="s">
        <v>143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77</v>
      </c>
      <c r="BK165" s="210">
        <f>ROUND(I165*H165,2)</f>
        <v>0</v>
      </c>
      <c r="BL165" s="17" t="s">
        <v>142</v>
      </c>
      <c r="BM165" s="209" t="s">
        <v>1764</v>
      </c>
    </row>
    <row r="166" s="2" customFormat="1">
      <c r="A166" s="38"/>
      <c r="B166" s="39"/>
      <c r="C166" s="40"/>
      <c r="D166" s="211" t="s">
        <v>149</v>
      </c>
      <c r="E166" s="40"/>
      <c r="F166" s="212" t="s">
        <v>1765</v>
      </c>
      <c r="G166" s="40"/>
      <c r="H166" s="40"/>
      <c r="I166" s="213"/>
      <c r="J166" s="40"/>
      <c r="K166" s="40"/>
      <c r="L166" s="44"/>
      <c r="M166" s="214"/>
      <c r="N166" s="215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149</v>
      </c>
      <c r="AU166" s="17" t="s">
        <v>79</v>
      </c>
    </row>
    <row r="167" s="13" customFormat="1">
      <c r="A167" s="13"/>
      <c r="B167" s="239"/>
      <c r="C167" s="240"/>
      <c r="D167" s="211" t="s">
        <v>242</v>
      </c>
      <c r="E167" s="241" t="s">
        <v>19</v>
      </c>
      <c r="F167" s="242" t="s">
        <v>1766</v>
      </c>
      <c r="G167" s="240"/>
      <c r="H167" s="243">
        <v>0.39200000000000002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242</v>
      </c>
      <c r="AU167" s="249" t="s">
        <v>79</v>
      </c>
      <c r="AV167" s="13" t="s">
        <v>79</v>
      </c>
      <c r="AW167" s="13" t="s">
        <v>31</v>
      </c>
      <c r="AX167" s="13" t="s">
        <v>77</v>
      </c>
      <c r="AY167" s="249" t="s">
        <v>143</v>
      </c>
    </row>
    <row r="168" s="2" customFormat="1" ht="16.5" customHeight="1">
      <c r="A168" s="38"/>
      <c r="B168" s="39"/>
      <c r="C168" s="197" t="s">
        <v>360</v>
      </c>
      <c r="D168" s="197" t="s">
        <v>144</v>
      </c>
      <c r="E168" s="198" t="s">
        <v>1767</v>
      </c>
      <c r="F168" s="199" t="s">
        <v>1768</v>
      </c>
      <c r="G168" s="200" t="s">
        <v>306</v>
      </c>
      <c r="H168" s="201">
        <v>0.39200000000000002</v>
      </c>
      <c r="I168" s="202"/>
      <c r="J168" s="203">
        <f>ROUND(I168*H168,2)</f>
        <v>0</v>
      </c>
      <c r="K168" s="204"/>
      <c r="L168" s="44"/>
      <c r="M168" s="205" t="s">
        <v>19</v>
      </c>
      <c r="N168" s="206" t="s">
        <v>40</v>
      </c>
      <c r="O168" s="84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9" t="s">
        <v>142</v>
      </c>
      <c r="AT168" s="209" t="s">
        <v>144</v>
      </c>
      <c r="AU168" s="209" t="s">
        <v>79</v>
      </c>
      <c r="AY168" s="17" t="s">
        <v>143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7" t="s">
        <v>77</v>
      </c>
      <c r="BK168" s="210">
        <f>ROUND(I168*H168,2)</f>
        <v>0</v>
      </c>
      <c r="BL168" s="17" t="s">
        <v>142</v>
      </c>
      <c r="BM168" s="209" t="s">
        <v>1769</v>
      </c>
    </row>
    <row r="169" s="2" customFormat="1">
      <c r="A169" s="38"/>
      <c r="B169" s="39"/>
      <c r="C169" s="40"/>
      <c r="D169" s="211" t="s">
        <v>149</v>
      </c>
      <c r="E169" s="40"/>
      <c r="F169" s="212" t="s">
        <v>1770</v>
      </c>
      <c r="G169" s="40"/>
      <c r="H169" s="40"/>
      <c r="I169" s="213"/>
      <c r="J169" s="40"/>
      <c r="K169" s="40"/>
      <c r="L169" s="44"/>
      <c r="M169" s="214"/>
      <c r="N169" s="215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149</v>
      </c>
      <c r="AU169" s="17" t="s">
        <v>79</v>
      </c>
    </row>
    <row r="170" s="13" customFormat="1">
      <c r="A170" s="13"/>
      <c r="B170" s="239"/>
      <c r="C170" s="240"/>
      <c r="D170" s="211" t="s">
        <v>242</v>
      </c>
      <c r="E170" s="241" t="s">
        <v>19</v>
      </c>
      <c r="F170" s="242" t="s">
        <v>1766</v>
      </c>
      <c r="G170" s="240"/>
      <c r="H170" s="243">
        <v>0.39200000000000002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242</v>
      </c>
      <c r="AU170" s="249" t="s">
        <v>79</v>
      </c>
      <c r="AV170" s="13" t="s">
        <v>79</v>
      </c>
      <c r="AW170" s="13" t="s">
        <v>31</v>
      </c>
      <c r="AX170" s="13" t="s">
        <v>77</v>
      </c>
      <c r="AY170" s="249" t="s">
        <v>143</v>
      </c>
    </row>
    <row r="171" s="2" customFormat="1" ht="21.75" customHeight="1">
      <c r="A171" s="38"/>
      <c r="B171" s="39"/>
      <c r="C171" s="197" t="s">
        <v>366</v>
      </c>
      <c r="D171" s="197" t="s">
        <v>144</v>
      </c>
      <c r="E171" s="198" t="s">
        <v>1360</v>
      </c>
      <c r="F171" s="199" t="s">
        <v>1361</v>
      </c>
      <c r="G171" s="200" t="s">
        <v>250</v>
      </c>
      <c r="H171" s="201">
        <v>1</v>
      </c>
      <c r="I171" s="202"/>
      <c r="J171" s="203">
        <f>ROUND(I171*H171,2)</f>
        <v>0</v>
      </c>
      <c r="K171" s="204"/>
      <c r="L171" s="44"/>
      <c r="M171" s="205" t="s">
        <v>19</v>
      </c>
      <c r="N171" s="206" t="s">
        <v>40</v>
      </c>
      <c r="O171" s="84"/>
      <c r="P171" s="207">
        <f>O171*H171</f>
        <v>0</v>
      </c>
      <c r="Q171" s="207">
        <v>2.2568899999999998</v>
      </c>
      <c r="R171" s="207">
        <f>Q171*H171</f>
        <v>2.2568899999999998</v>
      </c>
      <c r="S171" s="207">
        <v>0</v>
      </c>
      <c r="T171" s="20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9" t="s">
        <v>142</v>
      </c>
      <c r="AT171" s="209" t="s">
        <v>144</v>
      </c>
      <c r="AU171" s="209" t="s">
        <v>79</v>
      </c>
      <c r="AY171" s="17" t="s">
        <v>143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77</v>
      </c>
      <c r="BK171" s="210">
        <f>ROUND(I171*H171,2)</f>
        <v>0</v>
      </c>
      <c r="BL171" s="17" t="s">
        <v>142</v>
      </c>
      <c r="BM171" s="209" t="s">
        <v>1771</v>
      </c>
    </row>
    <row r="172" s="2" customFormat="1">
      <c r="A172" s="38"/>
      <c r="B172" s="39"/>
      <c r="C172" s="40"/>
      <c r="D172" s="211" t="s">
        <v>149</v>
      </c>
      <c r="E172" s="40"/>
      <c r="F172" s="212" t="s">
        <v>1363</v>
      </c>
      <c r="G172" s="40"/>
      <c r="H172" s="40"/>
      <c r="I172" s="213"/>
      <c r="J172" s="40"/>
      <c r="K172" s="40"/>
      <c r="L172" s="44"/>
      <c r="M172" s="214"/>
      <c r="N172" s="215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149</v>
      </c>
      <c r="AU172" s="17" t="s">
        <v>79</v>
      </c>
    </row>
    <row r="173" s="13" customFormat="1">
      <c r="A173" s="13"/>
      <c r="B173" s="239"/>
      <c r="C173" s="240"/>
      <c r="D173" s="211" t="s">
        <v>242</v>
      </c>
      <c r="E173" s="241" t="s">
        <v>19</v>
      </c>
      <c r="F173" s="242" t="s">
        <v>77</v>
      </c>
      <c r="G173" s="240"/>
      <c r="H173" s="243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242</v>
      </c>
      <c r="AU173" s="249" t="s">
        <v>79</v>
      </c>
      <c r="AV173" s="13" t="s">
        <v>79</v>
      </c>
      <c r="AW173" s="13" t="s">
        <v>31</v>
      </c>
      <c r="AX173" s="13" t="s">
        <v>77</v>
      </c>
      <c r="AY173" s="249" t="s">
        <v>143</v>
      </c>
    </row>
    <row r="174" s="2" customFormat="1" ht="16.5" customHeight="1">
      <c r="A174" s="38"/>
      <c r="B174" s="39"/>
      <c r="C174" s="197" t="s">
        <v>371</v>
      </c>
      <c r="D174" s="197" t="s">
        <v>144</v>
      </c>
      <c r="E174" s="198" t="s">
        <v>1772</v>
      </c>
      <c r="F174" s="199" t="s">
        <v>1773</v>
      </c>
      <c r="G174" s="200" t="s">
        <v>259</v>
      </c>
      <c r="H174" s="201">
        <v>7.5999999999999996</v>
      </c>
      <c r="I174" s="202"/>
      <c r="J174" s="203">
        <f>ROUND(I174*H174,2)</f>
        <v>0</v>
      </c>
      <c r="K174" s="204"/>
      <c r="L174" s="44"/>
      <c r="M174" s="205" t="s">
        <v>19</v>
      </c>
      <c r="N174" s="206" t="s">
        <v>40</v>
      </c>
      <c r="O174" s="84"/>
      <c r="P174" s="207">
        <f>O174*H174</f>
        <v>0</v>
      </c>
      <c r="Q174" s="207">
        <v>0.0046499999999999996</v>
      </c>
      <c r="R174" s="207">
        <f>Q174*H174</f>
        <v>0.035339999999999996</v>
      </c>
      <c r="S174" s="207">
        <v>0</v>
      </c>
      <c r="T174" s="20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9" t="s">
        <v>142</v>
      </c>
      <c r="AT174" s="209" t="s">
        <v>144</v>
      </c>
      <c r="AU174" s="209" t="s">
        <v>79</v>
      </c>
      <c r="AY174" s="17" t="s">
        <v>143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7" t="s">
        <v>77</v>
      </c>
      <c r="BK174" s="210">
        <f>ROUND(I174*H174,2)</f>
        <v>0</v>
      </c>
      <c r="BL174" s="17" t="s">
        <v>142</v>
      </c>
      <c r="BM174" s="209" t="s">
        <v>1774</v>
      </c>
    </row>
    <row r="175" s="2" customFormat="1">
      <c r="A175" s="38"/>
      <c r="B175" s="39"/>
      <c r="C175" s="40"/>
      <c r="D175" s="211" t="s">
        <v>149</v>
      </c>
      <c r="E175" s="40"/>
      <c r="F175" s="212" t="s">
        <v>1775</v>
      </c>
      <c r="G175" s="40"/>
      <c r="H175" s="40"/>
      <c r="I175" s="213"/>
      <c r="J175" s="40"/>
      <c r="K175" s="40"/>
      <c r="L175" s="44"/>
      <c r="M175" s="214"/>
      <c r="N175" s="215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149</v>
      </c>
      <c r="AU175" s="17" t="s">
        <v>79</v>
      </c>
    </row>
    <row r="176" s="13" customFormat="1">
      <c r="A176" s="13"/>
      <c r="B176" s="239"/>
      <c r="C176" s="240"/>
      <c r="D176" s="211" t="s">
        <v>242</v>
      </c>
      <c r="E176" s="241" t="s">
        <v>19</v>
      </c>
      <c r="F176" s="242" t="s">
        <v>1776</v>
      </c>
      <c r="G176" s="240"/>
      <c r="H176" s="243">
        <v>7.5999999999999996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242</v>
      </c>
      <c r="AU176" s="249" t="s">
        <v>79</v>
      </c>
      <c r="AV176" s="13" t="s">
        <v>79</v>
      </c>
      <c r="AW176" s="13" t="s">
        <v>31</v>
      </c>
      <c r="AX176" s="13" t="s">
        <v>77</v>
      </c>
      <c r="AY176" s="249" t="s">
        <v>143</v>
      </c>
    </row>
    <row r="177" s="2" customFormat="1" ht="16.5" customHeight="1">
      <c r="A177" s="38"/>
      <c r="B177" s="39"/>
      <c r="C177" s="197" t="s">
        <v>376</v>
      </c>
      <c r="D177" s="197" t="s">
        <v>144</v>
      </c>
      <c r="E177" s="198" t="s">
        <v>1777</v>
      </c>
      <c r="F177" s="199" t="s">
        <v>1778</v>
      </c>
      <c r="G177" s="200" t="s">
        <v>462</v>
      </c>
      <c r="H177" s="201">
        <v>0.098000000000000004</v>
      </c>
      <c r="I177" s="202"/>
      <c r="J177" s="203">
        <f>ROUND(I177*H177,2)</f>
        <v>0</v>
      </c>
      <c r="K177" s="204"/>
      <c r="L177" s="44"/>
      <c r="M177" s="205" t="s">
        <v>19</v>
      </c>
      <c r="N177" s="206" t="s">
        <v>40</v>
      </c>
      <c r="O177" s="84"/>
      <c r="P177" s="207">
        <f>O177*H177</f>
        <v>0</v>
      </c>
      <c r="Q177" s="207">
        <v>1.0040899999999999</v>
      </c>
      <c r="R177" s="207">
        <f>Q177*H177</f>
        <v>0.09840082</v>
      </c>
      <c r="S177" s="207">
        <v>0</v>
      </c>
      <c r="T177" s="20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9" t="s">
        <v>142</v>
      </c>
      <c r="AT177" s="209" t="s">
        <v>144</v>
      </c>
      <c r="AU177" s="209" t="s">
        <v>79</v>
      </c>
      <c r="AY177" s="17" t="s">
        <v>143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7" t="s">
        <v>77</v>
      </c>
      <c r="BK177" s="210">
        <f>ROUND(I177*H177,2)</f>
        <v>0</v>
      </c>
      <c r="BL177" s="17" t="s">
        <v>142</v>
      </c>
      <c r="BM177" s="209" t="s">
        <v>1779</v>
      </c>
    </row>
    <row r="178" s="2" customFormat="1">
      <c r="A178" s="38"/>
      <c r="B178" s="39"/>
      <c r="C178" s="40"/>
      <c r="D178" s="211" t="s">
        <v>149</v>
      </c>
      <c r="E178" s="40"/>
      <c r="F178" s="212" t="s">
        <v>1778</v>
      </c>
      <c r="G178" s="40"/>
      <c r="H178" s="40"/>
      <c r="I178" s="213"/>
      <c r="J178" s="40"/>
      <c r="K178" s="40"/>
      <c r="L178" s="44"/>
      <c r="M178" s="214"/>
      <c r="N178" s="215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149</v>
      </c>
      <c r="AU178" s="17" t="s">
        <v>79</v>
      </c>
    </row>
    <row r="179" s="13" customFormat="1">
      <c r="A179" s="13"/>
      <c r="B179" s="239"/>
      <c r="C179" s="240"/>
      <c r="D179" s="211" t="s">
        <v>242</v>
      </c>
      <c r="E179" s="241" t="s">
        <v>19</v>
      </c>
      <c r="F179" s="242" t="s">
        <v>1780</v>
      </c>
      <c r="G179" s="240"/>
      <c r="H179" s="243">
        <v>0.098000000000000004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242</v>
      </c>
      <c r="AU179" s="249" t="s">
        <v>79</v>
      </c>
      <c r="AV179" s="13" t="s">
        <v>79</v>
      </c>
      <c r="AW179" s="13" t="s">
        <v>31</v>
      </c>
      <c r="AX179" s="13" t="s">
        <v>77</v>
      </c>
      <c r="AY179" s="249" t="s">
        <v>143</v>
      </c>
    </row>
    <row r="180" s="2" customFormat="1" ht="16.5" customHeight="1">
      <c r="A180" s="38"/>
      <c r="B180" s="39"/>
      <c r="C180" s="197" t="s">
        <v>382</v>
      </c>
      <c r="D180" s="197" t="s">
        <v>144</v>
      </c>
      <c r="E180" s="198" t="s">
        <v>1370</v>
      </c>
      <c r="F180" s="199" t="s">
        <v>1371</v>
      </c>
      <c r="G180" s="200" t="s">
        <v>250</v>
      </c>
      <c r="H180" s="201">
        <v>1</v>
      </c>
      <c r="I180" s="202"/>
      <c r="J180" s="203">
        <f>ROUND(I180*H180,2)</f>
        <v>0</v>
      </c>
      <c r="K180" s="204"/>
      <c r="L180" s="44"/>
      <c r="M180" s="205" t="s">
        <v>19</v>
      </c>
      <c r="N180" s="206" t="s">
        <v>40</v>
      </c>
      <c r="O180" s="84"/>
      <c r="P180" s="207">
        <f>O180*H180</f>
        <v>0</v>
      </c>
      <c r="Q180" s="207">
        <v>0.21734000000000001</v>
      </c>
      <c r="R180" s="207">
        <f>Q180*H180</f>
        <v>0.21734000000000001</v>
      </c>
      <c r="S180" s="207">
        <v>0</v>
      </c>
      <c r="T180" s="20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9" t="s">
        <v>142</v>
      </c>
      <c r="AT180" s="209" t="s">
        <v>144</v>
      </c>
      <c r="AU180" s="209" t="s">
        <v>79</v>
      </c>
      <c r="AY180" s="17" t="s">
        <v>143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7" t="s">
        <v>77</v>
      </c>
      <c r="BK180" s="210">
        <f>ROUND(I180*H180,2)</f>
        <v>0</v>
      </c>
      <c r="BL180" s="17" t="s">
        <v>142</v>
      </c>
      <c r="BM180" s="209" t="s">
        <v>1781</v>
      </c>
    </row>
    <row r="181" s="2" customFormat="1">
      <c r="A181" s="38"/>
      <c r="B181" s="39"/>
      <c r="C181" s="40"/>
      <c r="D181" s="211" t="s">
        <v>149</v>
      </c>
      <c r="E181" s="40"/>
      <c r="F181" s="212" t="s">
        <v>1373</v>
      </c>
      <c r="G181" s="40"/>
      <c r="H181" s="40"/>
      <c r="I181" s="213"/>
      <c r="J181" s="40"/>
      <c r="K181" s="40"/>
      <c r="L181" s="44"/>
      <c r="M181" s="214"/>
      <c r="N181" s="215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149</v>
      </c>
      <c r="AU181" s="17" t="s">
        <v>79</v>
      </c>
    </row>
    <row r="182" s="13" customFormat="1">
      <c r="A182" s="13"/>
      <c r="B182" s="239"/>
      <c r="C182" s="240"/>
      <c r="D182" s="211" t="s">
        <v>242</v>
      </c>
      <c r="E182" s="241" t="s">
        <v>19</v>
      </c>
      <c r="F182" s="242" t="s">
        <v>77</v>
      </c>
      <c r="G182" s="240"/>
      <c r="H182" s="243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242</v>
      </c>
      <c r="AU182" s="249" t="s">
        <v>79</v>
      </c>
      <c r="AV182" s="13" t="s">
        <v>79</v>
      </c>
      <c r="AW182" s="13" t="s">
        <v>31</v>
      </c>
      <c r="AX182" s="13" t="s">
        <v>77</v>
      </c>
      <c r="AY182" s="249" t="s">
        <v>143</v>
      </c>
    </row>
    <row r="183" s="2" customFormat="1" ht="16.5" customHeight="1">
      <c r="A183" s="38"/>
      <c r="B183" s="39"/>
      <c r="C183" s="197" t="s">
        <v>387</v>
      </c>
      <c r="D183" s="197" t="s">
        <v>144</v>
      </c>
      <c r="E183" s="198" t="s">
        <v>1782</v>
      </c>
      <c r="F183" s="199" t="s">
        <v>1783</v>
      </c>
      <c r="G183" s="200" t="s">
        <v>250</v>
      </c>
      <c r="H183" s="201">
        <v>1</v>
      </c>
      <c r="I183" s="202"/>
      <c r="J183" s="203">
        <f>ROUND(I183*H183,2)</f>
        <v>0</v>
      </c>
      <c r="K183" s="204"/>
      <c r="L183" s="44"/>
      <c r="M183" s="205" t="s">
        <v>19</v>
      </c>
      <c r="N183" s="206" t="s">
        <v>40</v>
      </c>
      <c r="O183" s="84"/>
      <c r="P183" s="207">
        <f>O183*H183</f>
        <v>0</v>
      </c>
      <c r="Q183" s="207">
        <v>0.12303</v>
      </c>
      <c r="R183" s="207">
        <f>Q183*H183</f>
        <v>0.12303</v>
      </c>
      <c r="S183" s="207">
        <v>0</v>
      </c>
      <c r="T183" s="20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9" t="s">
        <v>142</v>
      </c>
      <c r="AT183" s="209" t="s">
        <v>144</v>
      </c>
      <c r="AU183" s="209" t="s">
        <v>79</v>
      </c>
      <c r="AY183" s="17" t="s">
        <v>143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7" t="s">
        <v>77</v>
      </c>
      <c r="BK183" s="210">
        <f>ROUND(I183*H183,2)</f>
        <v>0</v>
      </c>
      <c r="BL183" s="17" t="s">
        <v>142</v>
      </c>
      <c r="BM183" s="209" t="s">
        <v>1784</v>
      </c>
    </row>
    <row r="184" s="2" customFormat="1">
      <c r="A184" s="38"/>
      <c r="B184" s="39"/>
      <c r="C184" s="40"/>
      <c r="D184" s="211" t="s">
        <v>149</v>
      </c>
      <c r="E184" s="40"/>
      <c r="F184" s="212" t="s">
        <v>1783</v>
      </c>
      <c r="G184" s="40"/>
      <c r="H184" s="40"/>
      <c r="I184" s="213"/>
      <c r="J184" s="40"/>
      <c r="K184" s="40"/>
      <c r="L184" s="44"/>
      <c r="M184" s="214"/>
      <c r="N184" s="215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149</v>
      </c>
      <c r="AU184" s="17" t="s">
        <v>79</v>
      </c>
    </row>
    <row r="185" s="13" customFormat="1">
      <c r="A185" s="13"/>
      <c r="B185" s="239"/>
      <c r="C185" s="240"/>
      <c r="D185" s="211" t="s">
        <v>242</v>
      </c>
      <c r="E185" s="241" t="s">
        <v>19</v>
      </c>
      <c r="F185" s="242" t="s">
        <v>77</v>
      </c>
      <c r="G185" s="240"/>
      <c r="H185" s="243">
        <v>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242</v>
      </c>
      <c r="AU185" s="249" t="s">
        <v>79</v>
      </c>
      <c r="AV185" s="13" t="s">
        <v>79</v>
      </c>
      <c r="AW185" s="13" t="s">
        <v>31</v>
      </c>
      <c r="AX185" s="13" t="s">
        <v>77</v>
      </c>
      <c r="AY185" s="249" t="s">
        <v>143</v>
      </c>
    </row>
    <row r="186" s="2" customFormat="1" ht="16.5" customHeight="1">
      <c r="A186" s="38"/>
      <c r="B186" s="39"/>
      <c r="C186" s="197" t="s">
        <v>392</v>
      </c>
      <c r="D186" s="197" t="s">
        <v>144</v>
      </c>
      <c r="E186" s="198" t="s">
        <v>1785</v>
      </c>
      <c r="F186" s="199" t="s">
        <v>792</v>
      </c>
      <c r="G186" s="200" t="s">
        <v>250</v>
      </c>
      <c r="H186" s="201">
        <v>1</v>
      </c>
      <c r="I186" s="202"/>
      <c r="J186" s="203">
        <f>ROUND(I186*H186,2)</f>
        <v>0</v>
      </c>
      <c r="K186" s="204"/>
      <c r="L186" s="44"/>
      <c r="M186" s="205" t="s">
        <v>19</v>
      </c>
      <c r="N186" s="206" t="s">
        <v>40</v>
      </c>
      <c r="O186" s="84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9" t="s">
        <v>142</v>
      </c>
      <c r="AT186" s="209" t="s">
        <v>144</v>
      </c>
      <c r="AU186" s="209" t="s">
        <v>79</v>
      </c>
      <c r="AY186" s="17" t="s">
        <v>143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7" t="s">
        <v>77</v>
      </c>
      <c r="BK186" s="210">
        <f>ROUND(I186*H186,2)</f>
        <v>0</v>
      </c>
      <c r="BL186" s="17" t="s">
        <v>142</v>
      </c>
      <c r="BM186" s="209" t="s">
        <v>1786</v>
      </c>
    </row>
    <row r="187" s="2" customFormat="1">
      <c r="A187" s="38"/>
      <c r="B187" s="39"/>
      <c r="C187" s="40"/>
      <c r="D187" s="211" t="s">
        <v>149</v>
      </c>
      <c r="E187" s="40"/>
      <c r="F187" s="212" t="s">
        <v>1787</v>
      </c>
      <c r="G187" s="40"/>
      <c r="H187" s="40"/>
      <c r="I187" s="213"/>
      <c r="J187" s="40"/>
      <c r="K187" s="40"/>
      <c r="L187" s="44"/>
      <c r="M187" s="214"/>
      <c r="N187" s="215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149</v>
      </c>
      <c r="AU187" s="17" t="s">
        <v>79</v>
      </c>
    </row>
    <row r="188" s="13" customFormat="1">
      <c r="A188" s="13"/>
      <c r="B188" s="239"/>
      <c r="C188" s="240"/>
      <c r="D188" s="211" t="s">
        <v>242</v>
      </c>
      <c r="E188" s="241" t="s">
        <v>19</v>
      </c>
      <c r="F188" s="242" t="s">
        <v>77</v>
      </c>
      <c r="G188" s="240"/>
      <c r="H188" s="243">
        <v>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242</v>
      </c>
      <c r="AU188" s="249" t="s">
        <v>79</v>
      </c>
      <c r="AV188" s="13" t="s">
        <v>79</v>
      </c>
      <c r="AW188" s="13" t="s">
        <v>31</v>
      </c>
      <c r="AX188" s="13" t="s">
        <v>77</v>
      </c>
      <c r="AY188" s="249" t="s">
        <v>143</v>
      </c>
    </row>
    <row r="189" s="11" customFormat="1" ht="22.8" customHeight="1">
      <c r="A189" s="11"/>
      <c r="B189" s="183"/>
      <c r="C189" s="184"/>
      <c r="D189" s="185" t="s">
        <v>68</v>
      </c>
      <c r="E189" s="226" t="s">
        <v>476</v>
      </c>
      <c r="F189" s="226" t="s">
        <v>477</v>
      </c>
      <c r="G189" s="184"/>
      <c r="H189" s="184"/>
      <c r="I189" s="187"/>
      <c r="J189" s="227">
        <f>BK189</f>
        <v>0</v>
      </c>
      <c r="K189" s="184"/>
      <c r="L189" s="189"/>
      <c r="M189" s="190"/>
      <c r="N189" s="191"/>
      <c r="O189" s="191"/>
      <c r="P189" s="192">
        <f>SUM(P190:P191)</f>
        <v>0</v>
      </c>
      <c r="Q189" s="191"/>
      <c r="R189" s="192">
        <f>SUM(R190:R191)</f>
        <v>0</v>
      </c>
      <c r="S189" s="191"/>
      <c r="T189" s="193">
        <f>SUM(T190:T191)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4" t="s">
        <v>77</v>
      </c>
      <c r="AT189" s="195" t="s">
        <v>68</v>
      </c>
      <c r="AU189" s="195" t="s">
        <v>77</v>
      </c>
      <c r="AY189" s="194" t="s">
        <v>143</v>
      </c>
      <c r="BK189" s="196">
        <f>SUM(BK190:BK191)</f>
        <v>0</v>
      </c>
    </row>
    <row r="190" s="2" customFormat="1" ht="16.5" customHeight="1">
      <c r="A190" s="38"/>
      <c r="B190" s="39"/>
      <c r="C190" s="197" t="s">
        <v>397</v>
      </c>
      <c r="D190" s="197" t="s">
        <v>144</v>
      </c>
      <c r="E190" s="198" t="s">
        <v>1788</v>
      </c>
      <c r="F190" s="199" t="s">
        <v>1789</v>
      </c>
      <c r="G190" s="200" t="s">
        <v>462</v>
      </c>
      <c r="H190" s="201">
        <v>5.726</v>
      </c>
      <c r="I190" s="202"/>
      <c r="J190" s="203">
        <f>ROUND(I190*H190,2)</f>
        <v>0</v>
      </c>
      <c r="K190" s="204"/>
      <c r="L190" s="44"/>
      <c r="M190" s="205" t="s">
        <v>19</v>
      </c>
      <c r="N190" s="206" t="s">
        <v>40</v>
      </c>
      <c r="O190" s="8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142</v>
      </c>
      <c r="AT190" s="209" t="s">
        <v>144</v>
      </c>
      <c r="AU190" s="209" t="s">
        <v>79</v>
      </c>
      <c r="AY190" s="17" t="s">
        <v>143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77</v>
      </c>
      <c r="BK190" s="210">
        <f>ROUND(I190*H190,2)</f>
        <v>0</v>
      </c>
      <c r="BL190" s="17" t="s">
        <v>142</v>
      </c>
      <c r="BM190" s="209" t="s">
        <v>1790</v>
      </c>
    </row>
    <row r="191" s="2" customFormat="1">
      <c r="A191" s="38"/>
      <c r="B191" s="39"/>
      <c r="C191" s="40"/>
      <c r="D191" s="211" t="s">
        <v>149</v>
      </c>
      <c r="E191" s="40"/>
      <c r="F191" s="212" t="s">
        <v>1791</v>
      </c>
      <c r="G191" s="40"/>
      <c r="H191" s="40"/>
      <c r="I191" s="213"/>
      <c r="J191" s="40"/>
      <c r="K191" s="40"/>
      <c r="L191" s="44"/>
      <c r="M191" s="216"/>
      <c r="N191" s="217"/>
      <c r="O191" s="218"/>
      <c r="P191" s="218"/>
      <c r="Q191" s="218"/>
      <c r="R191" s="218"/>
      <c r="S191" s="218"/>
      <c r="T191" s="219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79</v>
      </c>
    </row>
    <row r="192" s="2" customFormat="1" ht="6.96" customHeight="1">
      <c r="A192" s="38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KsjXVqkpqPXYMoN2NsTeWNd9ojy6pRN2FiezlefsMQ9VJY8SpkAD4gaOtsfvRhFzkqZ0YPWLLea70sHE77tLmg==" hashValue="ej6/OGtomRULCB/TX9V7d1cUw0ZjMkm8ggQ+qKqcU48W/LCwfn01Ze3yep47OTcdd/Dv8DDCMmJDMbTuMAeGUA==" algorithmName="SHA-512" password="CC35"/>
  <autoFilter ref="C85:K19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1792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ROUND((SUM(BE84:BE208)),  2)</f>
        <v>0</v>
      </c>
      <c r="G33" s="38"/>
      <c r="H33" s="38"/>
      <c r="I33" s="148">
        <v>0.20999999999999999</v>
      </c>
      <c r="J33" s="147">
        <f>ROUND(((SUM(BE84:BE208))*I33),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ROUND((SUM(BF84:BF208)),  2)</f>
        <v>0</v>
      </c>
      <c r="G34" s="38"/>
      <c r="H34" s="38"/>
      <c r="I34" s="148">
        <v>0.14999999999999999</v>
      </c>
      <c r="J34" s="147">
        <f>ROUND(((SUM(BF84:BF208))*I34),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ROUND((SUM(BG84:BG208)),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ROUND((SUM(BH84:BH208)),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ROUND((SUM(BI84:BI208)),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Z2 - Ozelenění poldru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J86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0"/>
      <c r="C62" s="221"/>
      <c r="D62" s="222" t="s">
        <v>1510</v>
      </c>
      <c r="E62" s="223"/>
      <c r="F62" s="223"/>
      <c r="G62" s="223"/>
      <c r="H62" s="223"/>
      <c r="I62" s="223"/>
      <c r="J62" s="224">
        <f>J159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572</v>
      </c>
      <c r="E63" s="223"/>
      <c r="F63" s="223"/>
      <c r="G63" s="223"/>
      <c r="H63" s="223"/>
      <c r="I63" s="223"/>
      <c r="J63" s="224">
        <f>J199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231</v>
      </c>
      <c r="E64" s="223"/>
      <c r="F64" s="223"/>
      <c r="G64" s="223"/>
      <c r="H64" s="223"/>
      <c r="I64" s="223"/>
      <c r="J64" s="224">
        <f>J206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Ochranná nádrž NO4 v k.ú. Hovorany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Z2 - Ozelenění poldru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22. 1. 2021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30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28</v>
      </c>
      <c r="D81" s="40"/>
      <c r="E81" s="40"/>
      <c r="F81" s="27" t="str">
        <f>IF(E18="","",E18)</f>
        <v>Vyplň údaj</v>
      </c>
      <c r="G81" s="40"/>
      <c r="H81" s="40"/>
      <c r="I81" s="32" t="s">
        <v>32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128</v>
      </c>
      <c r="D83" s="174" t="s">
        <v>54</v>
      </c>
      <c r="E83" s="174" t="s">
        <v>50</v>
      </c>
      <c r="F83" s="174" t="s">
        <v>51</v>
      </c>
      <c r="G83" s="174" t="s">
        <v>129</v>
      </c>
      <c r="H83" s="174" t="s">
        <v>130</v>
      </c>
      <c r="I83" s="174" t="s">
        <v>131</v>
      </c>
      <c r="J83" s="175" t="s">
        <v>124</v>
      </c>
      <c r="K83" s="176" t="s">
        <v>132</v>
      </c>
      <c r="L83" s="177"/>
      <c r="M83" s="92" t="s">
        <v>19</v>
      </c>
      <c r="N83" s="93" t="s">
        <v>39</v>
      </c>
      <c r="O83" s="93" t="s">
        <v>133</v>
      </c>
      <c r="P83" s="93" t="s">
        <v>134</v>
      </c>
      <c r="Q83" s="93" t="s">
        <v>135</v>
      </c>
      <c r="R83" s="93" t="s">
        <v>136</v>
      </c>
      <c r="S83" s="93" t="s">
        <v>137</v>
      </c>
      <c r="T83" s="94" t="s">
        <v>138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139</v>
      </c>
      <c r="D84" s="40"/>
      <c r="E84" s="40"/>
      <c r="F84" s="40"/>
      <c r="G84" s="40"/>
      <c r="H84" s="40"/>
      <c r="I84" s="40"/>
      <c r="J84" s="178">
        <f>BK84</f>
        <v>0</v>
      </c>
      <c r="K84" s="40"/>
      <c r="L84" s="44"/>
      <c r="M84" s="95"/>
      <c r="N84" s="179"/>
      <c r="O84" s="96"/>
      <c r="P84" s="180">
        <f>P85</f>
        <v>0</v>
      </c>
      <c r="Q84" s="96"/>
      <c r="R84" s="180">
        <f>R85</f>
        <v>2.8637799999999993</v>
      </c>
      <c r="S84" s="96"/>
      <c r="T84" s="181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68</v>
      </c>
      <c r="AU84" s="17" t="s">
        <v>125</v>
      </c>
      <c r="BK84" s="182">
        <f>BK85</f>
        <v>0</v>
      </c>
    </row>
    <row r="85" s="11" customFormat="1" ht="25.92" customHeight="1">
      <c r="A85" s="11"/>
      <c r="B85" s="183"/>
      <c r="C85" s="184"/>
      <c r="D85" s="185" t="s">
        <v>68</v>
      </c>
      <c r="E85" s="186" t="s">
        <v>234</v>
      </c>
      <c r="F85" s="186" t="s">
        <v>235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P86+P199+P206</f>
        <v>0</v>
      </c>
      <c r="Q85" s="191"/>
      <c r="R85" s="192">
        <f>R86+R199+R206</f>
        <v>2.8637799999999993</v>
      </c>
      <c r="S85" s="191"/>
      <c r="T85" s="193">
        <f>T86+T199+T206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77</v>
      </c>
      <c r="AT85" s="195" t="s">
        <v>68</v>
      </c>
      <c r="AU85" s="195" t="s">
        <v>69</v>
      </c>
      <c r="AY85" s="194" t="s">
        <v>143</v>
      </c>
      <c r="BK85" s="196">
        <f>BK86+BK199+BK206</f>
        <v>0</v>
      </c>
    </row>
    <row r="86" s="11" customFormat="1" ht="22.8" customHeight="1">
      <c r="A86" s="11"/>
      <c r="B86" s="183"/>
      <c r="C86" s="184"/>
      <c r="D86" s="185" t="s">
        <v>68</v>
      </c>
      <c r="E86" s="226" t="s">
        <v>77</v>
      </c>
      <c r="F86" s="226" t="s">
        <v>236</v>
      </c>
      <c r="G86" s="184"/>
      <c r="H86" s="184"/>
      <c r="I86" s="187"/>
      <c r="J86" s="227">
        <f>BK86</f>
        <v>0</v>
      </c>
      <c r="K86" s="184"/>
      <c r="L86" s="189"/>
      <c r="M86" s="190"/>
      <c r="N86" s="191"/>
      <c r="O86" s="191"/>
      <c r="P86" s="192">
        <f>P87+SUM(P88:P159)</f>
        <v>0</v>
      </c>
      <c r="Q86" s="191"/>
      <c r="R86" s="192">
        <f>R87+SUM(R88:R159)</f>
        <v>0.30162</v>
      </c>
      <c r="S86" s="191"/>
      <c r="T86" s="193">
        <f>T87+SUM(T88:T159)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77</v>
      </c>
      <c r="AT86" s="195" t="s">
        <v>68</v>
      </c>
      <c r="AU86" s="195" t="s">
        <v>77</v>
      </c>
      <c r="AY86" s="194" t="s">
        <v>143</v>
      </c>
      <c r="BK86" s="196">
        <f>BK87+SUM(BK88:BK159)</f>
        <v>0</v>
      </c>
    </row>
    <row r="87" s="2" customFormat="1" ht="16.5" customHeight="1">
      <c r="A87" s="38"/>
      <c r="B87" s="39"/>
      <c r="C87" s="228" t="s">
        <v>77</v>
      </c>
      <c r="D87" s="228" t="s">
        <v>237</v>
      </c>
      <c r="E87" s="229" t="s">
        <v>238</v>
      </c>
      <c r="F87" s="230" t="s">
        <v>239</v>
      </c>
      <c r="G87" s="231" t="s">
        <v>240</v>
      </c>
      <c r="H87" s="232">
        <v>9.3800000000000008</v>
      </c>
      <c r="I87" s="233"/>
      <c r="J87" s="234">
        <f>ROUND(I87*H87,2)</f>
        <v>0</v>
      </c>
      <c r="K87" s="235"/>
      <c r="L87" s="236"/>
      <c r="M87" s="237" t="s">
        <v>19</v>
      </c>
      <c r="N87" s="238" t="s">
        <v>40</v>
      </c>
      <c r="O87" s="84"/>
      <c r="P87" s="207">
        <f>O87*H87</f>
        <v>0</v>
      </c>
      <c r="Q87" s="207">
        <v>0.001</v>
      </c>
      <c r="R87" s="207">
        <f>Q87*H87</f>
        <v>0.0093800000000000012</v>
      </c>
      <c r="S87" s="207">
        <v>0</v>
      </c>
      <c r="T87" s="20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9" t="s">
        <v>173</v>
      </c>
      <c r="AT87" s="209" t="s">
        <v>237</v>
      </c>
      <c r="AU87" s="209" t="s">
        <v>79</v>
      </c>
      <c r="AY87" s="17" t="s">
        <v>143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7" t="s">
        <v>77</v>
      </c>
      <c r="BK87" s="210">
        <f>ROUND(I87*H87,2)</f>
        <v>0</v>
      </c>
      <c r="BL87" s="17" t="s">
        <v>142</v>
      </c>
      <c r="BM87" s="209" t="s">
        <v>1793</v>
      </c>
    </row>
    <row r="88" s="2" customFormat="1">
      <c r="A88" s="38"/>
      <c r="B88" s="39"/>
      <c r="C88" s="40"/>
      <c r="D88" s="211" t="s">
        <v>149</v>
      </c>
      <c r="E88" s="40"/>
      <c r="F88" s="212" t="s">
        <v>239</v>
      </c>
      <c r="G88" s="40"/>
      <c r="H88" s="40"/>
      <c r="I88" s="213"/>
      <c r="J88" s="40"/>
      <c r="K88" s="40"/>
      <c r="L88" s="44"/>
      <c r="M88" s="214"/>
      <c r="N88" s="215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149</v>
      </c>
      <c r="AU88" s="17" t="s">
        <v>79</v>
      </c>
    </row>
    <row r="89" s="13" customFormat="1">
      <c r="A89" s="13"/>
      <c r="B89" s="239"/>
      <c r="C89" s="240"/>
      <c r="D89" s="211" t="s">
        <v>242</v>
      </c>
      <c r="E89" s="241" t="s">
        <v>19</v>
      </c>
      <c r="F89" s="242" t="s">
        <v>1794</v>
      </c>
      <c r="G89" s="240"/>
      <c r="H89" s="243">
        <v>9.3800000000000008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9" t="s">
        <v>242</v>
      </c>
      <c r="AU89" s="249" t="s">
        <v>79</v>
      </c>
      <c r="AV89" s="13" t="s">
        <v>79</v>
      </c>
      <c r="AW89" s="13" t="s">
        <v>31</v>
      </c>
      <c r="AX89" s="13" t="s">
        <v>77</v>
      </c>
      <c r="AY89" s="249" t="s">
        <v>143</v>
      </c>
    </row>
    <row r="90" s="2" customFormat="1" ht="21.75" customHeight="1">
      <c r="A90" s="38"/>
      <c r="B90" s="39"/>
      <c r="C90" s="197" t="s">
        <v>79</v>
      </c>
      <c r="D90" s="197" t="s">
        <v>144</v>
      </c>
      <c r="E90" s="198" t="s">
        <v>1795</v>
      </c>
      <c r="F90" s="199" t="s">
        <v>1796</v>
      </c>
      <c r="G90" s="200" t="s">
        <v>259</v>
      </c>
      <c r="H90" s="201">
        <v>120</v>
      </c>
      <c r="I90" s="202"/>
      <c r="J90" s="203">
        <f>ROUND(I90*H90,2)</f>
        <v>0</v>
      </c>
      <c r="K90" s="204"/>
      <c r="L90" s="44"/>
      <c r="M90" s="205" t="s">
        <v>19</v>
      </c>
      <c r="N90" s="206" t="s">
        <v>40</v>
      </c>
      <c r="O90" s="8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142</v>
      </c>
      <c r="AT90" s="209" t="s">
        <v>144</v>
      </c>
      <c r="AU90" s="209" t="s">
        <v>79</v>
      </c>
      <c r="AY90" s="17" t="s">
        <v>143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77</v>
      </c>
      <c r="BK90" s="210">
        <f>ROUND(I90*H90,2)</f>
        <v>0</v>
      </c>
      <c r="BL90" s="17" t="s">
        <v>142</v>
      </c>
      <c r="BM90" s="209" t="s">
        <v>1797</v>
      </c>
    </row>
    <row r="91" s="2" customFormat="1">
      <c r="A91" s="38"/>
      <c r="B91" s="39"/>
      <c r="C91" s="40"/>
      <c r="D91" s="211" t="s">
        <v>149</v>
      </c>
      <c r="E91" s="40"/>
      <c r="F91" s="212" t="s">
        <v>1798</v>
      </c>
      <c r="G91" s="40"/>
      <c r="H91" s="40"/>
      <c r="I91" s="213"/>
      <c r="J91" s="40"/>
      <c r="K91" s="40"/>
      <c r="L91" s="44"/>
      <c r="M91" s="214"/>
      <c r="N91" s="21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149</v>
      </c>
      <c r="AU91" s="17" t="s">
        <v>79</v>
      </c>
    </row>
    <row r="92" s="13" customFormat="1">
      <c r="A92" s="13"/>
      <c r="B92" s="239"/>
      <c r="C92" s="240"/>
      <c r="D92" s="211" t="s">
        <v>242</v>
      </c>
      <c r="E92" s="241" t="s">
        <v>19</v>
      </c>
      <c r="F92" s="242" t="s">
        <v>1799</v>
      </c>
      <c r="G92" s="240"/>
      <c r="H92" s="243">
        <v>120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9" t="s">
        <v>242</v>
      </c>
      <c r="AU92" s="249" t="s">
        <v>79</v>
      </c>
      <c r="AV92" s="13" t="s">
        <v>79</v>
      </c>
      <c r="AW92" s="13" t="s">
        <v>31</v>
      </c>
      <c r="AX92" s="13" t="s">
        <v>77</v>
      </c>
      <c r="AY92" s="249" t="s">
        <v>143</v>
      </c>
    </row>
    <row r="93" s="2" customFormat="1" ht="16.5" customHeight="1">
      <c r="A93" s="38"/>
      <c r="B93" s="39"/>
      <c r="C93" s="197" t="s">
        <v>154</v>
      </c>
      <c r="D93" s="197" t="s">
        <v>144</v>
      </c>
      <c r="E93" s="198" t="s">
        <v>372</v>
      </c>
      <c r="F93" s="199" t="s">
        <v>373</v>
      </c>
      <c r="G93" s="200" t="s">
        <v>259</v>
      </c>
      <c r="H93" s="201">
        <v>268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40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142</v>
      </c>
      <c r="AT93" s="209" t="s">
        <v>144</v>
      </c>
      <c r="AU93" s="209" t="s">
        <v>79</v>
      </c>
      <c r="AY93" s="17" t="s">
        <v>143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77</v>
      </c>
      <c r="BK93" s="210">
        <f>ROUND(I93*H93,2)</f>
        <v>0</v>
      </c>
      <c r="BL93" s="17" t="s">
        <v>142</v>
      </c>
      <c r="BM93" s="209" t="s">
        <v>1800</v>
      </c>
    </row>
    <row r="94" s="2" customFormat="1">
      <c r="A94" s="38"/>
      <c r="B94" s="39"/>
      <c r="C94" s="40"/>
      <c r="D94" s="211" t="s">
        <v>149</v>
      </c>
      <c r="E94" s="40"/>
      <c r="F94" s="212" t="s">
        <v>375</v>
      </c>
      <c r="G94" s="40"/>
      <c r="H94" s="40"/>
      <c r="I94" s="213"/>
      <c r="J94" s="40"/>
      <c r="K94" s="40"/>
      <c r="L94" s="44"/>
      <c r="M94" s="214"/>
      <c r="N94" s="215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149</v>
      </c>
      <c r="AU94" s="17" t="s">
        <v>79</v>
      </c>
    </row>
    <row r="95" s="13" customFormat="1">
      <c r="A95" s="13"/>
      <c r="B95" s="239"/>
      <c r="C95" s="240"/>
      <c r="D95" s="211" t="s">
        <v>242</v>
      </c>
      <c r="E95" s="241" t="s">
        <v>19</v>
      </c>
      <c r="F95" s="242" t="s">
        <v>1801</v>
      </c>
      <c r="G95" s="240"/>
      <c r="H95" s="243">
        <v>268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242</v>
      </c>
      <c r="AU95" s="249" t="s">
        <v>79</v>
      </c>
      <c r="AV95" s="13" t="s">
        <v>79</v>
      </c>
      <c r="AW95" s="13" t="s">
        <v>31</v>
      </c>
      <c r="AX95" s="13" t="s">
        <v>77</v>
      </c>
      <c r="AY95" s="249" t="s">
        <v>143</v>
      </c>
    </row>
    <row r="96" s="2" customFormat="1" ht="21.75" customHeight="1">
      <c r="A96" s="38"/>
      <c r="B96" s="39"/>
      <c r="C96" s="197" t="s">
        <v>142</v>
      </c>
      <c r="D96" s="197" t="s">
        <v>144</v>
      </c>
      <c r="E96" s="198" t="s">
        <v>1526</v>
      </c>
      <c r="F96" s="199" t="s">
        <v>1527</v>
      </c>
      <c r="G96" s="200" t="s">
        <v>250</v>
      </c>
      <c r="H96" s="201">
        <v>286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40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142</v>
      </c>
      <c r="AT96" s="209" t="s">
        <v>144</v>
      </c>
      <c r="AU96" s="209" t="s">
        <v>79</v>
      </c>
      <c r="AY96" s="17" t="s">
        <v>143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77</v>
      </c>
      <c r="BK96" s="210">
        <f>ROUND(I96*H96,2)</f>
        <v>0</v>
      </c>
      <c r="BL96" s="17" t="s">
        <v>142</v>
      </c>
      <c r="BM96" s="209" t="s">
        <v>1802</v>
      </c>
    </row>
    <row r="97" s="2" customFormat="1">
      <c r="A97" s="38"/>
      <c r="B97" s="39"/>
      <c r="C97" s="40"/>
      <c r="D97" s="211" t="s">
        <v>149</v>
      </c>
      <c r="E97" s="40"/>
      <c r="F97" s="212" t="s">
        <v>1529</v>
      </c>
      <c r="G97" s="40"/>
      <c r="H97" s="40"/>
      <c r="I97" s="213"/>
      <c r="J97" s="40"/>
      <c r="K97" s="40"/>
      <c r="L97" s="44"/>
      <c r="M97" s="214"/>
      <c r="N97" s="215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149</v>
      </c>
      <c r="AU97" s="17" t="s">
        <v>79</v>
      </c>
    </row>
    <row r="98" s="13" customFormat="1">
      <c r="A98" s="13"/>
      <c r="B98" s="239"/>
      <c r="C98" s="240"/>
      <c r="D98" s="211" t="s">
        <v>242</v>
      </c>
      <c r="E98" s="241" t="s">
        <v>19</v>
      </c>
      <c r="F98" s="242" t="s">
        <v>1803</v>
      </c>
      <c r="G98" s="240"/>
      <c r="H98" s="243">
        <v>286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242</v>
      </c>
      <c r="AU98" s="249" t="s">
        <v>79</v>
      </c>
      <c r="AV98" s="13" t="s">
        <v>79</v>
      </c>
      <c r="AW98" s="13" t="s">
        <v>31</v>
      </c>
      <c r="AX98" s="13" t="s">
        <v>77</v>
      </c>
      <c r="AY98" s="249" t="s">
        <v>143</v>
      </c>
    </row>
    <row r="99" s="2" customFormat="1" ht="21.75" customHeight="1">
      <c r="A99" s="38"/>
      <c r="B99" s="39"/>
      <c r="C99" s="197" t="s">
        <v>161</v>
      </c>
      <c r="D99" s="197" t="s">
        <v>144</v>
      </c>
      <c r="E99" s="198" t="s">
        <v>1530</v>
      </c>
      <c r="F99" s="199" t="s">
        <v>1531</v>
      </c>
      <c r="G99" s="200" t="s">
        <v>250</v>
      </c>
      <c r="H99" s="201">
        <v>14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40</v>
      </c>
      <c r="O99" s="8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142</v>
      </c>
      <c r="AT99" s="209" t="s">
        <v>144</v>
      </c>
      <c r="AU99" s="209" t="s">
        <v>79</v>
      </c>
      <c r="AY99" s="17" t="s">
        <v>143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77</v>
      </c>
      <c r="BK99" s="210">
        <f>ROUND(I99*H99,2)</f>
        <v>0</v>
      </c>
      <c r="BL99" s="17" t="s">
        <v>142</v>
      </c>
      <c r="BM99" s="209" t="s">
        <v>1804</v>
      </c>
    </row>
    <row r="100" s="2" customFormat="1">
      <c r="A100" s="38"/>
      <c r="B100" s="39"/>
      <c r="C100" s="40"/>
      <c r="D100" s="211" t="s">
        <v>149</v>
      </c>
      <c r="E100" s="40"/>
      <c r="F100" s="212" t="s">
        <v>1533</v>
      </c>
      <c r="G100" s="40"/>
      <c r="H100" s="40"/>
      <c r="I100" s="213"/>
      <c r="J100" s="40"/>
      <c r="K100" s="40"/>
      <c r="L100" s="44"/>
      <c r="M100" s="214"/>
      <c r="N100" s="215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149</v>
      </c>
      <c r="AU100" s="17" t="s">
        <v>79</v>
      </c>
    </row>
    <row r="101" s="13" customFormat="1">
      <c r="A101" s="13"/>
      <c r="B101" s="239"/>
      <c r="C101" s="240"/>
      <c r="D101" s="211" t="s">
        <v>242</v>
      </c>
      <c r="E101" s="241" t="s">
        <v>19</v>
      </c>
      <c r="F101" s="242" t="s">
        <v>199</v>
      </c>
      <c r="G101" s="240"/>
      <c r="H101" s="243">
        <v>14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242</v>
      </c>
      <c r="AU101" s="249" t="s">
        <v>79</v>
      </c>
      <c r="AV101" s="13" t="s">
        <v>79</v>
      </c>
      <c r="AW101" s="13" t="s">
        <v>31</v>
      </c>
      <c r="AX101" s="13" t="s">
        <v>77</v>
      </c>
      <c r="AY101" s="249" t="s">
        <v>143</v>
      </c>
    </row>
    <row r="102" s="2" customFormat="1" ht="16.5" customHeight="1">
      <c r="A102" s="38"/>
      <c r="B102" s="39"/>
      <c r="C102" s="197" t="s">
        <v>165</v>
      </c>
      <c r="D102" s="197" t="s">
        <v>144</v>
      </c>
      <c r="E102" s="198" t="s">
        <v>1538</v>
      </c>
      <c r="F102" s="199" t="s">
        <v>1539</v>
      </c>
      <c r="G102" s="200" t="s">
        <v>259</v>
      </c>
      <c r="H102" s="201">
        <v>573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40</v>
      </c>
      <c r="O102" s="8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142</v>
      </c>
      <c r="AT102" s="209" t="s">
        <v>144</v>
      </c>
      <c r="AU102" s="209" t="s">
        <v>79</v>
      </c>
      <c r="AY102" s="17" t="s">
        <v>143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77</v>
      </c>
      <c r="BK102" s="210">
        <f>ROUND(I102*H102,2)</f>
        <v>0</v>
      </c>
      <c r="BL102" s="17" t="s">
        <v>142</v>
      </c>
      <c r="BM102" s="209" t="s">
        <v>1805</v>
      </c>
    </row>
    <row r="103" s="2" customFormat="1">
      <c r="A103" s="38"/>
      <c r="B103" s="39"/>
      <c r="C103" s="40"/>
      <c r="D103" s="211" t="s">
        <v>149</v>
      </c>
      <c r="E103" s="40"/>
      <c r="F103" s="212" t="s">
        <v>1541</v>
      </c>
      <c r="G103" s="40"/>
      <c r="H103" s="40"/>
      <c r="I103" s="213"/>
      <c r="J103" s="40"/>
      <c r="K103" s="40"/>
      <c r="L103" s="44"/>
      <c r="M103" s="214"/>
      <c r="N103" s="215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149</v>
      </c>
      <c r="AU103" s="17" t="s">
        <v>79</v>
      </c>
    </row>
    <row r="104" s="13" customFormat="1">
      <c r="A104" s="13"/>
      <c r="B104" s="239"/>
      <c r="C104" s="240"/>
      <c r="D104" s="211" t="s">
        <v>242</v>
      </c>
      <c r="E104" s="241" t="s">
        <v>19</v>
      </c>
      <c r="F104" s="242" t="s">
        <v>1806</v>
      </c>
      <c r="G104" s="240"/>
      <c r="H104" s="243">
        <v>573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242</v>
      </c>
      <c r="AU104" s="249" t="s">
        <v>79</v>
      </c>
      <c r="AV104" s="13" t="s">
        <v>79</v>
      </c>
      <c r="AW104" s="13" t="s">
        <v>31</v>
      </c>
      <c r="AX104" s="13" t="s">
        <v>77</v>
      </c>
      <c r="AY104" s="249" t="s">
        <v>143</v>
      </c>
    </row>
    <row r="105" s="2" customFormat="1" ht="16.5" customHeight="1">
      <c r="A105" s="38"/>
      <c r="B105" s="39"/>
      <c r="C105" s="197" t="s">
        <v>169</v>
      </c>
      <c r="D105" s="197" t="s">
        <v>144</v>
      </c>
      <c r="E105" s="198" t="s">
        <v>1542</v>
      </c>
      <c r="F105" s="199" t="s">
        <v>1543</v>
      </c>
      <c r="G105" s="200" t="s">
        <v>259</v>
      </c>
      <c r="H105" s="201">
        <v>573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40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142</v>
      </c>
      <c r="AT105" s="209" t="s">
        <v>144</v>
      </c>
      <c r="AU105" s="209" t="s">
        <v>79</v>
      </c>
      <c r="AY105" s="17" t="s">
        <v>143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77</v>
      </c>
      <c r="BK105" s="210">
        <f>ROUND(I105*H105,2)</f>
        <v>0</v>
      </c>
      <c r="BL105" s="17" t="s">
        <v>142</v>
      </c>
      <c r="BM105" s="209" t="s">
        <v>1807</v>
      </c>
    </row>
    <row r="106" s="2" customFormat="1">
      <c r="A106" s="38"/>
      <c r="B106" s="39"/>
      <c r="C106" s="40"/>
      <c r="D106" s="211" t="s">
        <v>149</v>
      </c>
      <c r="E106" s="40"/>
      <c r="F106" s="212" t="s">
        <v>1545</v>
      </c>
      <c r="G106" s="40"/>
      <c r="H106" s="40"/>
      <c r="I106" s="213"/>
      <c r="J106" s="40"/>
      <c r="K106" s="40"/>
      <c r="L106" s="44"/>
      <c r="M106" s="214"/>
      <c r="N106" s="215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149</v>
      </c>
      <c r="AU106" s="17" t="s">
        <v>79</v>
      </c>
    </row>
    <row r="107" s="13" customFormat="1">
      <c r="A107" s="13"/>
      <c r="B107" s="239"/>
      <c r="C107" s="240"/>
      <c r="D107" s="211" t="s">
        <v>242</v>
      </c>
      <c r="E107" s="241" t="s">
        <v>19</v>
      </c>
      <c r="F107" s="242" t="s">
        <v>1806</v>
      </c>
      <c r="G107" s="240"/>
      <c r="H107" s="243">
        <v>573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242</v>
      </c>
      <c r="AU107" s="249" t="s">
        <v>79</v>
      </c>
      <c r="AV107" s="13" t="s">
        <v>79</v>
      </c>
      <c r="AW107" s="13" t="s">
        <v>31</v>
      </c>
      <c r="AX107" s="13" t="s">
        <v>77</v>
      </c>
      <c r="AY107" s="249" t="s">
        <v>143</v>
      </c>
    </row>
    <row r="108" s="2" customFormat="1" ht="16.5" customHeight="1">
      <c r="A108" s="38"/>
      <c r="B108" s="39"/>
      <c r="C108" s="197" t="s">
        <v>173</v>
      </c>
      <c r="D108" s="197" t="s">
        <v>144</v>
      </c>
      <c r="E108" s="198" t="s">
        <v>1546</v>
      </c>
      <c r="F108" s="199" t="s">
        <v>1547</v>
      </c>
      <c r="G108" s="200" t="s">
        <v>259</v>
      </c>
      <c r="H108" s="201">
        <v>573</v>
      </c>
      <c r="I108" s="202"/>
      <c r="J108" s="203">
        <f>ROUND(I108*H108,2)</f>
        <v>0</v>
      </c>
      <c r="K108" s="204"/>
      <c r="L108" s="44"/>
      <c r="M108" s="205" t="s">
        <v>19</v>
      </c>
      <c r="N108" s="206" t="s">
        <v>40</v>
      </c>
      <c r="O108" s="8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9" t="s">
        <v>142</v>
      </c>
      <c r="AT108" s="209" t="s">
        <v>144</v>
      </c>
      <c r="AU108" s="209" t="s">
        <v>79</v>
      </c>
      <c r="AY108" s="17" t="s">
        <v>143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7" t="s">
        <v>77</v>
      </c>
      <c r="BK108" s="210">
        <f>ROUND(I108*H108,2)</f>
        <v>0</v>
      </c>
      <c r="BL108" s="17" t="s">
        <v>142</v>
      </c>
      <c r="BM108" s="209" t="s">
        <v>1808</v>
      </c>
    </row>
    <row r="109" s="2" customFormat="1">
      <c r="A109" s="38"/>
      <c r="B109" s="39"/>
      <c r="C109" s="40"/>
      <c r="D109" s="211" t="s">
        <v>149</v>
      </c>
      <c r="E109" s="40"/>
      <c r="F109" s="212" t="s">
        <v>1549</v>
      </c>
      <c r="G109" s="40"/>
      <c r="H109" s="40"/>
      <c r="I109" s="213"/>
      <c r="J109" s="40"/>
      <c r="K109" s="40"/>
      <c r="L109" s="44"/>
      <c r="M109" s="214"/>
      <c r="N109" s="215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149</v>
      </c>
      <c r="AU109" s="17" t="s">
        <v>79</v>
      </c>
    </row>
    <row r="110" s="13" customFormat="1">
      <c r="A110" s="13"/>
      <c r="B110" s="239"/>
      <c r="C110" s="240"/>
      <c r="D110" s="211" t="s">
        <v>242</v>
      </c>
      <c r="E110" s="241" t="s">
        <v>19</v>
      </c>
      <c r="F110" s="242" t="s">
        <v>1806</v>
      </c>
      <c r="G110" s="240"/>
      <c r="H110" s="243">
        <v>573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242</v>
      </c>
      <c r="AU110" s="249" t="s">
        <v>79</v>
      </c>
      <c r="AV110" s="13" t="s">
        <v>79</v>
      </c>
      <c r="AW110" s="13" t="s">
        <v>31</v>
      </c>
      <c r="AX110" s="13" t="s">
        <v>77</v>
      </c>
      <c r="AY110" s="249" t="s">
        <v>143</v>
      </c>
    </row>
    <row r="111" s="2" customFormat="1" ht="16.5" customHeight="1">
      <c r="A111" s="38"/>
      <c r="B111" s="39"/>
      <c r="C111" s="197" t="s">
        <v>177</v>
      </c>
      <c r="D111" s="197" t="s">
        <v>144</v>
      </c>
      <c r="E111" s="198" t="s">
        <v>1562</v>
      </c>
      <c r="F111" s="199" t="s">
        <v>1563</v>
      </c>
      <c r="G111" s="200" t="s">
        <v>250</v>
      </c>
      <c r="H111" s="201">
        <v>14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40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142</v>
      </c>
      <c r="AT111" s="209" t="s">
        <v>144</v>
      </c>
      <c r="AU111" s="209" t="s">
        <v>79</v>
      </c>
      <c r="AY111" s="17" t="s">
        <v>143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77</v>
      </c>
      <c r="BK111" s="210">
        <f>ROUND(I111*H111,2)</f>
        <v>0</v>
      </c>
      <c r="BL111" s="17" t="s">
        <v>142</v>
      </c>
      <c r="BM111" s="209" t="s">
        <v>1809</v>
      </c>
    </row>
    <row r="112" s="2" customFormat="1">
      <c r="A112" s="38"/>
      <c r="B112" s="39"/>
      <c r="C112" s="40"/>
      <c r="D112" s="211" t="s">
        <v>149</v>
      </c>
      <c r="E112" s="40"/>
      <c r="F112" s="212" t="s">
        <v>1565</v>
      </c>
      <c r="G112" s="40"/>
      <c r="H112" s="40"/>
      <c r="I112" s="213"/>
      <c r="J112" s="40"/>
      <c r="K112" s="40"/>
      <c r="L112" s="44"/>
      <c r="M112" s="214"/>
      <c r="N112" s="215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149</v>
      </c>
      <c r="AU112" s="17" t="s">
        <v>79</v>
      </c>
    </row>
    <row r="113" s="13" customFormat="1">
      <c r="A113" s="13"/>
      <c r="B113" s="239"/>
      <c r="C113" s="240"/>
      <c r="D113" s="211" t="s">
        <v>242</v>
      </c>
      <c r="E113" s="241" t="s">
        <v>19</v>
      </c>
      <c r="F113" s="242" t="s">
        <v>199</v>
      </c>
      <c r="G113" s="240"/>
      <c r="H113" s="243">
        <v>14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242</v>
      </c>
      <c r="AU113" s="249" t="s">
        <v>79</v>
      </c>
      <c r="AV113" s="13" t="s">
        <v>79</v>
      </c>
      <c r="AW113" s="13" t="s">
        <v>31</v>
      </c>
      <c r="AX113" s="13" t="s">
        <v>77</v>
      </c>
      <c r="AY113" s="249" t="s">
        <v>143</v>
      </c>
    </row>
    <row r="114" s="2" customFormat="1" ht="16.5" customHeight="1">
      <c r="A114" s="38"/>
      <c r="B114" s="39"/>
      <c r="C114" s="197" t="s">
        <v>181</v>
      </c>
      <c r="D114" s="197" t="s">
        <v>144</v>
      </c>
      <c r="E114" s="198" t="s">
        <v>1566</v>
      </c>
      <c r="F114" s="199" t="s">
        <v>1567</v>
      </c>
      <c r="G114" s="200" t="s">
        <v>250</v>
      </c>
      <c r="H114" s="201">
        <v>286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40</v>
      </c>
      <c r="O114" s="8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142</v>
      </c>
      <c r="AT114" s="209" t="s">
        <v>144</v>
      </c>
      <c r="AU114" s="209" t="s">
        <v>79</v>
      </c>
      <c r="AY114" s="17" t="s">
        <v>143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77</v>
      </c>
      <c r="BK114" s="210">
        <f>ROUND(I114*H114,2)</f>
        <v>0</v>
      </c>
      <c r="BL114" s="17" t="s">
        <v>142</v>
      </c>
      <c r="BM114" s="209" t="s">
        <v>1810</v>
      </c>
    </row>
    <row r="115" s="2" customFormat="1">
      <c r="A115" s="38"/>
      <c r="B115" s="39"/>
      <c r="C115" s="40"/>
      <c r="D115" s="211" t="s">
        <v>149</v>
      </c>
      <c r="E115" s="40"/>
      <c r="F115" s="212" t="s">
        <v>1569</v>
      </c>
      <c r="G115" s="40"/>
      <c r="H115" s="40"/>
      <c r="I115" s="213"/>
      <c r="J115" s="40"/>
      <c r="K115" s="40"/>
      <c r="L115" s="44"/>
      <c r="M115" s="214"/>
      <c r="N115" s="215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149</v>
      </c>
      <c r="AU115" s="17" t="s">
        <v>79</v>
      </c>
    </row>
    <row r="116" s="13" customFormat="1">
      <c r="A116" s="13"/>
      <c r="B116" s="239"/>
      <c r="C116" s="240"/>
      <c r="D116" s="211" t="s">
        <v>242</v>
      </c>
      <c r="E116" s="241" t="s">
        <v>19</v>
      </c>
      <c r="F116" s="242" t="s">
        <v>1803</v>
      </c>
      <c r="G116" s="240"/>
      <c r="H116" s="243">
        <v>286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242</v>
      </c>
      <c r="AU116" s="249" t="s">
        <v>79</v>
      </c>
      <c r="AV116" s="13" t="s">
        <v>79</v>
      </c>
      <c r="AW116" s="13" t="s">
        <v>31</v>
      </c>
      <c r="AX116" s="13" t="s">
        <v>77</v>
      </c>
      <c r="AY116" s="249" t="s">
        <v>143</v>
      </c>
    </row>
    <row r="117" s="2" customFormat="1" ht="16.5" customHeight="1">
      <c r="A117" s="38"/>
      <c r="B117" s="39"/>
      <c r="C117" s="197" t="s">
        <v>186</v>
      </c>
      <c r="D117" s="197" t="s">
        <v>144</v>
      </c>
      <c r="E117" s="198" t="s">
        <v>1574</v>
      </c>
      <c r="F117" s="199" t="s">
        <v>1575</v>
      </c>
      <c r="G117" s="200" t="s">
        <v>250</v>
      </c>
      <c r="H117" s="201">
        <v>14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40</v>
      </c>
      <c r="O117" s="84"/>
      <c r="P117" s="207">
        <f>O117*H117</f>
        <v>0</v>
      </c>
      <c r="Q117" s="207">
        <v>6.0000000000000002E-05</v>
      </c>
      <c r="R117" s="207">
        <f>Q117*H117</f>
        <v>0.00084000000000000003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142</v>
      </c>
      <c r="AT117" s="209" t="s">
        <v>144</v>
      </c>
      <c r="AU117" s="209" t="s">
        <v>79</v>
      </c>
      <c r="AY117" s="17" t="s">
        <v>143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77</v>
      </c>
      <c r="BK117" s="210">
        <f>ROUND(I117*H117,2)</f>
        <v>0</v>
      </c>
      <c r="BL117" s="17" t="s">
        <v>142</v>
      </c>
      <c r="BM117" s="209" t="s">
        <v>1811</v>
      </c>
    </row>
    <row r="118" s="2" customFormat="1">
      <c r="A118" s="38"/>
      <c r="B118" s="39"/>
      <c r="C118" s="40"/>
      <c r="D118" s="211" t="s">
        <v>149</v>
      </c>
      <c r="E118" s="40"/>
      <c r="F118" s="212" t="s">
        <v>1577</v>
      </c>
      <c r="G118" s="40"/>
      <c r="H118" s="40"/>
      <c r="I118" s="213"/>
      <c r="J118" s="40"/>
      <c r="K118" s="40"/>
      <c r="L118" s="44"/>
      <c r="M118" s="214"/>
      <c r="N118" s="21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79</v>
      </c>
    </row>
    <row r="119" s="13" customFormat="1">
      <c r="A119" s="13"/>
      <c r="B119" s="239"/>
      <c r="C119" s="240"/>
      <c r="D119" s="211" t="s">
        <v>242</v>
      </c>
      <c r="E119" s="241" t="s">
        <v>19</v>
      </c>
      <c r="F119" s="242" t="s">
        <v>199</v>
      </c>
      <c r="G119" s="240"/>
      <c r="H119" s="243">
        <v>14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242</v>
      </c>
      <c r="AU119" s="249" t="s">
        <v>79</v>
      </c>
      <c r="AV119" s="13" t="s">
        <v>79</v>
      </c>
      <c r="AW119" s="13" t="s">
        <v>31</v>
      </c>
      <c r="AX119" s="13" t="s">
        <v>77</v>
      </c>
      <c r="AY119" s="249" t="s">
        <v>143</v>
      </c>
    </row>
    <row r="120" s="2" customFormat="1" ht="16.5" customHeight="1">
      <c r="A120" s="38"/>
      <c r="B120" s="39"/>
      <c r="C120" s="228" t="s">
        <v>190</v>
      </c>
      <c r="D120" s="228" t="s">
        <v>237</v>
      </c>
      <c r="E120" s="229" t="s">
        <v>1578</v>
      </c>
      <c r="F120" s="230" t="s">
        <v>1579</v>
      </c>
      <c r="G120" s="231" t="s">
        <v>250</v>
      </c>
      <c r="H120" s="232">
        <v>28</v>
      </c>
      <c r="I120" s="233"/>
      <c r="J120" s="234">
        <f>ROUND(I120*H120,2)</f>
        <v>0</v>
      </c>
      <c r="K120" s="235"/>
      <c r="L120" s="236"/>
      <c r="M120" s="237" t="s">
        <v>19</v>
      </c>
      <c r="N120" s="238" t="s">
        <v>40</v>
      </c>
      <c r="O120" s="84"/>
      <c r="P120" s="207">
        <f>O120*H120</f>
        <v>0</v>
      </c>
      <c r="Q120" s="207">
        <v>0.0070899999999999999</v>
      </c>
      <c r="R120" s="207">
        <f>Q120*H120</f>
        <v>0.19852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173</v>
      </c>
      <c r="AT120" s="209" t="s">
        <v>237</v>
      </c>
      <c r="AU120" s="209" t="s">
        <v>79</v>
      </c>
      <c r="AY120" s="17" t="s">
        <v>143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77</v>
      </c>
      <c r="BK120" s="210">
        <f>ROUND(I120*H120,2)</f>
        <v>0</v>
      </c>
      <c r="BL120" s="17" t="s">
        <v>142</v>
      </c>
      <c r="BM120" s="209" t="s">
        <v>1812</v>
      </c>
    </row>
    <row r="121" s="2" customFormat="1">
      <c r="A121" s="38"/>
      <c r="B121" s="39"/>
      <c r="C121" s="40"/>
      <c r="D121" s="211" t="s">
        <v>149</v>
      </c>
      <c r="E121" s="40"/>
      <c r="F121" s="212" t="s">
        <v>1579</v>
      </c>
      <c r="G121" s="40"/>
      <c r="H121" s="40"/>
      <c r="I121" s="213"/>
      <c r="J121" s="40"/>
      <c r="K121" s="40"/>
      <c r="L121" s="44"/>
      <c r="M121" s="214"/>
      <c r="N121" s="215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149</v>
      </c>
      <c r="AU121" s="17" t="s">
        <v>79</v>
      </c>
    </row>
    <row r="122" s="13" customFormat="1">
      <c r="A122" s="13"/>
      <c r="B122" s="239"/>
      <c r="C122" s="240"/>
      <c r="D122" s="211" t="s">
        <v>242</v>
      </c>
      <c r="E122" s="241" t="s">
        <v>19</v>
      </c>
      <c r="F122" s="242" t="s">
        <v>1581</v>
      </c>
      <c r="G122" s="240"/>
      <c r="H122" s="243">
        <v>28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242</v>
      </c>
      <c r="AU122" s="249" t="s">
        <v>79</v>
      </c>
      <c r="AV122" s="13" t="s">
        <v>79</v>
      </c>
      <c r="AW122" s="13" t="s">
        <v>31</v>
      </c>
      <c r="AX122" s="13" t="s">
        <v>77</v>
      </c>
      <c r="AY122" s="249" t="s">
        <v>143</v>
      </c>
    </row>
    <row r="123" s="2" customFormat="1" ht="21.75" customHeight="1">
      <c r="A123" s="38"/>
      <c r="B123" s="39"/>
      <c r="C123" s="197" t="s">
        <v>195</v>
      </c>
      <c r="D123" s="197" t="s">
        <v>144</v>
      </c>
      <c r="E123" s="198" t="s">
        <v>1582</v>
      </c>
      <c r="F123" s="199" t="s">
        <v>1583</v>
      </c>
      <c r="G123" s="200" t="s">
        <v>259</v>
      </c>
      <c r="H123" s="201">
        <v>268</v>
      </c>
      <c r="I123" s="202"/>
      <c r="J123" s="203">
        <f>ROUND(I123*H123,2)</f>
        <v>0</v>
      </c>
      <c r="K123" s="204"/>
      <c r="L123" s="44"/>
      <c r="M123" s="205" t="s">
        <v>19</v>
      </c>
      <c r="N123" s="206" t="s">
        <v>40</v>
      </c>
      <c r="O123" s="8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9" t="s">
        <v>142</v>
      </c>
      <c r="AT123" s="209" t="s">
        <v>144</v>
      </c>
      <c r="AU123" s="209" t="s">
        <v>79</v>
      </c>
      <c r="AY123" s="17" t="s">
        <v>143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77</v>
      </c>
      <c r="BK123" s="210">
        <f>ROUND(I123*H123,2)</f>
        <v>0</v>
      </c>
      <c r="BL123" s="17" t="s">
        <v>142</v>
      </c>
      <c r="BM123" s="209" t="s">
        <v>1813</v>
      </c>
    </row>
    <row r="124" s="2" customFormat="1">
      <c r="A124" s="38"/>
      <c r="B124" s="39"/>
      <c r="C124" s="40"/>
      <c r="D124" s="211" t="s">
        <v>149</v>
      </c>
      <c r="E124" s="40"/>
      <c r="F124" s="212" t="s">
        <v>1585</v>
      </c>
      <c r="G124" s="40"/>
      <c r="H124" s="40"/>
      <c r="I124" s="213"/>
      <c r="J124" s="40"/>
      <c r="K124" s="40"/>
      <c r="L124" s="44"/>
      <c r="M124" s="214"/>
      <c r="N124" s="215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79</v>
      </c>
    </row>
    <row r="125" s="13" customFormat="1">
      <c r="A125" s="13"/>
      <c r="B125" s="239"/>
      <c r="C125" s="240"/>
      <c r="D125" s="211" t="s">
        <v>242</v>
      </c>
      <c r="E125" s="241" t="s">
        <v>19</v>
      </c>
      <c r="F125" s="242" t="s">
        <v>1801</v>
      </c>
      <c r="G125" s="240"/>
      <c r="H125" s="243">
        <v>268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242</v>
      </c>
      <c r="AU125" s="249" t="s">
        <v>79</v>
      </c>
      <c r="AV125" s="13" t="s">
        <v>79</v>
      </c>
      <c r="AW125" s="13" t="s">
        <v>31</v>
      </c>
      <c r="AX125" s="13" t="s">
        <v>77</v>
      </c>
      <c r="AY125" s="249" t="s">
        <v>143</v>
      </c>
    </row>
    <row r="126" s="2" customFormat="1" ht="16.5" customHeight="1">
      <c r="A126" s="38"/>
      <c r="B126" s="39"/>
      <c r="C126" s="197" t="s">
        <v>199</v>
      </c>
      <c r="D126" s="197" t="s">
        <v>144</v>
      </c>
      <c r="E126" s="198" t="s">
        <v>1590</v>
      </c>
      <c r="F126" s="199" t="s">
        <v>1591</v>
      </c>
      <c r="G126" s="200" t="s">
        <v>250</v>
      </c>
      <c r="H126" s="201">
        <v>286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40</v>
      </c>
      <c r="O126" s="8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142</v>
      </c>
      <c r="AT126" s="209" t="s">
        <v>144</v>
      </c>
      <c r="AU126" s="209" t="s">
        <v>79</v>
      </c>
      <c r="AY126" s="17" t="s">
        <v>143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77</v>
      </c>
      <c r="BK126" s="210">
        <f>ROUND(I126*H126,2)</f>
        <v>0</v>
      </c>
      <c r="BL126" s="17" t="s">
        <v>142</v>
      </c>
      <c r="BM126" s="209" t="s">
        <v>1814</v>
      </c>
    </row>
    <row r="127" s="2" customFormat="1">
      <c r="A127" s="38"/>
      <c r="B127" s="39"/>
      <c r="C127" s="40"/>
      <c r="D127" s="211" t="s">
        <v>149</v>
      </c>
      <c r="E127" s="40"/>
      <c r="F127" s="212" t="s">
        <v>1593</v>
      </c>
      <c r="G127" s="40"/>
      <c r="H127" s="40"/>
      <c r="I127" s="213"/>
      <c r="J127" s="40"/>
      <c r="K127" s="40"/>
      <c r="L127" s="44"/>
      <c r="M127" s="214"/>
      <c r="N127" s="215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149</v>
      </c>
      <c r="AU127" s="17" t="s">
        <v>79</v>
      </c>
    </row>
    <row r="128" s="13" customFormat="1">
      <c r="A128" s="13"/>
      <c r="B128" s="239"/>
      <c r="C128" s="240"/>
      <c r="D128" s="211" t="s">
        <v>242</v>
      </c>
      <c r="E128" s="241" t="s">
        <v>19</v>
      </c>
      <c r="F128" s="242" t="s">
        <v>1803</v>
      </c>
      <c r="G128" s="240"/>
      <c r="H128" s="243">
        <v>286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242</v>
      </c>
      <c r="AU128" s="249" t="s">
        <v>79</v>
      </c>
      <c r="AV128" s="13" t="s">
        <v>79</v>
      </c>
      <c r="AW128" s="13" t="s">
        <v>31</v>
      </c>
      <c r="AX128" s="13" t="s">
        <v>77</v>
      </c>
      <c r="AY128" s="249" t="s">
        <v>143</v>
      </c>
    </row>
    <row r="129" s="2" customFormat="1" ht="16.5" customHeight="1">
      <c r="A129" s="38"/>
      <c r="B129" s="39"/>
      <c r="C129" s="197" t="s">
        <v>8</v>
      </c>
      <c r="D129" s="197" t="s">
        <v>144</v>
      </c>
      <c r="E129" s="198" t="s">
        <v>1594</v>
      </c>
      <c r="F129" s="199" t="s">
        <v>1595</v>
      </c>
      <c r="G129" s="200" t="s">
        <v>250</v>
      </c>
      <c r="H129" s="201">
        <v>14</v>
      </c>
      <c r="I129" s="202"/>
      <c r="J129" s="203">
        <f>ROUND(I129*H129,2)</f>
        <v>0</v>
      </c>
      <c r="K129" s="204"/>
      <c r="L129" s="44"/>
      <c r="M129" s="205" t="s">
        <v>19</v>
      </c>
      <c r="N129" s="206" t="s">
        <v>40</v>
      </c>
      <c r="O129" s="84"/>
      <c r="P129" s="207">
        <f>O129*H129</f>
        <v>0</v>
      </c>
      <c r="Q129" s="207">
        <v>0.0020799999999999998</v>
      </c>
      <c r="R129" s="207">
        <f>Q129*H129</f>
        <v>0.029119999999999997</v>
      </c>
      <c r="S129" s="207">
        <v>0</v>
      </c>
      <c r="T129" s="20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9" t="s">
        <v>142</v>
      </c>
      <c r="AT129" s="209" t="s">
        <v>144</v>
      </c>
      <c r="AU129" s="209" t="s">
        <v>79</v>
      </c>
      <c r="AY129" s="17" t="s">
        <v>143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7" t="s">
        <v>77</v>
      </c>
      <c r="BK129" s="210">
        <f>ROUND(I129*H129,2)</f>
        <v>0</v>
      </c>
      <c r="BL129" s="17" t="s">
        <v>142</v>
      </c>
      <c r="BM129" s="209" t="s">
        <v>1815</v>
      </c>
    </row>
    <row r="130" s="2" customFormat="1">
      <c r="A130" s="38"/>
      <c r="B130" s="39"/>
      <c r="C130" s="40"/>
      <c r="D130" s="211" t="s">
        <v>149</v>
      </c>
      <c r="E130" s="40"/>
      <c r="F130" s="212" t="s">
        <v>1597</v>
      </c>
      <c r="G130" s="40"/>
      <c r="H130" s="40"/>
      <c r="I130" s="213"/>
      <c r="J130" s="40"/>
      <c r="K130" s="40"/>
      <c r="L130" s="44"/>
      <c r="M130" s="214"/>
      <c r="N130" s="215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79</v>
      </c>
    </row>
    <row r="131" s="13" customFormat="1">
      <c r="A131" s="13"/>
      <c r="B131" s="239"/>
      <c r="C131" s="240"/>
      <c r="D131" s="211" t="s">
        <v>242</v>
      </c>
      <c r="E131" s="241" t="s">
        <v>19</v>
      </c>
      <c r="F131" s="242" t="s">
        <v>199</v>
      </c>
      <c r="G131" s="240"/>
      <c r="H131" s="243">
        <v>14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242</v>
      </c>
      <c r="AU131" s="249" t="s">
        <v>79</v>
      </c>
      <c r="AV131" s="13" t="s">
        <v>79</v>
      </c>
      <c r="AW131" s="13" t="s">
        <v>31</v>
      </c>
      <c r="AX131" s="13" t="s">
        <v>77</v>
      </c>
      <c r="AY131" s="249" t="s">
        <v>143</v>
      </c>
    </row>
    <row r="132" s="2" customFormat="1" ht="16.5" customHeight="1">
      <c r="A132" s="38"/>
      <c r="B132" s="39"/>
      <c r="C132" s="197" t="s">
        <v>209</v>
      </c>
      <c r="D132" s="197" t="s">
        <v>144</v>
      </c>
      <c r="E132" s="198" t="s">
        <v>1598</v>
      </c>
      <c r="F132" s="199" t="s">
        <v>1599</v>
      </c>
      <c r="G132" s="200" t="s">
        <v>259</v>
      </c>
      <c r="H132" s="201">
        <v>29.199999999999999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40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142</v>
      </c>
      <c r="AT132" s="209" t="s">
        <v>144</v>
      </c>
      <c r="AU132" s="209" t="s">
        <v>79</v>
      </c>
      <c r="AY132" s="17" t="s">
        <v>143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77</v>
      </c>
      <c r="BK132" s="210">
        <f>ROUND(I132*H132,2)</f>
        <v>0</v>
      </c>
      <c r="BL132" s="17" t="s">
        <v>142</v>
      </c>
      <c r="BM132" s="209" t="s">
        <v>1816</v>
      </c>
    </row>
    <row r="133" s="2" customFormat="1">
      <c r="A133" s="38"/>
      <c r="B133" s="39"/>
      <c r="C133" s="40"/>
      <c r="D133" s="211" t="s">
        <v>149</v>
      </c>
      <c r="E133" s="40"/>
      <c r="F133" s="212" t="s">
        <v>1601</v>
      </c>
      <c r="G133" s="40"/>
      <c r="H133" s="40"/>
      <c r="I133" s="213"/>
      <c r="J133" s="40"/>
      <c r="K133" s="40"/>
      <c r="L133" s="44"/>
      <c r="M133" s="214"/>
      <c r="N133" s="215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149</v>
      </c>
      <c r="AU133" s="17" t="s">
        <v>79</v>
      </c>
    </row>
    <row r="134" s="13" customFormat="1">
      <c r="A134" s="13"/>
      <c r="B134" s="239"/>
      <c r="C134" s="240"/>
      <c r="D134" s="211" t="s">
        <v>242</v>
      </c>
      <c r="E134" s="241" t="s">
        <v>19</v>
      </c>
      <c r="F134" s="242" t="s">
        <v>1817</v>
      </c>
      <c r="G134" s="240"/>
      <c r="H134" s="243">
        <v>29.199999999999999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242</v>
      </c>
      <c r="AU134" s="249" t="s">
        <v>79</v>
      </c>
      <c r="AV134" s="13" t="s">
        <v>79</v>
      </c>
      <c r="AW134" s="13" t="s">
        <v>31</v>
      </c>
      <c r="AX134" s="13" t="s">
        <v>77</v>
      </c>
      <c r="AY134" s="249" t="s">
        <v>143</v>
      </c>
    </row>
    <row r="135" s="2" customFormat="1" ht="16.5" customHeight="1">
      <c r="A135" s="38"/>
      <c r="B135" s="39"/>
      <c r="C135" s="228" t="s">
        <v>213</v>
      </c>
      <c r="D135" s="228" t="s">
        <v>237</v>
      </c>
      <c r="E135" s="229" t="s">
        <v>1603</v>
      </c>
      <c r="F135" s="230" t="s">
        <v>1604</v>
      </c>
      <c r="G135" s="231" t="s">
        <v>306</v>
      </c>
      <c r="H135" s="232">
        <v>0.30099999999999999</v>
      </c>
      <c r="I135" s="233"/>
      <c r="J135" s="234">
        <f>ROUND(I135*H135,2)</f>
        <v>0</v>
      </c>
      <c r="K135" s="235"/>
      <c r="L135" s="236"/>
      <c r="M135" s="237" t="s">
        <v>19</v>
      </c>
      <c r="N135" s="238" t="s">
        <v>40</v>
      </c>
      <c r="O135" s="84"/>
      <c r="P135" s="207">
        <f>O135*H135</f>
        <v>0</v>
      </c>
      <c r="Q135" s="207">
        <v>0.20000000000000001</v>
      </c>
      <c r="R135" s="207">
        <f>Q135*H135</f>
        <v>0.060200000000000004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173</v>
      </c>
      <c r="AT135" s="209" t="s">
        <v>237</v>
      </c>
      <c r="AU135" s="209" t="s">
        <v>79</v>
      </c>
      <c r="AY135" s="17" t="s">
        <v>143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77</v>
      </c>
      <c r="BK135" s="210">
        <f>ROUND(I135*H135,2)</f>
        <v>0</v>
      </c>
      <c r="BL135" s="17" t="s">
        <v>142</v>
      </c>
      <c r="BM135" s="209" t="s">
        <v>1818</v>
      </c>
    </row>
    <row r="136" s="2" customFormat="1">
      <c r="A136" s="38"/>
      <c r="B136" s="39"/>
      <c r="C136" s="40"/>
      <c r="D136" s="211" t="s">
        <v>149</v>
      </c>
      <c r="E136" s="40"/>
      <c r="F136" s="212" t="s">
        <v>1604</v>
      </c>
      <c r="G136" s="40"/>
      <c r="H136" s="40"/>
      <c r="I136" s="213"/>
      <c r="J136" s="40"/>
      <c r="K136" s="40"/>
      <c r="L136" s="44"/>
      <c r="M136" s="214"/>
      <c r="N136" s="215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79</v>
      </c>
    </row>
    <row r="137" s="13" customFormat="1">
      <c r="A137" s="13"/>
      <c r="B137" s="239"/>
      <c r="C137" s="240"/>
      <c r="D137" s="211" t="s">
        <v>242</v>
      </c>
      <c r="E137" s="241" t="s">
        <v>19</v>
      </c>
      <c r="F137" s="242" t="s">
        <v>1819</v>
      </c>
      <c r="G137" s="240"/>
      <c r="H137" s="243">
        <v>2.9199999999999999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242</v>
      </c>
      <c r="AU137" s="249" t="s">
        <v>79</v>
      </c>
      <c r="AV137" s="13" t="s">
        <v>79</v>
      </c>
      <c r="AW137" s="13" t="s">
        <v>31</v>
      </c>
      <c r="AX137" s="13" t="s">
        <v>77</v>
      </c>
      <c r="AY137" s="249" t="s">
        <v>143</v>
      </c>
    </row>
    <row r="138" s="13" customFormat="1">
      <c r="A138" s="13"/>
      <c r="B138" s="239"/>
      <c r="C138" s="240"/>
      <c r="D138" s="211" t="s">
        <v>242</v>
      </c>
      <c r="E138" s="240"/>
      <c r="F138" s="242" t="s">
        <v>1820</v>
      </c>
      <c r="G138" s="240"/>
      <c r="H138" s="243">
        <v>0.30099999999999999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242</v>
      </c>
      <c r="AU138" s="249" t="s">
        <v>79</v>
      </c>
      <c r="AV138" s="13" t="s">
        <v>79</v>
      </c>
      <c r="AW138" s="13" t="s">
        <v>4</v>
      </c>
      <c r="AX138" s="13" t="s">
        <v>77</v>
      </c>
      <c r="AY138" s="249" t="s">
        <v>143</v>
      </c>
    </row>
    <row r="139" s="2" customFormat="1" ht="16.5" customHeight="1">
      <c r="A139" s="38"/>
      <c r="B139" s="39"/>
      <c r="C139" s="197" t="s">
        <v>217</v>
      </c>
      <c r="D139" s="197" t="s">
        <v>144</v>
      </c>
      <c r="E139" s="198" t="s">
        <v>1613</v>
      </c>
      <c r="F139" s="199" t="s">
        <v>1614</v>
      </c>
      <c r="G139" s="200" t="s">
        <v>462</v>
      </c>
      <c r="H139" s="201">
        <v>0.0040000000000000001</v>
      </c>
      <c r="I139" s="202"/>
      <c r="J139" s="203">
        <f>ROUND(I139*H139,2)</f>
        <v>0</v>
      </c>
      <c r="K139" s="204"/>
      <c r="L139" s="44"/>
      <c r="M139" s="205" t="s">
        <v>19</v>
      </c>
      <c r="N139" s="206" t="s">
        <v>40</v>
      </c>
      <c r="O139" s="84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142</v>
      </c>
      <c r="AT139" s="209" t="s">
        <v>144</v>
      </c>
      <c r="AU139" s="209" t="s">
        <v>79</v>
      </c>
      <c r="AY139" s="17" t="s">
        <v>143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77</v>
      </c>
      <c r="BK139" s="210">
        <f>ROUND(I139*H139,2)</f>
        <v>0</v>
      </c>
      <c r="BL139" s="17" t="s">
        <v>142</v>
      </c>
      <c r="BM139" s="209" t="s">
        <v>1821</v>
      </c>
    </row>
    <row r="140" s="2" customFormat="1">
      <c r="A140" s="38"/>
      <c r="B140" s="39"/>
      <c r="C140" s="40"/>
      <c r="D140" s="211" t="s">
        <v>149</v>
      </c>
      <c r="E140" s="40"/>
      <c r="F140" s="212" t="s">
        <v>1616</v>
      </c>
      <c r="G140" s="40"/>
      <c r="H140" s="40"/>
      <c r="I140" s="213"/>
      <c r="J140" s="40"/>
      <c r="K140" s="40"/>
      <c r="L140" s="44"/>
      <c r="M140" s="214"/>
      <c r="N140" s="215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79</v>
      </c>
    </row>
    <row r="141" s="13" customFormat="1">
      <c r="A141" s="13"/>
      <c r="B141" s="239"/>
      <c r="C141" s="240"/>
      <c r="D141" s="211" t="s">
        <v>242</v>
      </c>
      <c r="E141" s="241" t="s">
        <v>19</v>
      </c>
      <c r="F141" s="242" t="s">
        <v>1822</v>
      </c>
      <c r="G141" s="240"/>
      <c r="H141" s="243">
        <v>0.0040000000000000001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242</v>
      </c>
      <c r="AU141" s="249" t="s">
        <v>79</v>
      </c>
      <c r="AV141" s="13" t="s">
        <v>79</v>
      </c>
      <c r="AW141" s="13" t="s">
        <v>31</v>
      </c>
      <c r="AX141" s="13" t="s">
        <v>77</v>
      </c>
      <c r="AY141" s="249" t="s">
        <v>143</v>
      </c>
    </row>
    <row r="142" s="2" customFormat="1" ht="16.5" customHeight="1">
      <c r="A142" s="38"/>
      <c r="B142" s="39"/>
      <c r="C142" s="228" t="s">
        <v>221</v>
      </c>
      <c r="D142" s="228" t="s">
        <v>237</v>
      </c>
      <c r="E142" s="229" t="s">
        <v>1618</v>
      </c>
      <c r="F142" s="230" t="s">
        <v>1619</v>
      </c>
      <c r="G142" s="231" t="s">
        <v>240</v>
      </c>
      <c r="H142" s="232">
        <v>3.5600000000000001</v>
      </c>
      <c r="I142" s="233"/>
      <c r="J142" s="234">
        <f>ROUND(I142*H142,2)</f>
        <v>0</v>
      </c>
      <c r="K142" s="235"/>
      <c r="L142" s="236"/>
      <c r="M142" s="237" t="s">
        <v>19</v>
      </c>
      <c r="N142" s="238" t="s">
        <v>40</v>
      </c>
      <c r="O142" s="84"/>
      <c r="P142" s="207">
        <f>O142*H142</f>
        <v>0</v>
      </c>
      <c r="Q142" s="207">
        <v>0.001</v>
      </c>
      <c r="R142" s="207">
        <f>Q142*H142</f>
        <v>0.0035600000000000002</v>
      </c>
      <c r="S142" s="207">
        <v>0</v>
      </c>
      <c r="T142" s="20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173</v>
      </c>
      <c r="AT142" s="209" t="s">
        <v>237</v>
      </c>
      <c r="AU142" s="209" t="s">
        <v>79</v>
      </c>
      <c r="AY142" s="17" t="s">
        <v>143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77</v>
      </c>
      <c r="BK142" s="210">
        <f>ROUND(I142*H142,2)</f>
        <v>0</v>
      </c>
      <c r="BL142" s="17" t="s">
        <v>142</v>
      </c>
      <c r="BM142" s="209" t="s">
        <v>1823</v>
      </c>
    </row>
    <row r="143" s="2" customFormat="1">
      <c r="A143" s="38"/>
      <c r="B143" s="39"/>
      <c r="C143" s="40"/>
      <c r="D143" s="211" t="s">
        <v>149</v>
      </c>
      <c r="E143" s="40"/>
      <c r="F143" s="212" t="s">
        <v>1619</v>
      </c>
      <c r="G143" s="40"/>
      <c r="H143" s="40"/>
      <c r="I143" s="213"/>
      <c r="J143" s="40"/>
      <c r="K143" s="40"/>
      <c r="L143" s="44"/>
      <c r="M143" s="214"/>
      <c r="N143" s="215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149</v>
      </c>
      <c r="AU143" s="17" t="s">
        <v>79</v>
      </c>
    </row>
    <row r="144" s="13" customFormat="1">
      <c r="A144" s="13"/>
      <c r="B144" s="239"/>
      <c r="C144" s="240"/>
      <c r="D144" s="211" t="s">
        <v>242</v>
      </c>
      <c r="E144" s="241" t="s">
        <v>19</v>
      </c>
      <c r="F144" s="242" t="s">
        <v>1824</v>
      </c>
      <c r="G144" s="240"/>
      <c r="H144" s="243">
        <v>3.5600000000000001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242</v>
      </c>
      <c r="AU144" s="249" t="s">
        <v>79</v>
      </c>
      <c r="AV144" s="13" t="s">
        <v>79</v>
      </c>
      <c r="AW144" s="13" t="s">
        <v>31</v>
      </c>
      <c r="AX144" s="13" t="s">
        <v>77</v>
      </c>
      <c r="AY144" s="249" t="s">
        <v>143</v>
      </c>
    </row>
    <row r="145" s="2" customFormat="1" ht="16.5" customHeight="1">
      <c r="A145" s="38"/>
      <c r="B145" s="39"/>
      <c r="C145" s="197" t="s">
        <v>326</v>
      </c>
      <c r="D145" s="197" t="s">
        <v>144</v>
      </c>
      <c r="E145" s="198" t="s">
        <v>1627</v>
      </c>
      <c r="F145" s="199" t="s">
        <v>1628</v>
      </c>
      <c r="G145" s="200" t="s">
        <v>259</v>
      </c>
      <c r="H145" s="201">
        <v>268</v>
      </c>
      <c r="I145" s="202"/>
      <c r="J145" s="203">
        <f>ROUND(I145*H145,2)</f>
        <v>0</v>
      </c>
      <c r="K145" s="204"/>
      <c r="L145" s="44"/>
      <c r="M145" s="205" t="s">
        <v>19</v>
      </c>
      <c r="N145" s="206" t="s">
        <v>40</v>
      </c>
      <c r="O145" s="84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9" t="s">
        <v>142</v>
      </c>
      <c r="AT145" s="209" t="s">
        <v>144</v>
      </c>
      <c r="AU145" s="209" t="s">
        <v>79</v>
      </c>
      <c r="AY145" s="17" t="s">
        <v>143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7" t="s">
        <v>77</v>
      </c>
      <c r="BK145" s="210">
        <f>ROUND(I145*H145,2)</f>
        <v>0</v>
      </c>
      <c r="BL145" s="17" t="s">
        <v>142</v>
      </c>
      <c r="BM145" s="209" t="s">
        <v>1825</v>
      </c>
    </row>
    <row r="146" s="2" customFormat="1">
      <c r="A146" s="38"/>
      <c r="B146" s="39"/>
      <c r="C146" s="40"/>
      <c r="D146" s="211" t="s">
        <v>149</v>
      </c>
      <c r="E146" s="40"/>
      <c r="F146" s="212" t="s">
        <v>1630</v>
      </c>
      <c r="G146" s="40"/>
      <c r="H146" s="40"/>
      <c r="I146" s="213"/>
      <c r="J146" s="40"/>
      <c r="K146" s="40"/>
      <c r="L146" s="44"/>
      <c r="M146" s="214"/>
      <c r="N146" s="215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149</v>
      </c>
      <c r="AU146" s="17" t="s">
        <v>79</v>
      </c>
    </row>
    <row r="147" s="13" customFormat="1">
      <c r="A147" s="13"/>
      <c r="B147" s="239"/>
      <c r="C147" s="240"/>
      <c r="D147" s="211" t="s">
        <v>242</v>
      </c>
      <c r="E147" s="241" t="s">
        <v>19</v>
      </c>
      <c r="F147" s="242" t="s">
        <v>1801</v>
      </c>
      <c r="G147" s="240"/>
      <c r="H147" s="243">
        <v>268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242</v>
      </c>
      <c r="AU147" s="249" t="s">
        <v>79</v>
      </c>
      <c r="AV147" s="13" t="s">
        <v>79</v>
      </c>
      <c r="AW147" s="13" t="s">
        <v>31</v>
      </c>
      <c r="AX147" s="13" t="s">
        <v>77</v>
      </c>
      <c r="AY147" s="249" t="s">
        <v>143</v>
      </c>
    </row>
    <row r="148" s="2" customFormat="1" ht="16.5" customHeight="1">
      <c r="A148" s="38"/>
      <c r="B148" s="39"/>
      <c r="C148" s="197" t="s">
        <v>7</v>
      </c>
      <c r="D148" s="197" t="s">
        <v>144</v>
      </c>
      <c r="E148" s="198" t="s">
        <v>1631</v>
      </c>
      <c r="F148" s="199" t="s">
        <v>1632</v>
      </c>
      <c r="G148" s="200" t="s">
        <v>306</v>
      </c>
      <c r="H148" s="201">
        <v>3.5600000000000001</v>
      </c>
      <c r="I148" s="202"/>
      <c r="J148" s="203">
        <f>ROUND(I148*H148,2)</f>
        <v>0</v>
      </c>
      <c r="K148" s="204"/>
      <c r="L148" s="44"/>
      <c r="M148" s="205" t="s">
        <v>19</v>
      </c>
      <c r="N148" s="206" t="s">
        <v>40</v>
      </c>
      <c r="O148" s="8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142</v>
      </c>
      <c r="AT148" s="209" t="s">
        <v>144</v>
      </c>
      <c r="AU148" s="209" t="s">
        <v>79</v>
      </c>
      <c r="AY148" s="17" t="s">
        <v>143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77</v>
      </c>
      <c r="BK148" s="210">
        <f>ROUND(I148*H148,2)</f>
        <v>0</v>
      </c>
      <c r="BL148" s="17" t="s">
        <v>142</v>
      </c>
      <c r="BM148" s="209" t="s">
        <v>1826</v>
      </c>
    </row>
    <row r="149" s="2" customFormat="1">
      <c r="A149" s="38"/>
      <c r="B149" s="39"/>
      <c r="C149" s="40"/>
      <c r="D149" s="211" t="s">
        <v>149</v>
      </c>
      <c r="E149" s="40"/>
      <c r="F149" s="212" t="s">
        <v>1634</v>
      </c>
      <c r="G149" s="40"/>
      <c r="H149" s="40"/>
      <c r="I149" s="213"/>
      <c r="J149" s="40"/>
      <c r="K149" s="40"/>
      <c r="L149" s="44"/>
      <c r="M149" s="214"/>
      <c r="N149" s="215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79</v>
      </c>
    </row>
    <row r="150" s="13" customFormat="1">
      <c r="A150" s="13"/>
      <c r="B150" s="239"/>
      <c r="C150" s="240"/>
      <c r="D150" s="211" t="s">
        <v>242</v>
      </c>
      <c r="E150" s="241" t="s">
        <v>19</v>
      </c>
      <c r="F150" s="242" t="s">
        <v>1827</v>
      </c>
      <c r="G150" s="240"/>
      <c r="H150" s="243">
        <v>3.5600000000000001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242</v>
      </c>
      <c r="AU150" s="249" t="s">
        <v>79</v>
      </c>
      <c r="AV150" s="13" t="s">
        <v>79</v>
      </c>
      <c r="AW150" s="13" t="s">
        <v>31</v>
      </c>
      <c r="AX150" s="13" t="s">
        <v>77</v>
      </c>
      <c r="AY150" s="249" t="s">
        <v>143</v>
      </c>
    </row>
    <row r="151" s="2" customFormat="1" ht="16.5" customHeight="1">
      <c r="A151" s="38"/>
      <c r="B151" s="39"/>
      <c r="C151" s="197" t="s">
        <v>337</v>
      </c>
      <c r="D151" s="197" t="s">
        <v>144</v>
      </c>
      <c r="E151" s="198" t="s">
        <v>1636</v>
      </c>
      <c r="F151" s="199" t="s">
        <v>1637</v>
      </c>
      <c r="G151" s="200" t="s">
        <v>306</v>
      </c>
      <c r="H151" s="201">
        <v>4.0199999999999996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40</v>
      </c>
      <c r="O151" s="8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142</v>
      </c>
      <c r="AT151" s="209" t="s">
        <v>144</v>
      </c>
      <c r="AU151" s="209" t="s">
        <v>79</v>
      </c>
      <c r="AY151" s="17" t="s">
        <v>143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77</v>
      </c>
      <c r="BK151" s="210">
        <f>ROUND(I151*H151,2)</f>
        <v>0</v>
      </c>
      <c r="BL151" s="17" t="s">
        <v>142</v>
      </c>
      <c r="BM151" s="209" t="s">
        <v>1828</v>
      </c>
    </row>
    <row r="152" s="2" customFormat="1">
      <c r="A152" s="38"/>
      <c r="B152" s="39"/>
      <c r="C152" s="40"/>
      <c r="D152" s="211" t="s">
        <v>149</v>
      </c>
      <c r="E152" s="40"/>
      <c r="F152" s="212" t="s">
        <v>1639</v>
      </c>
      <c r="G152" s="40"/>
      <c r="H152" s="40"/>
      <c r="I152" s="213"/>
      <c r="J152" s="40"/>
      <c r="K152" s="40"/>
      <c r="L152" s="44"/>
      <c r="M152" s="214"/>
      <c r="N152" s="215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149</v>
      </c>
      <c r="AU152" s="17" t="s">
        <v>79</v>
      </c>
    </row>
    <row r="153" s="13" customFormat="1">
      <c r="A153" s="13"/>
      <c r="B153" s="239"/>
      <c r="C153" s="240"/>
      <c r="D153" s="211" t="s">
        <v>242</v>
      </c>
      <c r="E153" s="241" t="s">
        <v>19</v>
      </c>
      <c r="F153" s="242" t="s">
        <v>1829</v>
      </c>
      <c r="G153" s="240"/>
      <c r="H153" s="243">
        <v>4.0199999999999996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242</v>
      </c>
      <c r="AU153" s="249" t="s">
        <v>79</v>
      </c>
      <c r="AV153" s="13" t="s">
        <v>79</v>
      </c>
      <c r="AW153" s="13" t="s">
        <v>31</v>
      </c>
      <c r="AX153" s="13" t="s">
        <v>77</v>
      </c>
      <c r="AY153" s="249" t="s">
        <v>143</v>
      </c>
    </row>
    <row r="154" s="2" customFormat="1" ht="16.5" customHeight="1">
      <c r="A154" s="38"/>
      <c r="B154" s="39"/>
      <c r="C154" s="197" t="s">
        <v>342</v>
      </c>
      <c r="D154" s="197" t="s">
        <v>144</v>
      </c>
      <c r="E154" s="198" t="s">
        <v>1641</v>
      </c>
      <c r="F154" s="199" t="s">
        <v>1642</v>
      </c>
      <c r="G154" s="200" t="s">
        <v>306</v>
      </c>
      <c r="H154" s="201">
        <v>7.5800000000000001</v>
      </c>
      <c r="I154" s="202"/>
      <c r="J154" s="203">
        <f>ROUND(I154*H154,2)</f>
        <v>0</v>
      </c>
      <c r="K154" s="204"/>
      <c r="L154" s="44"/>
      <c r="M154" s="205" t="s">
        <v>19</v>
      </c>
      <c r="N154" s="206" t="s">
        <v>40</v>
      </c>
      <c r="O154" s="84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9" t="s">
        <v>142</v>
      </c>
      <c r="AT154" s="209" t="s">
        <v>144</v>
      </c>
      <c r="AU154" s="209" t="s">
        <v>79</v>
      </c>
      <c r="AY154" s="17" t="s">
        <v>143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7" t="s">
        <v>77</v>
      </c>
      <c r="BK154" s="210">
        <f>ROUND(I154*H154,2)</f>
        <v>0</v>
      </c>
      <c r="BL154" s="17" t="s">
        <v>142</v>
      </c>
      <c r="BM154" s="209" t="s">
        <v>1830</v>
      </c>
    </row>
    <row r="155" s="2" customFormat="1">
      <c r="A155" s="38"/>
      <c r="B155" s="39"/>
      <c r="C155" s="40"/>
      <c r="D155" s="211" t="s">
        <v>149</v>
      </c>
      <c r="E155" s="40"/>
      <c r="F155" s="212" t="s">
        <v>1644</v>
      </c>
      <c r="G155" s="40"/>
      <c r="H155" s="40"/>
      <c r="I155" s="213"/>
      <c r="J155" s="40"/>
      <c r="K155" s="40"/>
      <c r="L155" s="44"/>
      <c r="M155" s="214"/>
      <c r="N155" s="215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79</v>
      </c>
    </row>
    <row r="156" s="13" customFormat="1">
      <c r="A156" s="13"/>
      <c r="B156" s="239"/>
      <c r="C156" s="240"/>
      <c r="D156" s="211" t="s">
        <v>242</v>
      </c>
      <c r="E156" s="241" t="s">
        <v>19</v>
      </c>
      <c r="F156" s="242" t="s">
        <v>1827</v>
      </c>
      <c r="G156" s="240"/>
      <c r="H156" s="243">
        <v>3.5600000000000001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242</v>
      </c>
      <c r="AU156" s="249" t="s">
        <v>79</v>
      </c>
      <c r="AV156" s="13" t="s">
        <v>79</v>
      </c>
      <c r="AW156" s="13" t="s">
        <v>31</v>
      </c>
      <c r="AX156" s="13" t="s">
        <v>69</v>
      </c>
      <c r="AY156" s="249" t="s">
        <v>143</v>
      </c>
    </row>
    <row r="157" s="13" customFormat="1">
      <c r="A157" s="13"/>
      <c r="B157" s="239"/>
      <c r="C157" s="240"/>
      <c r="D157" s="211" t="s">
        <v>242</v>
      </c>
      <c r="E157" s="241" t="s">
        <v>19</v>
      </c>
      <c r="F157" s="242" t="s">
        <v>1829</v>
      </c>
      <c r="G157" s="240"/>
      <c r="H157" s="243">
        <v>4.0199999999999996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242</v>
      </c>
      <c r="AU157" s="249" t="s">
        <v>79</v>
      </c>
      <c r="AV157" s="13" t="s">
        <v>79</v>
      </c>
      <c r="AW157" s="13" t="s">
        <v>31</v>
      </c>
      <c r="AX157" s="13" t="s">
        <v>69</v>
      </c>
      <c r="AY157" s="249" t="s">
        <v>143</v>
      </c>
    </row>
    <row r="158" s="14" customFormat="1">
      <c r="A158" s="14"/>
      <c r="B158" s="250"/>
      <c r="C158" s="251"/>
      <c r="D158" s="211" t="s">
        <v>242</v>
      </c>
      <c r="E158" s="252" t="s">
        <v>19</v>
      </c>
      <c r="F158" s="253" t="s">
        <v>325</v>
      </c>
      <c r="G158" s="251"/>
      <c r="H158" s="254">
        <v>7.5800000000000001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242</v>
      </c>
      <c r="AU158" s="260" t="s">
        <v>79</v>
      </c>
      <c r="AV158" s="14" t="s">
        <v>142</v>
      </c>
      <c r="AW158" s="14" t="s">
        <v>31</v>
      </c>
      <c r="AX158" s="14" t="s">
        <v>77</v>
      </c>
      <c r="AY158" s="260" t="s">
        <v>143</v>
      </c>
    </row>
    <row r="159" s="11" customFormat="1" ht="20.88" customHeight="1">
      <c r="A159" s="11"/>
      <c r="B159" s="183"/>
      <c r="C159" s="184"/>
      <c r="D159" s="185" t="s">
        <v>68</v>
      </c>
      <c r="E159" s="226" t="s">
        <v>217</v>
      </c>
      <c r="F159" s="226" t="s">
        <v>1645</v>
      </c>
      <c r="G159" s="184"/>
      <c r="H159" s="184"/>
      <c r="I159" s="187"/>
      <c r="J159" s="227">
        <f>BK159</f>
        <v>0</v>
      </c>
      <c r="K159" s="184"/>
      <c r="L159" s="189"/>
      <c r="M159" s="190"/>
      <c r="N159" s="191"/>
      <c r="O159" s="191"/>
      <c r="P159" s="192">
        <f>SUM(P160:P198)</f>
        <v>0</v>
      </c>
      <c r="Q159" s="191"/>
      <c r="R159" s="192">
        <f>SUM(R160:R198)</f>
        <v>0</v>
      </c>
      <c r="S159" s="191"/>
      <c r="T159" s="193">
        <f>SUM(T160:T198)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94" t="s">
        <v>77</v>
      </c>
      <c r="AT159" s="195" t="s">
        <v>68</v>
      </c>
      <c r="AU159" s="195" t="s">
        <v>79</v>
      </c>
      <c r="AY159" s="194" t="s">
        <v>143</v>
      </c>
      <c r="BK159" s="196">
        <f>SUM(BK160:BK198)</f>
        <v>0</v>
      </c>
    </row>
    <row r="160" s="2" customFormat="1" ht="16.5" customHeight="1">
      <c r="A160" s="38"/>
      <c r="B160" s="39"/>
      <c r="C160" s="228" t="s">
        <v>347</v>
      </c>
      <c r="D160" s="228" t="s">
        <v>237</v>
      </c>
      <c r="E160" s="229" t="s">
        <v>1831</v>
      </c>
      <c r="F160" s="230" t="s">
        <v>1650</v>
      </c>
      <c r="G160" s="231" t="s">
        <v>250</v>
      </c>
      <c r="H160" s="232">
        <v>1</v>
      </c>
      <c r="I160" s="233"/>
      <c r="J160" s="234">
        <f>ROUND(I160*H160,2)</f>
        <v>0</v>
      </c>
      <c r="K160" s="235"/>
      <c r="L160" s="236"/>
      <c r="M160" s="237" t="s">
        <v>19</v>
      </c>
      <c r="N160" s="238" t="s">
        <v>40</v>
      </c>
      <c r="O160" s="84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9" t="s">
        <v>173</v>
      </c>
      <c r="AT160" s="209" t="s">
        <v>237</v>
      </c>
      <c r="AU160" s="209" t="s">
        <v>154</v>
      </c>
      <c r="AY160" s="17" t="s">
        <v>143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7" t="s">
        <v>77</v>
      </c>
      <c r="BK160" s="210">
        <f>ROUND(I160*H160,2)</f>
        <v>0</v>
      </c>
      <c r="BL160" s="17" t="s">
        <v>142</v>
      </c>
      <c r="BM160" s="209" t="s">
        <v>1832</v>
      </c>
    </row>
    <row r="161" s="2" customFormat="1">
      <c r="A161" s="38"/>
      <c r="B161" s="39"/>
      <c r="C161" s="40"/>
      <c r="D161" s="211" t="s">
        <v>149</v>
      </c>
      <c r="E161" s="40"/>
      <c r="F161" s="212" t="s">
        <v>1650</v>
      </c>
      <c r="G161" s="40"/>
      <c r="H161" s="40"/>
      <c r="I161" s="213"/>
      <c r="J161" s="40"/>
      <c r="K161" s="40"/>
      <c r="L161" s="44"/>
      <c r="M161" s="214"/>
      <c r="N161" s="215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149</v>
      </c>
      <c r="AU161" s="17" t="s">
        <v>154</v>
      </c>
    </row>
    <row r="162" s="13" customFormat="1">
      <c r="A162" s="13"/>
      <c r="B162" s="239"/>
      <c r="C162" s="240"/>
      <c r="D162" s="211" t="s">
        <v>242</v>
      </c>
      <c r="E162" s="241" t="s">
        <v>19</v>
      </c>
      <c r="F162" s="242" t="s">
        <v>77</v>
      </c>
      <c r="G162" s="240"/>
      <c r="H162" s="243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242</v>
      </c>
      <c r="AU162" s="249" t="s">
        <v>154</v>
      </c>
      <c r="AV162" s="13" t="s">
        <v>79</v>
      </c>
      <c r="AW162" s="13" t="s">
        <v>31</v>
      </c>
      <c r="AX162" s="13" t="s">
        <v>77</v>
      </c>
      <c r="AY162" s="249" t="s">
        <v>143</v>
      </c>
    </row>
    <row r="163" s="2" customFormat="1" ht="16.5" customHeight="1">
      <c r="A163" s="38"/>
      <c r="B163" s="39"/>
      <c r="C163" s="228" t="s">
        <v>354</v>
      </c>
      <c r="D163" s="228" t="s">
        <v>237</v>
      </c>
      <c r="E163" s="229" t="s">
        <v>1833</v>
      </c>
      <c r="F163" s="230" t="s">
        <v>1834</v>
      </c>
      <c r="G163" s="231" t="s">
        <v>250</v>
      </c>
      <c r="H163" s="232">
        <v>5</v>
      </c>
      <c r="I163" s="233"/>
      <c r="J163" s="234">
        <f>ROUND(I163*H163,2)</f>
        <v>0</v>
      </c>
      <c r="K163" s="235"/>
      <c r="L163" s="236"/>
      <c r="M163" s="237" t="s">
        <v>19</v>
      </c>
      <c r="N163" s="238" t="s">
        <v>40</v>
      </c>
      <c r="O163" s="84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9" t="s">
        <v>173</v>
      </c>
      <c r="AT163" s="209" t="s">
        <v>237</v>
      </c>
      <c r="AU163" s="209" t="s">
        <v>154</v>
      </c>
      <c r="AY163" s="17" t="s">
        <v>143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7" t="s">
        <v>77</v>
      </c>
      <c r="BK163" s="210">
        <f>ROUND(I163*H163,2)</f>
        <v>0</v>
      </c>
      <c r="BL163" s="17" t="s">
        <v>142</v>
      </c>
      <c r="BM163" s="209" t="s">
        <v>1835</v>
      </c>
    </row>
    <row r="164" s="2" customFormat="1">
      <c r="A164" s="38"/>
      <c r="B164" s="39"/>
      <c r="C164" s="40"/>
      <c r="D164" s="211" t="s">
        <v>149</v>
      </c>
      <c r="E164" s="40"/>
      <c r="F164" s="212" t="s">
        <v>1834</v>
      </c>
      <c r="G164" s="40"/>
      <c r="H164" s="40"/>
      <c r="I164" s="213"/>
      <c r="J164" s="40"/>
      <c r="K164" s="40"/>
      <c r="L164" s="44"/>
      <c r="M164" s="214"/>
      <c r="N164" s="215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149</v>
      </c>
      <c r="AU164" s="17" t="s">
        <v>154</v>
      </c>
    </row>
    <row r="165" s="13" customFormat="1">
      <c r="A165" s="13"/>
      <c r="B165" s="239"/>
      <c r="C165" s="240"/>
      <c r="D165" s="211" t="s">
        <v>242</v>
      </c>
      <c r="E165" s="241" t="s">
        <v>19</v>
      </c>
      <c r="F165" s="242" t="s">
        <v>161</v>
      </c>
      <c r="G165" s="240"/>
      <c r="H165" s="243">
        <v>5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242</v>
      </c>
      <c r="AU165" s="249" t="s">
        <v>154</v>
      </c>
      <c r="AV165" s="13" t="s">
        <v>79</v>
      </c>
      <c r="AW165" s="13" t="s">
        <v>31</v>
      </c>
      <c r="AX165" s="13" t="s">
        <v>77</v>
      </c>
      <c r="AY165" s="249" t="s">
        <v>143</v>
      </c>
    </row>
    <row r="166" s="2" customFormat="1" ht="16.5" customHeight="1">
      <c r="A166" s="38"/>
      <c r="B166" s="39"/>
      <c r="C166" s="228" t="s">
        <v>360</v>
      </c>
      <c r="D166" s="228" t="s">
        <v>237</v>
      </c>
      <c r="E166" s="229" t="s">
        <v>1836</v>
      </c>
      <c r="F166" s="230" t="s">
        <v>1837</v>
      </c>
      <c r="G166" s="231" t="s">
        <v>250</v>
      </c>
      <c r="H166" s="232">
        <v>4</v>
      </c>
      <c r="I166" s="233"/>
      <c r="J166" s="234">
        <f>ROUND(I166*H166,2)</f>
        <v>0</v>
      </c>
      <c r="K166" s="235"/>
      <c r="L166" s="236"/>
      <c r="M166" s="237" t="s">
        <v>19</v>
      </c>
      <c r="N166" s="238" t="s">
        <v>40</v>
      </c>
      <c r="O166" s="84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9" t="s">
        <v>173</v>
      </c>
      <c r="AT166" s="209" t="s">
        <v>237</v>
      </c>
      <c r="AU166" s="209" t="s">
        <v>154</v>
      </c>
      <c r="AY166" s="17" t="s">
        <v>143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7" t="s">
        <v>77</v>
      </c>
      <c r="BK166" s="210">
        <f>ROUND(I166*H166,2)</f>
        <v>0</v>
      </c>
      <c r="BL166" s="17" t="s">
        <v>142</v>
      </c>
      <c r="BM166" s="209" t="s">
        <v>1838</v>
      </c>
    </row>
    <row r="167" s="2" customFormat="1">
      <c r="A167" s="38"/>
      <c r="B167" s="39"/>
      <c r="C167" s="40"/>
      <c r="D167" s="211" t="s">
        <v>149</v>
      </c>
      <c r="E167" s="40"/>
      <c r="F167" s="212" t="s">
        <v>1837</v>
      </c>
      <c r="G167" s="40"/>
      <c r="H167" s="40"/>
      <c r="I167" s="213"/>
      <c r="J167" s="40"/>
      <c r="K167" s="40"/>
      <c r="L167" s="44"/>
      <c r="M167" s="214"/>
      <c r="N167" s="215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149</v>
      </c>
      <c r="AU167" s="17" t="s">
        <v>154</v>
      </c>
    </row>
    <row r="168" s="13" customFormat="1">
      <c r="A168" s="13"/>
      <c r="B168" s="239"/>
      <c r="C168" s="240"/>
      <c r="D168" s="211" t="s">
        <v>242</v>
      </c>
      <c r="E168" s="241" t="s">
        <v>19</v>
      </c>
      <c r="F168" s="242" t="s">
        <v>142</v>
      </c>
      <c r="G168" s="240"/>
      <c r="H168" s="243">
        <v>4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242</v>
      </c>
      <c r="AU168" s="249" t="s">
        <v>154</v>
      </c>
      <c r="AV168" s="13" t="s">
        <v>79</v>
      </c>
      <c r="AW168" s="13" t="s">
        <v>31</v>
      </c>
      <c r="AX168" s="13" t="s">
        <v>77</v>
      </c>
      <c r="AY168" s="249" t="s">
        <v>143</v>
      </c>
    </row>
    <row r="169" s="2" customFormat="1" ht="16.5" customHeight="1">
      <c r="A169" s="38"/>
      <c r="B169" s="39"/>
      <c r="C169" s="228" t="s">
        <v>366</v>
      </c>
      <c r="D169" s="228" t="s">
        <v>237</v>
      </c>
      <c r="E169" s="229" t="s">
        <v>1839</v>
      </c>
      <c r="F169" s="230" t="s">
        <v>1840</v>
      </c>
      <c r="G169" s="231" t="s">
        <v>250</v>
      </c>
      <c r="H169" s="232">
        <v>4</v>
      </c>
      <c r="I169" s="233"/>
      <c r="J169" s="234">
        <f>ROUND(I169*H169,2)</f>
        <v>0</v>
      </c>
      <c r="K169" s="235"/>
      <c r="L169" s="236"/>
      <c r="M169" s="237" t="s">
        <v>19</v>
      </c>
      <c r="N169" s="238" t="s">
        <v>40</v>
      </c>
      <c r="O169" s="84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9" t="s">
        <v>173</v>
      </c>
      <c r="AT169" s="209" t="s">
        <v>237</v>
      </c>
      <c r="AU169" s="209" t="s">
        <v>154</v>
      </c>
      <c r="AY169" s="17" t="s">
        <v>143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77</v>
      </c>
      <c r="BK169" s="210">
        <f>ROUND(I169*H169,2)</f>
        <v>0</v>
      </c>
      <c r="BL169" s="17" t="s">
        <v>142</v>
      </c>
      <c r="BM169" s="209" t="s">
        <v>1841</v>
      </c>
    </row>
    <row r="170" s="2" customFormat="1">
      <c r="A170" s="38"/>
      <c r="B170" s="39"/>
      <c r="C170" s="40"/>
      <c r="D170" s="211" t="s">
        <v>149</v>
      </c>
      <c r="E170" s="40"/>
      <c r="F170" s="212" t="s">
        <v>1840</v>
      </c>
      <c r="G170" s="40"/>
      <c r="H170" s="40"/>
      <c r="I170" s="213"/>
      <c r="J170" s="40"/>
      <c r="K170" s="40"/>
      <c r="L170" s="44"/>
      <c r="M170" s="214"/>
      <c r="N170" s="215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149</v>
      </c>
      <c r="AU170" s="17" t="s">
        <v>154</v>
      </c>
    </row>
    <row r="171" s="13" customFormat="1">
      <c r="A171" s="13"/>
      <c r="B171" s="239"/>
      <c r="C171" s="240"/>
      <c r="D171" s="211" t="s">
        <v>242</v>
      </c>
      <c r="E171" s="241" t="s">
        <v>19</v>
      </c>
      <c r="F171" s="242" t="s">
        <v>142</v>
      </c>
      <c r="G171" s="240"/>
      <c r="H171" s="243">
        <v>4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242</v>
      </c>
      <c r="AU171" s="249" t="s">
        <v>154</v>
      </c>
      <c r="AV171" s="13" t="s">
        <v>79</v>
      </c>
      <c r="AW171" s="13" t="s">
        <v>31</v>
      </c>
      <c r="AX171" s="13" t="s">
        <v>77</v>
      </c>
      <c r="AY171" s="249" t="s">
        <v>143</v>
      </c>
    </row>
    <row r="172" s="2" customFormat="1" ht="16.5" customHeight="1">
      <c r="A172" s="38"/>
      <c r="B172" s="39"/>
      <c r="C172" s="228" t="s">
        <v>371</v>
      </c>
      <c r="D172" s="228" t="s">
        <v>237</v>
      </c>
      <c r="E172" s="229" t="s">
        <v>1842</v>
      </c>
      <c r="F172" s="230" t="s">
        <v>1843</v>
      </c>
      <c r="G172" s="231" t="s">
        <v>250</v>
      </c>
      <c r="H172" s="232">
        <v>30</v>
      </c>
      <c r="I172" s="233"/>
      <c r="J172" s="234">
        <f>ROUND(I172*H172,2)</f>
        <v>0</v>
      </c>
      <c r="K172" s="235"/>
      <c r="L172" s="236"/>
      <c r="M172" s="237" t="s">
        <v>19</v>
      </c>
      <c r="N172" s="238" t="s">
        <v>40</v>
      </c>
      <c r="O172" s="84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9" t="s">
        <v>173</v>
      </c>
      <c r="AT172" s="209" t="s">
        <v>237</v>
      </c>
      <c r="AU172" s="209" t="s">
        <v>154</v>
      </c>
      <c r="AY172" s="17" t="s">
        <v>143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7" t="s">
        <v>77</v>
      </c>
      <c r="BK172" s="210">
        <f>ROUND(I172*H172,2)</f>
        <v>0</v>
      </c>
      <c r="BL172" s="17" t="s">
        <v>142</v>
      </c>
      <c r="BM172" s="209" t="s">
        <v>1844</v>
      </c>
    </row>
    <row r="173" s="2" customFormat="1">
      <c r="A173" s="38"/>
      <c r="B173" s="39"/>
      <c r="C173" s="40"/>
      <c r="D173" s="211" t="s">
        <v>149</v>
      </c>
      <c r="E173" s="40"/>
      <c r="F173" s="212" t="s">
        <v>1843</v>
      </c>
      <c r="G173" s="40"/>
      <c r="H173" s="40"/>
      <c r="I173" s="213"/>
      <c r="J173" s="40"/>
      <c r="K173" s="40"/>
      <c r="L173" s="44"/>
      <c r="M173" s="214"/>
      <c r="N173" s="215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149</v>
      </c>
      <c r="AU173" s="17" t="s">
        <v>154</v>
      </c>
    </row>
    <row r="174" s="13" customFormat="1">
      <c r="A174" s="13"/>
      <c r="B174" s="239"/>
      <c r="C174" s="240"/>
      <c r="D174" s="211" t="s">
        <v>242</v>
      </c>
      <c r="E174" s="241" t="s">
        <v>19</v>
      </c>
      <c r="F174" s="242" t="s">
        <v>382</v>
      </c>
      <c r="G174" s="240"/>
      <c r="H174" s="243">
        <v>30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242</v>
      </c>
      <c r="AU174" s="249" t="s">
        <v>154</v>
      </c>
      <c r="AV174" s="13" t="s">
        <v>79</v>
      </c>
      <c r="AW174" s="13" t="s">
        <v>31</v>
      </c>
      <c r="AX174" s="13" t="s">
        <v>77</v>
      </c>
      <c r="AY174" s="249" t="s">
        <v>143</v>
      </c>
    </row>
    <row r="175" s="2" customFormat="1" ht="16.5" customHeight="1">
      <c r="A175" s="38"/>
      <c r="B175" s="39"/>
      <c r="C175" s="228" t="s">
        <v>376</v>
      </c>
      <c r="D175" s="228" t="s">
        <v>237</v>
      </c>
      <c r="E175" s="229" t="s">
        <v>1845</v>
      </c>
      <c r="F175" s="230" t="s">
        <v>1846</v>
      </c>
      <c r="G175" s="231" t="s">
        <v>250</v>
      </c>
      <c r="H175" s="232">
        <v>30</v>
      </c>
      <c r="I175" s="233"/>
      <c r="J175" s="234">
        <f>ROUND(I175*H175,2)</f>
        <v>0</v>
      </c>
      <c r="K175" s="235"/>
      <c r="L175" s="236"/>
      <c r="M175" s="237" t="s">
        <v>19</v>
      </c>
      <c r="N175" s="238" t="s">
        <v>40</v>
      </c>
      <c r="O175" s="84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173</v>
      </c>
      <c r="AT175" s="209" t="s">
        <v>237</v>
      </c>
      <c r="AU175" s="209" t="s">
        <v>154</v>
      </c>
      <c r="AY175" s="17" t="s">
        <v>143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77</v>
      </c>
      <c r="BK175" s="210">
        <f>ROUND(I175*H175,2)</f>
        <v>0</v>
      </c>
      <c r="BL175" s="17" t="s">
        <v>142</v>
      </c>
      <c r="BM175" s="209" t="s">
        <v>1847</v>
      </c>
    </row>
    <row r="176" s="2" customFormat="1">
      <c r="A176" s="38"/>
      <c r="B176" s="39"/>
      <c r="C176" s="40"/>
      <c r="D176" s="211" t="s">
        <v>149</v>
      </c>
      <c r="E176" s="40"/>
      <c r="F176" s="212" t="s">
        <v>1846</v>
      </c>
      <c r="G176" s="40"/>
      <c r="H176" s="40"/>
      <c r="I176" s="213"/>
      <c r="J176" s="40"/>
      <c r="K176" s="40"/>
      <c r="L176" s="44"/>
      <c r="M176" s="214"/>
      <c r="N176" s="215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154</v>
      </c>
    </row>
    <row r="177" s="13" customFormat="1">
      <c r="A177" s="13"/>
      <c r="B177" s="239"/>
      <c r="C177" s="240"/>
      <c r="D177" s="211" t="s">
        <v>242</v>
      </c>
      <c r="E177" s="241" t="s">
        <v>19</v>
      </c>
      <c r="F177" s="242" t="s">
        <v>382</v>
      </c>
      <c r="G177" s="240"/>
      <c r="H177" s="243">
        <v>30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242</v>
      </c>
      <c r="AU177" s="249" t="s">
        <v>154</v>
      </c>
      <c r="AV177" s="13" t="s">
        <v>79</v>
      </c>
      <c r="AW177" s="13" t="s">
        <v>31</v>
      </c>
      <c r="AX177" s="13" t="s">
        <v>77</v>
      </c>
      <c r="AY177" s="249" t="s">
        <v>143</v>
      </c>
    </row>
    <row r="178" s="2" customFormat="1" ht="16.5" customHeight="1">
      <c r="A178" s="38"/>
      <c r="B178" s="39"/>
      <c r="C178" s="228" t="s">
        <v>382</v>
      </c>
      <c r="D178" s="228" t="s">
        <v>237</v>
      </c>
      <c r="E178" s="229" t="s">
        <v>1848</v>
      </c>
      <c r="F178" s="230" t="s">
        <v>1849</v>
      </c>
      <c r="G178" s="231" t="s">
        <v>250</v>
      </c>
      <c r="H178" s="232">
        <v>30</v>
      </c>
      <c r="I178" s="233"/>
      <c r="J178" s="234">
        <f>ROUND(I178*H178,2)</f>
        <v>0</v>
      </c>
      <c r="K178" s="235"/>
      <c r="L178" s="236"/>
      <c r="M178" s="237" t="s">
        <v>19</v>
      </c>
      <c r="N178" s="238" t="s">
        <v>40</v>
      </c>
      <c r="O178" s="84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9" t="s">
        <v>173</v>
      </c>
      <c r="AT178" s="209" t="s">
        <v>237</v>
      </c>
      <c r="AU178" s="209" t="s">
        <v>154</v>
      </c>
      <c r="AY178" s="17" t="s">
        <v>143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77</v>
      </c>
      <c r="BK178" s="210">
        <f>ROUND(I178*H178,2)</f>
        <v>0</v>
      </c>
      <c r="BL178" s="17" t="s">
        <v>142</v>
      </c>
      <c r="BM178" s="209" t="s">
        <v>1850</v>
      </c>
    </row>
    <row r="179" s="2" customFormat="1">
      <c r="A179" s="38"/>
      <c r="B179" s="39"/>
      <c r="C179" s="40"/>
      <c r="D179" s="211" t="s">
        <v>149</v>
      </c>
      <c r="E179" s="40"/>
      <c r="F179" s="212" t="s">
        <v>1849</v>
      </c>
      <c r="G179" s="40"/>
      <c r="H179" s="40"/>
      <c r="I179" s="213"/>
      <c r="J179" s="40"/>
      <c r="K179" s="40"/>
      <c r="L179" s="44"/>
      <c r="M179" s="214"/>
      <c r="N179" s="215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149</v>
      </c>
      <c r="AU179" s="17" t="s">
        <v>154</v>
      </c>
    </row>
    <row r="180" s="13" customFormat="1">
      <c r="A180" s="13"/>
      <c r="B180" s="239"/>
      <c r="C180" s="240"/>
      <c r="D180" s="211" t="s">
        <v>242</v>
      </c>
      <c r="E180" s="241" t="s">
        <v>19</v>
      </c>
      <c r="F180" s="242" t="s">
        <v>382</v>
      </c>
      <c r="G180" s="240"/>
      <c r="H180" s="243">
        <v>30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242</v>
      </c>
      <c r="AU180" s="249" t="s">
        <v>154</v>
      </c>
      <c r="AV180" s="13" t="s">
        <v>79</v>
      </c>
      <c r="AW180" s="13" t="s">
        <v>31</v>
      </c>
      <c r="AX180" s="13" t="s">
        <v>77</v>
      </c>
      <c r="AY180" s="249" t="s">
        <v>143</v>
      </c>
    </row>
    <row r="181" s="2" customFormat="1" ht="16.5" customHeight="1">
      <c r="A181" s="38"/>
      <c r="B181" s="39"/>
      <c r="C181" s="228" t="s">
        <v>387</v>
      </c>
      <c r="D181" s="228" t="s">
        <v>237</v>
      </c>
      <c r="E181" s="229" t="s">
        <v>1851</v>
      </c>
      <c r="F181" s="230" t="s">
        <v>1852</v>
      </c>
      <c r="G181" s="231" t="s">
        <v>250</v>
      </c>
      <c r="H181" s="232">
        <v>30</v>
      </c>
      <c r="I181" s="233"/>
      <c r="J181" s="234">
        <f>ROUND(I181*H181,2)</f>
        <v>0</v>
      </c>
      <c r="K181" s="235"/>
      <c r="L181" s="236"/>
      <c r="M181" s="237" t="s">
        <v>19</v>
      </c>
      <c r="N181" s="238" t="s">
        <v>40</v>
      </c>
      <c r="O181" s="84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9" t="s">
        <v>173</v>
      </c>
      <c r="AT181" s="209" t="s">
        <v>237</v>
      </c>
      <c r="AU181" s="209" t="s">
        <v>154</v>
      </c>
      <c r="AY181" s="17" t="s">
        <v>143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7" t="s">
        <v>77</v>
      </c>
      <c r="BK181" s="210">
        <f>ROUND(I181*H181,2)</f>
        <v>0</v>
      </c>
      <c r="BL181" s="17" t="s">
        <v>142</v>
      </c>
      <c r="BM181" s="209" t="s">
        <v>1853</v>
      </c>
    </row>
    <row r="182" s="2" customFormat="1">
      <c r="A182" s="38"/>
      <c r="B182" s="39"/>
      <c r="C182" s="40"/>
      <c r="D182" s="211" t="s">
        <v>149</v>
      </c>
      <c r="E182" s="40"/>
      <c r="F182" s="212" t="s">
        <v>1852</v>
      </c>
      <c r="G182" s="40"/>
      <c r="H182" s="40"/>
      <c r="I182" s="213"/>
      <c r="J182" s="40"/>
      <c r="K182" s="40"/>
      <c r="L182" s="44"/>
      <c r="M182" s="214"/>
      <c r="N182" s="215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154</v>
      </c>
    </row>
    <row r="183" s="13" customFormat="1">
      <c r="A183" s="13"/>
      <c r="B183" s="239"/>
      <c r="C183" s="240"/>
      <c r="D183" s="211" t="s">
        <v>242</v>
      </c>
      <c r="E183" s="241" t="s">
        <v>19</v>
      </c>
      <c r="F183" s="242" t="s">
        <v>382</v>
      </c>
      <c r="G183" s="240"/>
      <c r="H183" s="243">
        <v>30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242</v>
      </c>
      <c r="AU183" s="249" t="s">
        <v>154</v>
      </c>
      <c r="AV183" s="13" t="s">
        <v>79</v>
      </c>
      <c r="AW183" s="13" t="s">
        <v>31</v>
      </c>
      <c r="AX183" s="13" t="s">
        <v>77</v>
      </c>
      <c r="AY183" s="249" t="s">
        <v>143</v>
      </c>
    </row>
    <row r="184" s="2" customFormat="1" ht="16.5" customHeight="1">
      <c r="A184" s="38"/>
      <c r="B184" s="39"/>
      <c r="C184" s="228" t="s">
        <v>392</v>
      </c>
      <c r="D184" s="228" t="s">
        <v>237</v>
      </c>
      <c r="E184" s="229" t="s">
        <v>1854</v>
      </c>
      <c r="F184" s="230" t="s">
        <v>1855</v>
      </c>
      <c r="G184" s="231" t="s">
        <v>250</v>
      </c>
      <c r="H184" s="232">
        <v>30</v>
      </c>
      <c r="I184" s="233"/>
      <c r="J184" s="234">
        <f>ROUND(I184*H184,2)</f>
        <v>0</v>
      </c>
      <c r="K184" s="235"/>
      <c r="L184" s="236"/>
      <c r="M184" s="237" t="s">
        <v>19</v>
      </c>
      <c r="N184" s="238" t="s">
        <v>40</v>
      </c>
      <c r="O184" s="84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9" t="s">
        <v>173</v>
      </c>
      <c r="AT184" s="209" t="s">
        <v>237</v>
      </c>
      <c r="AU184" s="209" t="s">
        <v>154</v>
      </c>
      <c r="AY184" s="17" t="s">
        <v>143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7" t="s">
        <v>77</v>
      </c>
      <c r="BK184" s="210">
        <f>ROUND(I184*H184,2)</f>
        <v>0</v>
      </c>
      <c r="BL184" s="17" t="s">
        <v>142</v>
      </c>
      <c r="BM184" s="209" t="s">
        <v>1856</v>
      </c>
    </row>
    <row r="185" s="2" customFormat="1">
      <c r="A185" s="38"/>
      <c r="B185" s="39"/>
      <c r="C185" s="40"/>
      <c r="D185" s="211" t="s">
        <v>149</v>
      </c>
      <c r="E185" s="40"/>
      <c r="F185" s="212" t="s">
        <v>1855</v>
      </c>
      <c r="G185" s="40"/>
      <c r="H185" s="40"/>
      <c r="I185" s="213"/>
      <c r="J185" s="40"/>
      <c r="K185" s="40"/>
      <c r="L185" s="44"/>
      <c r="M185" s="214"/>
      <c r="N185" s="215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149</v>
      </c>
      <c r="AU185" s="17" t="s">
        <v>154</v>
      </c>
    </row>
    <row r="186" s="13" customFormat="1">
      <c r="A186" s="13"/>
      <c r="B186" s="239"/>
      <c r="C186" s="240"/>
      <c r="D186" s="211" t="s">
        <v>242</v>
      </c>
      <c r="E186" s="241" t="s">
        <v>19</v>
      </c>
      <c r="F186" s="242" t="s">
        <v>382</v>
      </c>
      <c r="G186" s="240"/>
      <c r="H186" s="243">
        <v>30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242</v>
      </c>
      <c r="AU186" s="249" t="s">
        <v>154</v>
      </c>
      <c r="AV186" s="13" t="s">
        <v>79</v>
      </c>
      <c r="AW186" s="13" t="s">
        <v>31</v>
      </c>
      <c r="AX186" s="13" t="s">
        <v>77</v>
      </c>
      <c r="AY186" s="249" t="s">
        <v>143</v>
      </c>
    </row>
    <row r="187" s="2" customFormat="1" ht="16.5" customHeight="1">
      <c r="A187" s="38"/>
      <c r="B187" s="39"/>
      <c r="C187" s="228" t="s">
        <v>397</v>
      </c>
      <c r="D187" s="228" t="s">
        <v>237</v>
      </c>
      <c r="E187" s="229" t="s">
        <v>1857</v>
      </c>
      <c r="F187" s="230" t="s">
        <v>1858</v>
      </c>
      <c r="G187" s="231" t="s">
        <v>250</v>
      </c>
      <c r="H187" s="232">
        <v>30</v>
      </c>
      <c r="I187" s="233"/>
      <c r="J187" s="234">
        <f>ROUND(I187*H187,2)</f>
        <v>0</v>
      </c>
      <c r="K187" s="235"/>
      <c r="L187" s="236"/>
      <c r="M187" s="237" t="s">
        <v>19</v>
      </c>
      <c r="N187" s="238" t="s">
        <v>40</v>
      </c>
      <c r="O187" s="84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9" t="s">
        <v>173</v>
      </c>
      <c r="AT187" s="209" t="s">
        <v>237</v>
      </c>
      <c r="AU187" s="209" t="s">
        <v>154</v>
      </c>
      <c r="AY187" s="17" t="s">
        <v>143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7" t="s">
        <v>77</v>
      </c>
      <c r="BK187" s="210">
        <f>ROUND(I187*H187,2)</f>
        <v>0</v>
      </c>
      <c r="BL187" s="17" t="s">
        <v>142</v>
      </c>
      <c r="BM187" s="209" t="s">
        <v>1859</v>
      </c>
    </row>
    <row r="188" s="2" customFormat="1">
      <c r="A188" s="38"/>
      <c r="B188" s="39"/>
      <c r="C188" s="40"/>
      <c r="D188" s="211" t="s">
        <v>149</v>
      </c>
      <c r="E188" s="40"/>
      <c r="F188" s="212" t="s">
        <v>1858</v>
      </c>
      <c r="G188" s="40"/>
      <c r="H188" s="40"/>
      <c r="I188" s="213"/>
      <c r="J188" s="40"/>
      <c r="K188" s="40"/>
      <c r="L188" s="44"/>
      <c r="M188" s="214"/>
      <c r="N188" s="215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154</v>
      </c>
    </row>
    <row r="189" s="13" customFormat="1">
      <c r="A189" s="13"/>
      <c r="B189" s="239"/>
      <c r="C189" s="240"/>
      <c r="D189" s="211" t="s">
        <v>242</v>
      </c>
      <c r="E189" s="241" t="s">
        <v>19</v>
      </c>
      <c r="F189" s="242" t="s">
        <v>382</v>
      </c>
      <c r="G189" s="240"/>
      <c r="H189" s="243">
        <v>30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242</v>
      </c>
      <c r="AU189" s="249" t="s">
        <v>154</v>
      </c>
      <c r="AV189" s="13" t="s">
        <v>79</v>
      </c>
      <c r="AW189" s="13" t="s">
        <v>31</v>
      </c>
      <c r="AX189" s="13" t="s">
        <v>77</v>
      </c>
      <c r="AY189" s="249" t="s">
        <v>143</v>
      </c>
    </row>
    <row r="190" s="2" customFormat="1" ht="16.5" customHeight="1">
      <c r="A190" s="38"/>
      <c r="B190" s="39"/>
      <c r="C190" s="228" t="s">
        <v>403</v>
      </c>
      <c r="D190" s="228" t="s">
        <v>237</v>
      </c>
      <c r="E190" s="229" t="s">
        <v>1860</v>
      </c>
      <c r="F190" s="230" t="s">
        <v>1861</v>
      </c>
      <c r="G190" s="231" t="s">
        <v>250</v>
      </c>
      <c r="H190" s="232">
        <v>35</v>
      </c>
      <c r="I190" s="233"/>
      <c r="J190" s="234">
        <f>ROUND(I190*H190,2)</f>
        <v>0</v>
      </c>
      <c r="K190" s="235"/>
      <c r="L190" s="236"/>
      <c r="M190" s="237" t="s">
        <v>19</v>
      </c>
      <c r="N190" s="238" t="s">
        <v>40</v>
      </c>
      <c r="O190" s="8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173</v>
      </c>
      <c r="AT190" s="209" t="s">
        <v>237</v>
      </c>
      <c r="AU190" s="209" t="s">
        <v>154</v>
      </c>
      <c r="AY190" s="17" t="s">
        <v>143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77</v>
      </c>
      <c r="BK190" s="210">
        <f>ROUND(I190*H190,2)</f>
        <v>0</v>
      </c>
      <c r="BL190" s="17" t="s">
        <v>142</v>
      </c>
      <c r="BM190" s="209" t="s">
        <v>1862</v>
      </c>
    </row>
    <row r="191" s="2" customFormat="1">
      <c r="A191" s="38"/>
      <c r="B191" s="39"/>
      <c r="C191" s="40"/>
      <c r="D191" s="211" t="s">
        <v>149</v>
      </c>
      <c r="E191" s="40"/>
      <c r="F191" s="212" t="s">
        <v>1861</v>
      </c>
      <c r="G191" s="40"/>
      <c r="H191" s="40"/>
      <c r="I191" s="213"/>
      <c r="J191" s="40"/>
      <c r="K191" s="40"/>
      <c r="L191" s="44"/>
      <c r="M191" s="214"/>
      <c r="N191" s="215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154</v>
      </c>
    </row>
    <row r="192" s="13" customFormat="1">
      <c r="A192" s="13"/>
      <c r="B192" s="239"/>
      <c r="C192" s="240"/>
      <c r="D192" s="211" t="s">
        <v>242</v>
      </c>
      <c r="E192" s="241" t="s">
        <v>19</v>
      </c>
      <c r="F192" s="242" t="s">
        <v>409</v>
      </c>
      <c r="G192" s="240"/>
      <c r="H192" s="243">
        <v>35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242</v>
      </c>
      <c r="AU192" s="249" t="s">
        <v>154</v>
      </c>
      <c r="AV192" s="13" t="s">
        <v>79</v>
      </c>
      <c r="AW192" s="13" t="s">
        <v>31</v>
      </c>
      <c r="AX192" s="13" t="s">
        <v>77</v>
      </c>
      <c r="AY192" s="249" t="s">
        <v>143</v>
      </c>
    </row>
    <row r="193" s="2" customFormat="1" ht="16.5" customHeight="1">
      <c r="A193" s="38"/>
      <c r="B193" s="39"/>
      <c r="C193" s="228" t="s">
        <v>409</v>
      </c>
      <c r="D193" s="228" t="s">
        <v>237</v>
      </c>
      <c r="E193" s="229" t="s">
        <v>1863</v>
      </c>
      <c r="F193" s="230" t="s">
        <v>1671</v>
      </c>
      <c r="G193" s="231" t="s">
        <v>250</v>
      </c>
      <c r="H193" s="232">
        <v>35</v>
      </c>
      <c r="I193" s="233"/>
      <c r="J193" s="234">
        <f>ROUND(I193*H193,2)</f>
        <v>0</v>
      </c>
      <c r="K193" s="235"/>
      <c r="L193" s="236"/>
      <c r="M193" s="237" t="s">
        <v>19</v>
      </c>
      <c r="N193" s="238" t="s">
        <v>40</v>
      </c>
      <c r="O193" s="84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9" t="s">
        <v>173</v>
      </c>
      <c r="AT193" s="209" t="s">
        <v>237</v>
      </c>
      <c r="AU193" s="209" t="s">
        <v>154</v>
      </c>
      <c r="AY193" s="17" t="s">
        <v>143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7" t="s">
        <v>77</v>
      </c>
      <c r="BK193" s="210">
        <f>ROUND(I193*H193,2)</f>
        <v>0</v>
      </c>
      <c r="BL193" s="17" t="s">
        <v>142</v>
      </c>
      <c r="BM193" s="209" t="s">
        <v>1864</v>
      </c>
    </row>
    <row r="194" s="2" customFormat="1">
      <c r="A194" s="38"/>
      <c r="B194" s="39"/>
      <c r="C194" s="40"/>
      <c r="D194" s="211" t="s">
        <v>149</v>
      </c>
      <c r="E194" s="40"/>
      <c r="F194" s="212" t="s">
        <v>1671</v>
      </c>
      <c r="G194" s="40"/>
      <c r="H194" s="40"/>
      <c r="I194" s="213"/>
      <c r="J194" s="40"/>
      <c r="K194" s="40"/>
      <c r="L194" s="44"/>
      <c r="M194" s="214"/>
      <c r="N194" s="215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154</v>
      </c>
    </row>
    <row r="195" s="13" customFormat="1">
      <c r="A195" s="13"/>
      <c r="B195" s="239"/>
      <c r="C195" s="240"/>
      <c r="D195" s="211" t="s">
        <v>242</v>
      </c>
      <c r="E195" s="241" t="s">
        <v>19</v>
      </c>
      <c r="F195" s="242" t="s">
        <v>409</v>
      </c>
      <c r="G195" s="240"/>
      <c r="H195" s="243">
        <v>35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242</v>
      </c>
      <c r="AU195" s="249" t="s">
        <v>154</v>
      </c>
      <c r="AV195" s="13" t="s">
        <v>79</v>
      </c>
      <c r="AW195" s="13" t="s">
        <v>31</v>
      </c>
      <c r="AX195" s="13" t="s">
        <v>77</v>
      </c>
      <c r="AY195" s="249" t="s">
        <v>143</v>
      </c>
    </row>
    <row r="196" s="2" customFormat="1" ht="16.5" customHeight="1">
      <c r="A196" s="38"/>
      <c r="B196" s="39"/>
      <c r="C196" s="228" t="s">
        <v>415</v>
      </c>
      <c r="D196" s="228" t="s">
        <v>237</v>
      </c>
      <c r="E196" s="229" t="s">
        <v>1865</v>
      </c>
      <c r="F196" s="230" t="s">
        <v>1866</v>
      </c>
      <c r="G196" s="231" t="s">
        <v>250</v>
      </c>
      <c r="H196" s="232">
        <v>36</v>
      </c>
      <c r="I196" s="233"/>
      <c r="J196" s="234">
        <f>ROUND(I196*H196,2)</f>
        <v>0</v>
      </c>
      <c r="K196" s="235"/>
      <c r="L196" s="236"/>
      <c r="M196" s="237" t="s">
        <v>19</v>
      </c>
      <c r="N196" s="238" t="s">
        <v>40</v>
      </c>
      <c r="O196" s="84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9" t="s">
        <v>173</v>
      </c>
      <c r="AT196" s="209" t="s">
        <v>237</v>
      </c>
      <c r="AU196" s="209" t="s">
        <v>154</v>
      </c>
      <c r="AY196" s="17" t="s">
        <v>143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7" t="s">
        <v>77</v>
      </c>
      <c r="BK196" s="210">
        <f>ROUND(I196*H196,2)</f>
        <v>0</v>
      </c>
      <c r="BL196" s="17" t="s">
        <v>142</v>
      </c>
      <c r="BM196" s="209" t="s">
        <v>1867</v>
      </c>
    </row>
    <row r="197" s="2" customFormat="1">
      <c r="A197" s="38"/>
      <c r="B197" s="39"/>
      <c r="C197" s="40"/>
      <c r="D197" s="211" t="s">
        <v>149</v>
      </c>
      <c r="E197" s="40"/>
      <c r="F197" s="212" t="s">
        <v>1866</v>
      </c>
      <c r="G197" s="40"/>
      <c r="H197" s="40"/>
      <c r="I197" s="213"/>
      <c r="J197" s="40"/>
      <c r="K197" s="40"/>
      <c r="L197" s="44"/>
      <c r="M197" s="214"/>
      <c r="N197" s="215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149</v>
      </c>
      <c r="AU197" s="17" t="s">
        <v>154</v>
      </c>
    </row>
    <row r="198" s="13" customFormat="1">
      <c r="A198" s="13"/>
      <c r="B198" s="239"/>
      <c r="C198" s="240"/>
      <c r="D198" s="211" t="s">
        <v>242</v>
      </c>
      <c r="E198" s="241" t="s">
        <v>19</v>
      </c>
      <c r="F198" s="242" t="s">
        <v>415</v>
      </c>
      <c r="G198" s="240"/>
      <c r="H198" s="243">
        <v>36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242</v>
      </c>
      <c r="AU198" s="249" t="s">
        <v>154</v>
      </c>
      <c r="AV198" s="13" t="s">
        <v>79</v>
      </c>
      <c r="AW198" s="13" t="s">
        <v>31</v>
      </c>
      <c r="AX198" s="13" t="s">
        <v>77</v>
      </c>
      <c r="AY198" s="249" t="s">
        <v>143</v>
      </c>
    </row>
    <row r="199" s="11" customFormat="1" ht="22.8" customHeight="1">
      <c r="A199" s="11"/>
      <c r="B199" s="183"/>
      <c r="C199" s="184"/>
      <c r="D199" s="185" t="s">
        <v>68</v>
      </c>
      <c r="E199" s="226" t="s">
        <v>154</v>
      </c>
      <c r="F199" s="226" t="s">
        <v>646</v>
      </c>
      <c r="G199" s="184"/>
      <c r="H199" s="184"/>
      <c r="I199" s="187"/>
      <c r="J199" s="227">
        <f>BK199</f>
        <v>0</v>
      </c>
      <c r="K199" s="184"/>
      <c r="L199" s="189"/>
      <c r="M199" s="190"/>
      <c r="N199" s="191"/>
      <c r="O199" s="191"/>
      <c r="P199" s="192">
        <f>SUM(P200:P205)</f>
        <v>0</v>
      </c>
      <c r="Q199" s="191"/>
      <c r="R199" s="192">
        <f>SUM(R200:R205)</f>
        <v>2.5621599999999995</v>
      </c>
      <c r="S199" s="191"/>
      <c r="T199" s="193">
        <f>SUM(T200:T205)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94" t="s">
        <v>77</v>
      </c>
      <c r="AT199" s="195" t="s">
        <v>68</v>
      </c>
      <c r="AU199" s="195" t="s">
        <v>77</v>
      </c>
      <c r="AY199" s="194" t="s">
        <v>143</v>
      </c>
      <c r="BK199" s="196">
        <f>SUM(BK200:BK205)</f>
        <v>0</v>
      </c>
    </row>
    <row r="200" s="2" customFormat="1" ht="16.5" customHeight="1">
      <c r="A200" s="38"/>
      <c r="B200" s="39"/>
      <c r="C200" s="197" t="s">
        <v>421</v>
      </c>
      <c r="D200" s="197" t="s">
        <v>144</v>
      </c>
      <c r="E200" s="198" t="s">
        <v>1673</v>
      </c>
      <c r="F200" s="199" t="s">
        <v>1674</v>
      </c>
      <c r="G200" s="200" t="s">
        <v>437</v>
      </c>
      <c r="H200" s="201">
        <v>300</v>
      </c>
      <c r="I200" s="202"/>
      <c r="J200" s="203">
        <f>ROUND(I200*H200,2)</f>
        <v>0</v>
      </c>
      <c r="K200" s="204"/>
      <c r="L200" s="44"/>
      <c r="M200" s="205" t="s">
        <v>19</v>
      </c>
      <c r="N200" s="206" t="s">
        <v>40</v>
      </c>
      <c r="O200" s="84"/>
      <c r="P200" s="207">
        <f>O200*H200</f>
        <v>0</v>
      </c>
      <c r="Q200" s="207">
        <v>0.0068199999999999997</v>
      </c>
      <c r="R200" s="207">
        <f>Q200*H200</f>
        <v>2.0459999999999998</v>
      </c>
      <c r="S200" s="207">
        <v>0</v>
      </c>
      <c r="T200" s="20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9" t="s">
        <v>142</v>
      </c>
      <c r="AT200" s="209" t="s">
        <v>144</v>
      </c>
      <c r="AU200" s="209" t="s">
        <v>79</v>
      </c>
      <c r="AY200" s="17" t="s">
        <v>143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7" t="s">
        <v>77</v>
      </c>
      <c r="BK200" s="210">
        <f>ROUND(I200*H200,2)</f>
        <v>0</v>
      </c>
      <c r="BL200" s="17" t="s">
        <v>142</v>
      </c>
      <c r="BM200" s="209" t="s">
        <v>1868</v>
      </c>
    </row>
    <row r="201" s="2" customFormat="1">
      <c r="A201" s="38"/>
      <c r="B201" s="39"/>
      <c r="C201" s="40"/>
      <c r="D201" s="211" t="s">
        <v>149</v>
      </c>
      <c r="E201" s="40"/>
      <c r="F201" s="212" t="s">
        <v>1676</v>
      </c>
      <c r="G201" s="40"/>
      <c r="H201" s="40"/>
      <c r="I201" s="213"/>
      <c r="J201" s="40"/>
      <c r="K201" s="40"/>
      <c r="L201" s="44"/>
      <c r="M201" s="214"/>
      <c r="N201" s="215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149</v>
      </c>
      <c r="AU201" s="17" t="s">
        <v>79</v>
      </c>
    </row>
    <row r="202" s="13" customFormat="1">
      <c r="A202" s="13"/>
      <c r="B202" s="239"/>
      <c r="C202" s="240"/>
      <c r="D202" s="211" t="s">
        <v>242</v>
      </c>
      <c r="E202" s="241" t="s">
        <v>19</v>
      </c>
      <c r="F202" s="242" t="s">
        <v>1869</v>
      </c>
      <c r="G202" s="240"/>
      <c r="H202" s="243">
        <v>300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242</v>
      </c>
      <c r="AU202" s="249" t="s">
        <v>79</v>
      </c>
      <c r="AV202" s="13" t="s">
        <v>79</v>
      </c>
      <c r="AW202" s="13" t="s">
        <v>31</v>
      </c>
      <c r="AX202" s="13" t="s">
        <v>77</v>
      </c>
      <c r="AY202" s="249" t="s">
        <v>143</v>
      </c>
    </row>
    <row r="203" s="2" customFormat="1" ht="16.5" customHeight="1">
      <c r="A203" s="38"/>
      <c r="B203" s="39"/>
      <c r="C203" s="197" t="s">
        <v>427</v>
      </c>
      <c r="D203" s="197" t="s">
        <v>144</v>
      </c>
      <c r="E203" s="198" t="s">
        <v>1870</v>
      </c>
      <c r="F203" s="199" t="s">
        <v>1871</v>
      </c>
      <c r="G203" s="200" t="s">
        <v>437</v>
      </c>
      <c r="H203" s="201">
        <v>8</v>
      </c>
      <c r="I203" s="202"/>
      <c r="J203" s="203">
        <f>ROUND(I203*H203,2)</f>
        <v>0</v>
      </c>
      <c r="K203" s="204"/>
      <c r="L203" s="44"/>
      <c r="M203" s="205" t="s">
        <v>19</v>
      </c>
      <c r="N203" s="206" t="s">
        <v>40</v>
      </c>
      <c r="O203" s="84"/>
      <c r="P203" s="207">
        <f>O203*H203</f>
        <v>0</v>
      </c>
      <c r="Q203" s="207">
        <v>0.064519999999999994</v>
      </c>
      <c r="R203" s="207">
        <f>Q203*H203</f>
        <v>0.51615999999999995</v>
      </c>
      <c r="S203" s="207">
        <v>0</v>
      </c>
      <c r="T203" s="20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9" t="s">
        <v>142</v>
      </c>
      <c r="AT203" s="209" t="s">
        <v>144</v>
      </c>
      <c r="AU203" s="209" t="s">
        <v>79</v>
      </c>
      <c r="AY203" s="17" t="s">
        <v>143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7" t="s">
        <v>77</v>
      </c>
      <c r="BK203" s="210">
        <f>ROUND(I203*H203,2)</f>
        <v>0</v>
      </c>
      <c r="BL203" s="17" t="s">
        <v>142</v>
      </c>
      <c r="BM203" s="209" t="s">
        <v>1872</v>
      </c>
    </row>
    <row r="204" s="2" customFormat="1">
      <c r="A204" s="38"/>
      <c r="B204" s="39"/>
      <c r="C204" s="40"/>
      <c r="D204" s="211" t="s">
        <v>149</v>
      </c>
      <c r="E204" s="40"/>
      <c r="F204" s="212" t="s">
        <v>1873</v>
      </c>
      <c r="G204" s="40"/>
      <c r="H204" s="40"/>
      <c r="I204" s="213"/>
      <c r="J204" s="40"/>
      <c r="K204" s="40"/>
      <c r="L204" s="44"/>
      <c r="M204" s="214"/>
      <c r="N204" s="215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149</v>
      </c>
      <c r="AU204" s="17" t="s">
        <v>79</v>
      </c>
    </row>
    <row r="205" s="13" customFormat="1">
      <c r="A205" s="13"/>
      <c r="B205" s="239"/>
      <c r="C205" s="240"/>
      <c r="D205" s="211" t="s">
        <v>242</v>
      </c>
      <c r="E205" s="241" t="s">
        <v>19</v>
      </c>
      <c r="F205" s="242" t="s">
        <v>1874</v>
      </c>
      <c r="G205" s="240"/>
      <c r="H205" s="243">
        <v>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242</v>
      </c>
      <c r="AU205" s="249" t="s">
        <v>79</v>
      </c>
      <c r="AV205" s="13" t="s">
        <v>79</v>
      </c>
      <c r="AW205" s="13" t="s">
        <v>31</v>
      </c>
      <c r="AX205" s="13" t="s">
        <v>77</v>
      </c>
      <c r="AY205" s="249" t="s">
        <v>143</v>
      </c>
    </row>
    <row r="206" s="11" customFormat="1" ht="22.8" customHeight="1">
      <c r="A206" s="11"/>
      <c r="B206" s="183"/>
      <c r="C206" s="184"/>
      <c r="D206" s="185" t="s">
        <v>68</v>
      </c>
      <c r="E206" s="226" t="s">
        <v>476</v>
      </c>
      <c r="F206" s="226" t="s">
        <v>477</v>
      </c>
      <c r="G206" s="184"/>
      <c r="H206" s="184"/>
      <c r="I206" s="187"/>
      <c r="J206" s="227">
        <f>BK206</f>
        <v>0</v>
      </c>
      <c r="K206" s="184"/>
      <c r="L206" s="189"/>
      <c r="M206" s="190"/>
      <c r="N206" s="191"/>
      <c r="O206" s="191"/>
      <c r="P206" s="192">
        <f>SUM(P207:P208)</f>
        <v>0</v>
      </c>
      <c r="Q206" s="191"/>
      <c r="R206" s="192">
        <f>SUM(R207:R208)</f>
        <v>0</v>
      </c>
      <c r="S206" s="191"/>
      <c r="T206" s="193">
        <f>SUM(T207:T208)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94" t="s">
        <v>77</v>
      </c>
      <c r="AT206" s="195" t="s">
        <v>68</v>
      </c>
      <c r="AU206" s="195" t="s">
        <v>77</v>
      </c>
      <c r="AY206" s="194" t="s">
        <v>143</v>
      </c>
      <c r="BK206" s="196">
        <f>SUM(BK207:BK208)</f>
        <v>0</v>
      </c>
    </row>
    <row r="207" s="2" customFormat="1" ht="16.5" customHeight="1">
      <c r="A207" s="38"/>
      <c r="B207" s="39"/>
      <c r="C207" s="197" t="s">
        <v>434</v>
      </c>
      <c r="D207" s="197" t="s">
        <v>144</v>
      </c>
      <c r="E207" s="198" t="s">
        <v>1682</v>
      </c>
      <c r="F207" s="199" t="s">
        <v>1683</v>
      </c>
      <c r="G207" s="200" t="s">
        <v>462</v>
      </c>
      <c r="H207" s="201">
        <v>2.8639999999999999</v>
      </c>
      <c r="I207" s="202"/>
      <c r="J207" s="203">
        <f>ROUND(I207*H207,2)</f>
        <v>0</v>
      </c>
      <c r="K207" s="204"/>
      <c r="L207" s="44"/>
      <c r="M207" s="205" t="s">
        <v>19</v>
      </c>
      <c r="N207" s="206" t="s">
        <v>40</v>
      </c>
      <c r="O207" s="84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9" t="s">
        <v>142</v>
      </c>
      <c r="AT207" s="209" t="s">
        <v>144</v>
      </c>
      <c r="AU207" s="209" t="s">
        <v>79</v>
      </c>
      <c r="AY207" s="17" t="s">
        <v>143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7" t="s">
        <v>77</v>
      </c>
      <c r="BK207" s="210">
        <f>ROUND(I207*H207,2)</f>
        <v>0</v>
      </c>
      <c r="BL207" s="17" t="s">
        <v>142</v>
      </c>
      <c r="BM207" s="209" t="s">
        <v>1875</v>
      </c>
    </row>
    <row r="208" s="2" customFormat="1">
      <c r="A208" s="38"/>
      <c r="B208" s="39"/>
      <c r="C208" s="40"/>
      <c r="D208" s="211" t="s">
        <v>149</v>
      </c>
      <c r="E208" s="40"/>
      <c r="F208" s="212" t="s">
        <v>1685</v>
      </c>
      <c r="G208" s="40"/>
      <c r="H208" s="40"/>
      <c r="I208" s="213"/>
      <c r="J208" s="40"/>
      <c r="K208" s="40"/>
      <c r="L208" s="44"/>
      <c r="M208" s="216"/>
      <c r="N208" s="217"/>
      <c r="O208" s="218"/>
      <c r="P208" s="218"/>
      <c r="Q208" s="218"/>
      <c r="R208" s="218"/>
      <c r="S208" s="218"/>
      <c r="T208" s="219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149</v>
      </c>
      <c r="AU208" s="17" t="s">
        <v>79</v>
      </c>
    </row>
    <row r="209" s="2" customFormat="1" ht="6.96" customHeight="1">
      <c r="A209" s="38"/>
      <c r="B209" s="59"/>
      <c r="C209" s="60"/>
      <c r="D209" s="60"/>
      <c r="E209" s="60"/>
      <c r="F209" s="60"/>
      <c r="G209" s="60"/>
      <c r="H209" s="60"/>
      <c r="I209" s="60"/>
      <c r="J209" s="60"/>
      <c r="K209" s="60"/>
      <c r="L209" s="44"/>
      <c r="M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</sheetData>
  <sheetProtection sheet="1" autoFilter="0" formatColumns="0" formatRows="0" objects="1" scenarios="1" spinCount="100000" saltValue="U57RQGVTEPEj+nwk44iJhYuLJ2jW/TnxchyOKqZejcDfQZ7Or0Rv0P3qgA6l7erluYi5Hw5yuqB4mmYb4acrMA==" hashValue="aCkQ0eDgkXY4OSicGrDqsCJJurcpizEL7sDfjWosAK+ldAN89raBIrOuGsPj4ycY4HxukDPIGSRKuAMAshSmYw==" algorithmName="SHA-512" password="CC35"/>
  <autoFilter ref="C83:K20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1876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ROUND((SUM(BE83:BE191)),  2)</f>
        <v>0</v>
      </c>
      <c r="G33" s="38"/>
      <c r="H33" s="38"/>
      <c r="I33" s="148">
        <v>0.20999999999999999</v>
      </c>
      <c r="J33" s="147">
        <f>ROUND(((SUM(BE83:BE191))*I33),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ROUND((SUM(BF83:BF191)),  2)</f>
        <v>0</v>
      </c>
      <c r="G34" s="38"/>
      <c r="H34" s="38"/>
      <c r="I34" s="148">
        <v>0.14999999999999999</v>
      </c>
      <c r="J34" s="147">
        <f>ROUND(((SUM(BF83:BF191))*I34),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ROUND((SUM(BH83:BH191)),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Z3 - SO-01 Vegetační úpravy-následná péče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J85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572</v>
      </c>
      <c r="E62" s="223"/>
      <c r="F62" s="223"/>
      <c r="G62" s="223"/>
      <c r="H62" s="223"/>
      <c r="I62" s="223"/>
      <c r="J62" s="224">
        <f>J182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231</v>
      </c>
      <c r="E63" s="223"/>
      <c r="F63" s="223"/>
      <c r="G63" s="223"/>
      <c r="H63" s="223"/>
      <c r="I63" s="223"/>
      <c r="J63" s="224">
        <f>J189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127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Ochranná nádrž NO4 v k.ú. Hovorany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120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Z3 - SO-01 Vegetační úpravy-následná péče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22. 1. 2021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128</v>
      </c>
      <c r="D82" s="174" t="s">
        <v>54</v>
      </c>
      <c r="E82" s="174" t="s">
        <v>50</v>
      </c>
      <c r="F82" s="174" t="s">
        <v>51</v>
      </c>
      <c r="G82" s="174" t="s">
        <v>129</v>
      </c>
      <c r="H82" s="174" t="s">
        <v>130</v>
      </c>
      <c r="I82" s="174" t="s">
        <v>131</v>
      </c>
      <c r="J82" s="175" t="s">
        <v>124</v>
      </c>
      <c r="K82" s="176" t="s">
        <v>132</v>
      </c>
      <c r="L82" s="177"/>
      <c r="M82" s="92" t="s">
        <v>19</v>
      </c>
      <c r="N82" s="93" t="s">
        <v>39</v>
      </c>
      <c r="O82" s="93" t="s">
        <v>133</v>
      </c>
      <c r="P82" s="93" t="s">
        <v>134</v>
      </c>
      <c r="Q82" s="93" t="s">
        <v>135</v>
      </c>
      <c r="R82" s="93" t="s">
        <v>136</v>
      </c>
      <c r="S82" s="93" t="s">
        <v>137</v>
      </c>
      <c r="T82" s="94" t="s">
        <v>138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139</v>
      </c>
      <c r="D83" s="40"/>
      <c r="E83" s="40"/>
      <c r="F83" s="40"/>
      <c r="G83" s="40"/>
      <c r="H83" s="40"/>
      <c r="I83" s="40"/>
      <c r="J83" s="178">
        <f>BK83</f>
        <v>0</v>
      </c>
      <c r="K83" s="40"/>
      <c r="L83" s="44"/>
      <c r="M83" s="95"/>
      <c r="N83" s="179"/>
      <c r="O83" s="96"/>
      <c r="P83" s="180">
        <f>P84</f>
        <v>0</v>
      </c>
      <c r="Q83" s="96"/>
      <c r="R83" s="180">
        <f>R84</f>
        <v>0.38479799999999997</v>
      </c>
      <c r="S83" s="96"/>
      <c r="T83" s="181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125</v>
      </c>
      <c r="BK83" s="182">
        <f>BK84</f>
        <v>0</v>
      </c>
    </row>
    <row r="84" s="11" customFormat="1" ht="25.92" customHeight="1">
      <c r="A84" s="11"/>
      <c r="B84" s="183"/>
      <c r="C84" s="184"/>
      <c r="D84" s="185" t="s">
        <v>68</v>
      </c>
      <c r="E84" s="186" t="s">
        <v>234</v>
      </c>
      <c r="F84" s="186" t="s">
        <v>235</v>
      </c>
      <c r="G84" s="184"/>
      <c r="H84" s="184"/>
      <c r="I84" s="187"/>
      <c r="J84" s="188">
        <f>BK84</f>
        <v>0</v>
      </c>
      <c r="K84" s="184"/>
      <c r="L84" s="189"/>
      <c r="M84" s="190"/>
      <c r="N84" s="191"/>
      <c r="O84" s="191"/>
      <c r="P84" s="192">
        <f>P85+P182+P189</f>
        <v>0</v>
      </c>
      <c r="Q84" s="191"/>
      <c r="R84" s="192">
        <f>R85+R182+R189</f>
        <v>0.38479799999999997</v>
      </c>
      <c r="S84" s="191"/>
      <c r="T84" s="193">
        <f>T85+T182+T189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77</v>
      </c>
      <c r="AT84" s="195" t="s">
        <v>68</v>
      </c>
      <c r="AU84" s="195" t="s">
        <v>69</v>
      </c>
      <c r="AY84" s="194" t="s">
        <v>143</v>
      </c>
      <c r="BK84" s="196">
        <f>BK85+BK182+BK189</f>
        <v>0</v>
      </c>
    </row>
    <row r="85" s="11" customFormat="1" ht="22.8" customHeight="1">
      <c r="A85" s="11"/>
      <c r="B85" s="183"/>
      <c r="C85" s="184"/>
      <c r="D85" s="185" t="s">
        <v>68</v>
      </c>
      <c r="E85" s="226" t="s">
        <v>77</v>
      </c>
      <c r="F85" s="226" t="s">
        <v>236</v>
      </c>
      <c r="G85" s="184"/>
      <c r="H85" s="184"/>
      <c r="I85" s="187"/>
      <c r="J85" s="227">
        <f>BK85</f>
        <v>0</v>
      </c>
      <c r="K85" s="184"/>
      <c r="L85" s="189"/>
      <c r="M85" s="190"/>
      <c r="N85" s="191"/>
      <c r="O85" s="191"/>
      <c r="P85" s="192">
        <f>SUM(P86:P181)</f>
        <v>0</v>
      </c>
      <c r="Q85" s="191"/>
      <c r="R85" s="192">
        <f>SUM(R86:R181)</f>
        <v>0.072783</v>
      </c>
      <c r="S85" s="191"/>
      <c r="T85" s="193">
        <f>SUM(T86:T181)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77</v>
      </c>
      <c r="AT85" s="195" t="s">
        <v>68</v>
      </c>
      <c r="AU85" s="195" t="s">
        <v>77</v>
      </c>
      <c r="AY85" s="194" t="s">
        <v>143</v>
      </c>
      <c r="BK85" s="196">
        <f>SUM(BK86:BK181)</f>
        <v>0</v>
      </c>
    </row>
    <row r="86" s="2" customFormat="1" ht="16.5" customHeight="1">
      <c r="A86" s="38"/>
      <c r="B86" s="39"/>
      <c r="C86" s="197" t="s">
        <v>77</v>
      </c>
      <c r="D86" s="197" t="s">
        <v>144</v>
      </c>
      <c r="E86" s="198" t="s">
        <v>1877</v>
      </c>
      <c r="F86" s="199" t="s">
        <v>1878</v>
      </c>
      <c r="G86" s="200" t="s">
        <v>259</v>
      </c>
      <c r="H86" s="201">
        <v>8055</v>
      </c>
      <c r="I86" s="202"/>
      <c r="J86" s="203">
        <f>ROUND(I86*H86,2)</f>
        <v>0</v>
      </c>
      <c r="K86" s="204"/>
      <c r="L86" s="44"/>
      <c r="M86" s="205" t="s">
        <v>19</v>
      </c>
      <c r="N86" s="206" t="s">
        <v>40</v>
      </c>
      <c r="O86" s="8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142</v>
      </c>
      <c r="AT86" s="209" t="s">
        <v>144</v>
      </c>
      <c r="AU86" s="209" t="s">
        <v>79</v>
      </c>
      <c r="AY86" s="17" t="s">
        <v>143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77</v>
      </c>
      <c r="BK86" s="210">
        <f>ROUND(I86*H86,2)</f>
        <v>0</v>
      </c>
      <c r="BL86" s="17" t="s">
        <v>142</v>
      </c>
      <c r="BM86" s="209" t="s">
        <v>1879</v>
      </c>
    </row>
    <row r="87" s="2" customFormat="1">
      <c r="A87" s="38"/>
      <c r="B87" s="39"/>
      <c r="C87" s="40"/>
      <c r="D87" s="211" t="s">
        <v>149</v>
      </c>
      <c r="E87" s="40"/>
      <c r="F87" s="212" t="s">
        <v>1880</v>
      </c>
      <c r="G87" s="40"/>
      <c r="H87" s="40"/>
      <c r="I87" s="213"/>
      <c r="J87" s="40"/>
      <c r="K87" s="40"/>
      <c r="L87" s="44"/>
      <c r="M87" s="214"/>
      <c r="N87" s="21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79</v>
      </c>
    </row>
    <row r="88" s="13" customFormat="1">
      <c r="A88" s="13"/>
      <c r="B88" s="239"/>
      <c r="C88" s="240"/>
      <c r="D88" s="211" t="s">
        <v>242</v>
      </c>
      <c r="E88" s="241" t="s">
        <v>19</v>
      </c>
      <c r="F88" s="242" t="s">
        <v>1881</v>
      </c>
      <c r="G88" s="240"/>
      <c r="H88" s="243">
        <v>2685</v>
      </c>
      <c r="I88" s="244"/>
      <c r="J88" s="240"/>
      <c r="K88" s="240"/>
      <c r="L88" s="245"/>
      <c r="M88" s="246"/>
      <c r="N88" s="247"/>
      <c r="O88" s="247"/>
      <c r="P88" s="247"/>
      <c r="Q88" s="247"/>
      <c r="R88" s="247"/>
      <c r="S88" s="247"/>
      <c r="T88" s="24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9" t="s">
        <v>242</v>
      </c>
      <c r="AU88" s="249" t="s">
        <v>79</v>
      </c>
      <c r="AV88" s="13" t="s">
        <v>79</v>
      </c>
      <c r="AW88" s="13" t="s">
        <v>31</v>
      </c>
      <c r="AX88" s="13" t="s">
        <v>69</v>
      </c>
      <c r="AY88" s="249" t="s">
        <v>143</v>
      </c>
    </row>
    <row r="89" s="13" customFormat="1">
      <c r="A89" s="13"/>
      <c r="B89" s="239"/>
      <c r="C89" s="240"/>
      <c r="D89" s="211" t="s">
        <v>242</v>
      </c>
      <c r="E89" s="241" t="s">
        <v>19</v>
      </c>
      <c r="F89" s="242" t="s">
        <v>1882</v>
      </c>
      <c r="G89" s="240"/>
      <c r="H89" s="243">
        <v>2685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9" t="s">
        <v>242</v>
      </c>
      <c r="AU89" s="249" t="s">
        <v>79</v>
      </c>
      <c r="AV89" s="13" t="s">
        <v>79</v>
      </c>
      <c r="AW89" s="13" t="s">
        <v>31</v>
      </c>
      <c r="AX89" s="13" t="s">
        <v>69</v>
      </c>
      <c r="AY89" s="249" t="s">
        <v>143</v>
      </c>
    </row>
    <row r="90" s="13" customFormat="1">
      <c r="A90" s="13"/>
      <c r="B90" s="239"/>
      <c r="C90" s="240"/>
      <c r="D90" s="211" t="s">
        <v>242</v>
      </c>
      <c r="E90" s="241" t="s">
        <v>19</v>
      </c>
      <c r="F90" s="242" t="s">
        <v>1883</v>
      </c>
      <c r="G90" s="240"/>
      <c r="H90" s="243">
        <v>2685</v>
      </c>
      <c r="I90" s="244"/>
      <c r="J90" s="240"/>
      <c r="K90" s="240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242</v>
      </c>
      <c r="AU90" s="249" t="s">
        <v>79</v>
      </c>
      <c r="AV90" s="13" t="s">
        <v>79</v>
      </c>
      <c r="AW90" s="13" t="s">
        <v>31</v>
      </c>
      <c r="AX90" s="13" t="s">
        <v>69</v>
      </c>
      <c r="AY90" s="249" t="s">
        <v>143</v>
      </c>
    </row>
    <row r="91" s="14" customFormat="1">
      <c r="A91" s="14"/>
      <c r="B91" s="250"/>
      <c r="C91" s="251"/>
      <c r="D91" s="211" t="s">
        <v>242</v>
      </c>
      <c r="E91" s="252" t="s">
        <v>19</v>
      </c>
      <c r="F91" s="253" t="s">
        <v>325</v>
      </c>
      <c r="G91" s="251"/>
      <c r="H91" s="254">
        <v>8055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60" t="s">
        <v>242</v>
      </c>
      <c r="AU91" s="260" t="s">
        <v>79</v>
      </c>
      <c r="AV91" s="14" t="s">
        <v>142</v>
      </c>
      <c r="AW91" s="14" t="s">
        <v>31</v>
      </c>
      <c r="AX91" s="14" t="s">
        <v>77</v>
      </c>
      <c r="AY91" s="260" t="s">
        <v>143</v>
      </c>
    </row>
    <row r="92" s="2" customFormat="1" ht="16.5" customHeight="1">
      <c r="A92" s="38"/>
      <c r="B92" s="39"/>
      <c r="C92" s="197" t="s">
        <v>79</v>
      </c>
      <c r="D92" s="197" t="s">
        <v>144</v>
      </c>
      <c r="E92" s="198" t="s">
        <v>1884</v>
      </c>
      <c r="F92" s="199" t="s">
        <v>1885</v>
      </c>
      <c r="G92" s="200" t="s">
        <v>259</v>
      </c>
      <c r="H92" s="201">
        <v>21150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40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142</v>
      </c>
      <c r="AT92" s="209" t="s">
        <v>144</v>
      </c>
      <c r="AU92" s="209" t="s">
        <v>79</v>
      </c>
      <c r="AY92" s="17" t="s">
        <v>143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77</v>
      </c>
      <c r="BK92" s="210">
        <f>ROUND(I92*H92,2)</f>
        <v>0</v>
      </c>
      <c r="BL92" s="17" t="s">
        <v>142</v>
      </c>
      <c r="BM92" s="209" t="s">
        <v>1886</v>
      </c>
    </row>
    <row r="93" s="2" customFormat="1">
      <c r="A93" s="38"/>
      <c r="B93" s="39"/>
      <c r="C93" s="40"/>
      <c r="D93" s="211" t="s">
        <v>149</v>
      </c>
      <c r="E93" s="40"/>
      <c r="F93" s="212" t="s">
        <v>1887</v>
      </c>
      <c r="G93" s="40"/>
      <c r="H93" s="40"/>
      <c r="I93" s="213"/>
      <c r="J93" s="40"/>
      <c r="K93" s="40"/>
      <c r="L93" s="44"/>
      <c r="M93" s="214"/>
      <c r="N93" s="21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79</v>
      </c>
    </row>
    <row r="94" s="13" customFormat="1">
      <c r="A94" s="13"/>
      <c r="B94" s="239"/>
      <c r="C94" s="240"/>
      <c r="D94" s="211" t="s">
        <v>242</v>
      </c>
      <c r="E94" s="241" t="s">
        <v>19</v>
      </c>
      <c r="F94" s="242" t="s">
        <v>1888</v>
      </c>
      <c r="G94" s="240"/>
      <c r="H94" s="243">
        <v>7050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9" t="s">
        <v>242</v>
      </c>
      <c r="AU94" s="249" t="s">
        <v>79</v>
      </c>
      <c r="AV94" s="13" t="s">
        <v>79</v>
      </c>
      <c r="AW94" s="13" t="s">
        <v>31</v>
      </c>
      <c r="AX94" s="13" t="s">
        <v>69</v>
      </c>
      <c r="AY94" s="249" t="s">
        <v>143</v>
      </c>
    </row>
    <row r="95" s="13" customFormat="1">
      <c r="A95" s="13"/>
      <c r="B95" s="239"/>
      <c r="C95" s="240"/>
      <c r="D95" s="211" t="s">
        <v>242</v>
      </c>
      <c r="E95" s="241" t="s">
        <v>19</v>
      </c>
      <c r="F95" s="242" t="s">
        <v>1889</v>
      </c>
      <c r="G95" s="240"/>
      <c r="H95" s="243">
        <v>7050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242</v>
      </c>
      <c r="AU95" s="249" t="s">
        <v>79</v>
      </c>
      <c r="AV95" s="13" t="s">
        <v>79</v>
      </c>
      <c r="AW95" s="13" t="s">
        <v>31</v>
      </c>
      <c r="AX95" s="13" t="s">
        <v>69</v>
      </c>
      <c r="AY95" s="249" t="s">
        <v>143</v>
      </c>
    </row>
    <row r="96" s="13" customFormat="1">
      <c r="A96" s="13"/>
      <c r="B96" s="239"/>
      <c r="C96" s="240"/>
      <c r="D96" s="211" t="s">
        <v>242</v>
      </c>
      <c r="E96" s="241" t="s">
        <v>19</v>
      </c>
      <c r="F96" s="242" t="s">
        <v>1890</v>
      </c>
      <c r="G96" s="240"/>
      <c r="H96" s="243">
        <v>7050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242</v>
      </c>
      <c r="AU96" s="249" t="s">
        <v>79</v>
      </c>
      <c r="AV96" s="13" t="s">
        <v>79</v>
      </c>
      <c r="AW96" s="13" t="s">
        <v>31</v>
      </c>
      <c r="AX96" s="13" t="s">
        <v>69</v>
      </c>
      <c r="AY96" s="249" t="s">
        <v>143</v>
      </c>
    </row>
    <row r="97" s="14" customFormat="1">
      <c r="A97" s="14"/>
      <c r="B97" s="250"/>
      <c r="C97" s="251"/>
      <c r="D97" s="211" t="s">
        <v>242</v>
      </c>
      <c r="E97" s="252" t="s">
        <v>19</v>
      </c>
      <c r="F97" s="253" t="s">
        <v>325</v>
      </c>
      <c r="G97" s="251"/>
      <c r="H97" s="254">
        <v>21150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0" t="s">
        <v>242</v>
      </c>
      <c r="AU97" s="260" t="s">
        <v>79</v>
      </c>
      <c r="AV97" s="14" t="s">
        <v>142</v>
      </c>
      <c r="AW97" s="14" t="s">
        <v>31</v>
      </c>
      <c r="AX97" s="14" t="s">
        <v>77</v>
      </c>
      <c r="AY97" s="260" t="s">
        <v>143</v>
      </c>
    </row>
    <row r="98" s="2" customFormat="1" ht="16.5" customHeight="1">
      <c r="A98" s="38"/>
      <c r="B98" s="39"/>
      <c r="C98" s="197" t="s">
        <v>154</v>
      </c>
      <c r="D98" s="197" t="s">
        <v>144</v>
      </c>
      <c r="E98" s="198" t="s">
        <v>1574</v>
      </c>
      <c r="F98" s="199" t="s">
        <v>1575</v>
      </c>
      <c r="G98" s="200" t="s">
        <v>250</v>
      </c>
      <c r="H98" s="201">
        <v>2.1000000000000001</v>
      </c>
      <c r="I98" s="202"/>
      <c r="J98" s="203">
        <f>ROUND(I98*H98,2)</f>
        <v>0</v>
      </c>
      <c r="K98" s="204"/>
      <c r="L98" s="44"/>
      <c r="M98" s="205" t="s">
        <v>19</v>
      </c>
      <c r="N98" s="206" t="s">
        <v>40</v>
      </c>
      <c r="O98" s="84"/>
      <c r="P98" s="207">
        <f>O98*H98</f>
        <v>0</v>
      </c>
      <c r="Q98" s="207">
        <v>6.0000000000000002E-05</v>
      </c>
      <c r="R98" s="207">
        <f>Q98*H98</f>
        <v>0.000126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142</v>
      </c>
      <c r="AT98" s="209" t="s">
        <v>144</v>
      </c>
      <c r="AU98" s="209" t="s">
        <v>79</v>
      </c>
      <c r="AY98" s="17" t="s">
        <v>143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77</v>
      </c>
      <c r="BK98" s="210">
        <f>ROUND(I98*H98,2)</f>
        <v>0</v>
      </c>
      <c r="BL98" s="17" t="s">
        <v>142</v>
      </c>
      <c r="BM98" s="209" t="s">
        <v>1891</v>
      </c>
    </row>
    <row r="99" s="2" customFormat="1">
      <c r="A99" s="38"/>
      <c r="B99" s="39"/>
      <c r="C99" s="40"/>
      <c r="D99" s="211" t="s">
        <v>149</v>
      </c>
      <c r="E99" s="40"/>
      <c r="F99" s="212" t="s">
        <v>1577</v>
      </c>
      <c r="G99" s="40"/>
      <c r="H99" s="40"/>
      <c r="I99" s="213"/>
      <c r="J99" s="40"/>
      <c r="K99" s="40"/>
      <c r="L99" s="44"/>
      <c r="M99" s="214"/>
      <c r="N99" s="215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79</v>
      </c>
    </row>
    <row r="100" s="13" customFormat="1">
      <c r="A100" s="13"/>
      <c r="B100" s="239"/>
      <c r="C100" s="240"/>
      <c r="D100" s="211" t="s">
        <v>242</v>
      </c>
      <c r="E100" s="241" t="s">
        <v>19</v>
      </c>
      <c r="F100" s="242" t="s">
        <v>1892</v>
      </c>
      <c r="G100" s="240"/>
      <c r="H100" s="243">
        <v>0.69999999999999996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242</v>
      </c>
      <c r="AU100" s="249" t="s">
        <v>79</v>
      </c>
      <c r="AV100" s="13" t="s">
        <v>79</v>
      </c>
      <c r="AW100" s="13" t="s">
        <v>31</v>
      </c>
      <c r="AX100" s="13" t="s">
        <v>69</v>
      </c>
      <c r="AY100" s="249" t="s">
        <v>143</v>
      </c>
    </row>
    <row r="101" s="13" customFormat="1">
      <c r="A101" s="13"/>
      <c r="B101" s="239"/>
      <c r="C101" s="240"/>
      <c r="D101" s="211" t="s">
        <v>242</v>
      </c>
      <c r="E101" s="241" t="s">
        <v>19</v>
      </c>
      <c r="F101" s="242" t="s">
        <v>1893</v>
      </c>
      <c r="G101" s="240"/>
      <c r="H101" s="243">
        <v>0.69999999999999996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242</v>
      </c>
      <c r="AU101" s="249" t="s">
        <v>79</v>
      </c>
      <c r="AV101" s="13" t="s">
        <v>79</v>
      </c>
      <c r="AW101" s="13" t="s">
        <v>31</v>
      </c>
      <c r="AX101" s="13" t="s">
        <v>69</v>
      </c>
      <c r="AY101" s="249" t="s">
        <v>143</v>
      </c>
    </row>
    <row r="102" s="13" customFormat="1">
      <c r="A102" s="13"/>
      <c r="B102" s="239"/>
      <c r="C102" s="240"/>
      <c r="D102" s="211" t="s">
        <v>242</v>
      </c>
      <c r="E102" s="241" t="s">
        <v>19</v>
      </c>
      <c r="F102" s="242" t="s">
        <v>1894</v>
      </c>
      <c r="G102" s="240"/>
      <c r="H102" s="243">
        <v>0.69999999999999996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242</v>
      </c>
      <c r="AU102" s="249" t="s">
        <v>79</v>
      </c>
      <c r="AV102" s="13" t="s">
        <v>79</v>
      </c>
      <c r="AW102" s="13" t="s">
        <v>31</v>
      </c>
      <c r="AX102" s="13" t="s">
        <v>69</v>
      </c>
      <c r="AY102" s="249" t="s">
        <v>143</v>
      </c>
    </row>
    <row r="103" s="14" customFormat="1">
      <c r="A103" s="14"/>
      <c r="B103" s="250"/>
      <c r="C103" s="251"/>
      <c r="D103" s="211" t="s">
        <v>242</v>
      </c>
      <c r="E103" s="252" t="s">
        <v>19</v>
      </c>
      <c r="F103" s="253" t="s">
        <v>325</v>
      </c>
      <c r="G103" s="251"/>
      <c r="H103" s="254">
        <v>2.1000000000000001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0" t="s">
        <v>242</v>
      </c>
      <c r="AU103" s="260" t="s">
        <v>79</v>
      </c>
      <c r="AV103" s="14" t="s">
        <v>142</v>
      </c>
      <c r="AW103" s="14" t="s">
        <v>31</v>
      </c>
      <c r="AX103" s="14" t="s">
        <v>77</v>
      </c>
      <c r="AY103" s="260" t="s">
        <v>143</v>
      </c>
    </row>
    <row r="104" s="2" customFormat="1" ht="16.5" customHeight="1">
      <c r="A104" s="38"/>
      <c r="B104" s="39"/>
      <c r="C104" s="228" t="s">
        <v>142</v>
      </c>
      <c r="D104" s="228" t="s">
        <v>237</v>
      </c>
      <c r="E104" s="229" t="s">
        <v>1578</v>
      </c>
      <c r="F104" s="230" t="s">
        <v>1579</v>
      </c>
      <c r="G104" s="231" t="s">
        <v>250</v>
      </c>
      <c r="H104" s="232">
        <v>2.1000000000000001</v>
      </c>
      <c r="I104" s="233"/>
      <c r="J104" s="234">
        <f>ROUND(I104*H104,2)</f>
        <v>0</v>
      </c>
      <c r="K104" s="235"/>
      <c r="L104" s="236"/>
      <c r="M104" s="237" t="s">
        <v>19</v>
      </c>
      <c r="N104" s="238" t="s">
        <v>40</v>
      </c>
      <c r="O104" s="84"/>
      <c r="P104" s="207">
        <f>O104*H104</f>
        <v>0</v>
      </c>
      <c r="Q104" s="207">
        <v>0.0070899999999999999</v>
      </c>
      <c r="R104" s="207">
        <f>Q104*H104</f>
        <v>0.014889000000000001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173</v>
      </c>
      <c r="AT104" s="209" t="s">
        <v>237</v>
      </c>
      <c r="AU104" s="209" t="s">
        <v>79</v>
      </c>
      <c r="AY104" s="17" t="s">
        <v>143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77</v>
      </c>
      <c r="BK104" s="210">
        <f>ROUND(I104*H104,2)</f>
        <v>0</v>
      </c>
      <c r="BL104" s="17" t="s">
        <v>142</v>
      </c>
      <c r="BM104" s="209" t="s">
        <v>1895</v>
      </c>
    </row>
    <row r="105" s="2" customFormat="1">
      <c r="A105" s="38"/>
      <c r="B105" s="39"/>
      <c r="C105" s="40"/>
      <c r="D105" s="211" t="s">
        <v>149</v>
      </c>
      <c r="E105" s="40"/>
      <c r="F105" s="212" t="s">
        <v>1579</v>
      </c>
      <c r="G105" s="40"/>
      <c r="H105" s="40"/>
      <c r="I105" s="213"/>
      <c r="J105" s="40"/>
      <c r="K105" s="40"/>
      <c r="L105" s="44"/>
      <c r="M105" s="214"/>
      <c r="N105" s="215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149</v>
      </c>
      <c r="AU105" s="17" t="s">
        <v>79</v>
      </c>
    </row>
    <row r="106" s="13" customFormat="1">
      <c r="A106" s="13"/>
      <c r="B106" s="239"/>
      <c r="C106" s="240"/>
      <c r="D106" s="211" t="s">
        <v>242</v>
      </c>
      <c r="E106" s="241" t="s">
        <v>19</v>
      </c>
      <c r="F106" s="242" t="s">
        <v>1892</v>
      </c>
      <c r="G106" s="240"/>
      <c r="H106" s="243">
        <v>0.69999999999999996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242</v>
      </c>
      <c r="AU106" s="249" t="s">
        <v>79</v>
      </c>
      <c r="AV106" s="13" t="s">
        <v>79</v>
      </c>
      <c r="AW106" s="13" t="s">
        <v>31</v>
      </c>
      <c r="AX106" s="13" t="s">
        <v>69</v>
      </c>
      <c r="AY106" s="249" t="s">
        <v>143</v>
      </c>
    </row>
    <row r="107" s="13" customFormat="1">
      <c r="A107" s="13"/>
      <c r="B107" s="239"/>
      <c r="C107" s="240"/>
      <c r="D107" s="211" t="s">
        <v>242</v>
      </c>
      <c r="E107" s="241" t="s">
        <v>19</v>
      </c>
      <c r="F107" s="242" t="s">
        <v>1893</v>
      </c>
      <c r="G107" s="240"/>
      <c r="H107" s="243">
        <v>0.69999999999999996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242</v>
      </c>
      <c r="AU107" s="249" t="s">
        <v>79</v>
      </c>
      <c r="AV107" s="13" t="s">
        <v>79</v>
      </c>
      <c r="AW107" s="13" t="s">
        <v>31</v>
      </c>
      <c r="AX107" s="13" t="s">
        <v>69</v>
      </c>
      <c r="AY107" s="249" t="s">
        <v>143</v>
      </c>
    </row>
    <row r="108" s="13" customFormat="1">
      <c r="A108" s="13"/>
      <c r="B108" s="239"/>
      <c r="C108" s="240"/>
      <c r="D108" s="211" t="s">
        <v>242</v>
      </c>
      <c r="E108" s="241" t="s">
        <v>19</v>
      </c>
      <c r="F108" s="242" t="s">
        <v>1894</v>
      </c>
      <c r="G108" s="240"/>
      <c r="H108" s="243">
        <v>0.69999999999999996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9" t="s">
        <v>242</v>
      </c>
      <c r="AU108" s="249" t="s">
        <v>79</v>
      </c>
      <c r="AV108" s="13" t="s">
        <v>79</v>
      </c>
      <c r="AW108" s="13" t="s">
        <v>31</v>
      </c>
      <c r="AX108" s="13" t="s">
        <v>69</v>
      </c>
      <c r="AY108" s="249" t="s">
        <v>143</v>
      </c>
    </row>
    <row r="109" s="14" customFormat="1">
      <c r="A109" s="14"/>
      <c r="B109" s="250"/>
      <c r="C109" s="251"/>
      <c r="D109" s="211" t="s">
        <v>242</v>
      </c>
      <c r="E109" s="252" t="s">
        <v>19</v>
      </c>
      <c r="F109" s="253" t="s">
        <v>325</v>
      </c>
      <c r="G109" s="251"/>
      <c r="H109" s="254">
        <v>2.1000000000000001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0" t="s">
        <v>242</v>
      </c>
      <c r="AU109" s="260" t="s">
        <v>79</v>
      </c>
      <c r="AV109" s="14" t="s">
        <v>142</v>
      </c>
      <c r="AW109" s="14" t="s">
        <v>31</v>
      </c>
      <c r="AX109" s="14" t="s">
        <v>77</v>
      </c>
      <c r="AY109" s="260" t="s">
        <v>143</v>
      </c>
    </row>
    <row r="110" s="2" customFormat="1" ht="16.5" customHeight="1">
      <c r="A110" s="38"/>
      <c r="B110" s="39"/>
      <c r="C110" s="197" t="s">
        <v>161</v>
      </c>
      <c r="D110" s="197" t="s">
        <v>144</v>
      </c>
      <c r="E110" s="198" t="s">
        <v>1896</v>
      </c>
      <c r="F110" s="199" t="s">
        <v>1897</v>
      </c>
      <c r="G110" s="200" t="s">
        <v>250</v>
      </c>
      <c r="H110" s="201">
        <v>42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40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142</v>
      </c>
      <c r="AT110" s="209" t="s">
        <v>144</v>
      </c>
      <c r="AU110" s="209" t="s">
        <v>79</v>
      </c>
      <c r="AY110" s="17" t="s">
        <v>143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77</v>
      </c>
      <c r="BK110" s="210">
        <f>ROUND(I110*H110,2)</f>
        <v>0</v>
      </c>
      <c r="BL110" s="17" t="s">
        <v>142</v>
      </c>
      <c r="BM110" s="209" t="s">
        <v>1898</v>
      </c>
    </row>
    <row r="111" s="2" customFormat="1">
      <c r="A111" s="38"/>
      <c r="B111" s="39"/>
      <c r="C111" s="40"/>
      <c r="D111" s="211" t="s">
        <v>149</v>
      </c>
      <c r="E111" s="40"/>
      <c r="F111" s="212" t="s">
        <v>1899</v>
      </c>
      <c r="G111" s="40"/>
      <c r="H111" s="40"/>
      <c r="I111" s="213"/>
      <c r="J111" s="40"/>
      <c r="K111" s="40"/>
      <c r="L111" s="44"/>
      <c r="M111" s="214"/>
      <c r="N111" s="215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149</v>
      </c>
      <c r="AU111" s="17" t="s">
        <v>79</v>
      </c>
    </row>
    <row r="112" s="13" customFormat="1">
      <c r="A112" s="13"/>
      <c r="B112" s="239"/>
      <c r="C112" s="240"/>
      <c r="D112" s="211" t="s">
        <v>242</v>
      </c>
      <c r="E112" s="241" t="s">
        <v>19</v>
      </c>
      <c r="F112" s="242" t="s">
        <v>1900</v>
      </c>
      <c r="G112" s="240"/>
      <c r="H112" s="243">
        <v>14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242</v>
      </c>
      <c r="AU112" s="249" t="s">
        <v>79</v>
      </c>
      <c r="AV112" s="13" t="s">
        <v>79</v>
      </c>
      <c r="AW112" s="13" t="s">
        <v>31</v>
      </c>
      <c r="AX112" s="13" t="s">
        <v>69</v>
      </c>
      <c r="AY112" s="249" t="s">
        <v>143</v>
      </c>
    </row>
    <row r="113" s="13" customFormat="1">
      <c r="A113" s="13"/>
      <c r="B113" s="239"/>
      <c r="C113" s="240"/>
      <c r="D113" s="211" t="s">
        <v>242</v>
      </c>
      <c r="E113" s="241" t="s">
        <v>19</v>
      </c>
      <c r="F113" s="242" t="s">
        <v>1901</v>
      </c>
      <c r="G113" s="240"/>
      <c r="H113" s="243">
        <v>14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242</v>
      </c>
      <c r="AU113" s="249" t="s">
        <v>79</v>
      </c>
      <c r="AV113" s="13" t="s">
        <v>79</v>
      </c>
      <c r="AW113" s="13" t="s">
        <v>31</v>
      </c>
      <c r="AX113" s="13" t="s">
        <v>69</v>
      </c>
      <c r="AY113" s="249" t="s">
        <v>143</v>
      </c>
    </row>
    <row r="114" s="13" customFormat="1">
      <c r="A114" s="13"/>
      <c r="B114" s="239"/>
      <c r="C114" s="240"/>
      <c r="D114" s="211" t="s">
        <v>242</v>
      </c>
      <c r="E114" s="241" t="s">
        <v>19</v>
      </c>
      <c r="F114" s="242" t="s">
        <v>1902</v>
      </c>
      <c r="G114" s="240"/>
      <c r="H114" s="243">
        <v>14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242</v>
      </c>
      <c r="AU114" s="249" t="s">
        <v>79</v>
      </c>
      <c r="AV114" s="13" t="s">
        <v>79</v>
      </c>
      <c r="AW114" s="13" t="s">
        <v>31</v>
      </c>
      <c r="AX114" s="13" t="s">
        <v>69</v>
      </c>
      <c r="AY114" s="249" t="s">
        <v>143</v>
      </c>
    </row>
    <row r="115" s="14" customFormat="1">
      <c r="A115" s="14"/>
      <c r="B115" s="250"/>
      <c r="C115" s="251"/>
      <c r="D115" s="211" t="s">
        <v>242</v>
      </c>
      <c r="E115" s="252" t="s">
        <v>19</v>
      </c>
      <c r="F115" s="253" t="s">
        <v>325</v>
      </c>
      <c r="G115" s="251"/>
      <c r="H115" s="254">
        <v>42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0" t="s">
        <v>242</v>
      </c>
      <c r="AU115" s="260" t="s">
        <v>79</v>
      </c>
      <c r="AV115" s="14" t="s">
        <v>142</v>
      </c>
      <c r="AW115" s="14" t="s">
        <v>31</v>
      </c>
      <c r="AX115" s="14" t="s">
        <v>77</v>
      </c>
      <c r="AY115" s="260" t="s">
        <v>143</v>
      </c>
    </row>
    <row r="116" s="2" customFormat="1" ht="16.5" customHeight="1">
      <c r="A116" s="38"/>
      <c r="B116" s="39"/>
      <c r="C116" s="197" t="s">
        <v>165</v>
      </c>
      <c r="D116" s="197" t="s">
        <v>144</v>
      </c>
      <c r="E116" s="198" t="s">
        <v>1590</v>
      </c>
      <c r="F116" s="199" t="s">
        <v>1591</v>
      </c>
      <c r="G116" s="200" t="s">
        <v>250</v>
      </c>
      <c r="H116" s="201">
        <v>270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40</v>
      </c>
      <c r="O116" s="8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142</v>
      </c>
      <c r="AT116" s="209" t="s">
        <v>144</v>
      </c>
      <c r="AU116" s="209" t="s">
        <v>79</v>
      </c>
      <c r="AY116" s="17" t="s">
        <v>143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77</v>
      </c>
      <c r="BK116" s="210">
        <f>ROUND(I116*H116,2)</f>
        <v>0</v>
      </c>
      <c r="BL116" s="17" t="s">
        <v>142</v>
      </c>
      <c r="BM116" s="209" t="s">
        <v>1903</v>
      </c>
    </row>
    <row r="117" s="2" customFormat="1">
      <c r="A117" s="38"/>
      <c r="B117" s="39"/>
      <c r="C117" s="40"/>
      <c r="D117" s="211" t="s">
        <v>149</v>
      </c>
      <c r="E117" s="40"/>
      <c r="F117" s="212" t="s">
        <v>1593</v>
      </c>
      <c r="G117" s="40"/>
      <c r="H117" s="40"/>
      <c r="I117" s="213"/>
      <c r="J117" s="40"/>
      <c r="K117" s="40"/>
      <c r="L117" s="44"/>
      <c r="M117" s="214"/>
      <c r="N117" s="215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149</v>
      </c>
      <c r="AU117" s="17" t="s">
        <v>79</v>
      </c>
    </row>
    <row r="118" s="13" customFormat="1">
      <c r="A118" s="13"/>
      <c r="B118" s="239"/>
      <c r="C118" s="240"/>
      <c r="D118" s="211" t="s">
        <v>242</v>
      </c>
      <c r="E118" s="241" t="s">
        <v>19</v>
      </c>
      <c r="F118" s="242" t="s">
        <v>1904</v>
      </c>
      <c r="G118" s="240"/>
      <c r="H118" s="243">
        <v>90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242</v>
      </c>
      <c r="AU118" s="249" t="s">
        <v>79</v>
      </c>
      <c r="AV118" s="13" t="s">
        <v>79</v>
      </c>
      <c r="AW118" s="13" t="s">
        <v>31</v>
      </c>
      <c r="AX118" s="13" t="s">
        <v>69</v>
      </c>
      <c r="AY118" s="249" t="s">
        <v>143</v>
      </c>
    </row>
    <row r="119" s="13" customFormat="1">
      <c r="A119" s="13"/>
      <c r="B119" s="239"/>
      <c r="C119" s="240"/>
      <c r="D119" s="211" t="s">
        <v>242</v>
      </c>
      <c r="E119" s="241" t="s">
        <v>19</v>
      </c>
      <c r="F119" s="242" t="s">
        <v>1905</v>
      </c>
      <c r="G119" s="240"/>
      <c r="H119" s="243">
        <v>90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242</v>
      </c>
      <c r="AU119" s="249" t="s">
        <v>79</v>
      </c>
      <c r="AV119" s="13" t="s">
        <v>79</v>
      </c>
      <c r="AW119" s="13" t="s">
        <v>31</v>
      </c>
      <c r="AX119" s="13" t="s">
        <v>69</v>
      </c>
      <c r="AY119" s="249" t="s">
        <v>143</v>
      </c>
    </row>
    <row r="120" s="13" customFormat="1">
      <c r="A120" s="13"/>
      <c r="B120" s="239"/>
      <c r="C120" s="240"/>
      <c r="D120" s="211" t="s">
        <v>242</v>
      </c>
      <c r="E120" s="241" t="s">
        <v>19</v>
      </c>
      <c r="F120" s="242" t="s">
        <v>1906</v>
      </c>
      <c r="G120" s="240"/>
      <c r="H120" s="243">
        <v>90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242</v>
      </c>
      <c r="AU120" s="249" t="s">
        <v>79</v>
      </c>
      <c r="AV120" s="13" t="s">
        <v>79</v>
      </c>
      <c r="AW120" s="13" t="s">
        <v>31</v>
      </c>
      <c r="AX120" s="13" t="s">
        <v>69</v>
      </c>
      <c r="AY120" s="249" t="s">
        <v>143</v>
      </c>
    </row>
    <row r="121" s="14" customFormat="1">
      <c r="A121" s="14"/>
      <c r="B121" s="250"/>
      <c r="C121" s="251"/>
      <c r="D121" s="211" t="s">
        <v>242</v>
      </c>
      <c r="E121" s="252" t="s">
        <v>19</v>
      </c>
      <c r="F121" s="253" t="s">
        <v>325</v>
      </c>
      <c r="G121" s="251"/>
      <c r="H121" s="254">
        <v>270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0" t="s">
        <v>242</v>
      </c>
      <c r="AU121" s="260" t="s">
        <v>79</v>
      </c>
      <c r="AV121" s="14" t="s">
        <v>142</v>
      </c>
      <c r="AW121" s="14" t="s">
        <v>31</v>
      </c>
      <c r="AX121" s="14" t="s">
        <v>77</v>
      </c>
      <c r="AY121" s="260" t="s">
        <v>143</v>
      </c>
    </row>
    <row r="122" s="2" customFormat="1" ht="16.5" customHeight="1">
      <c r="A122" s="38"/>
      <c r="B122" s="39"/>
      <c r="C122" s="197" t="s">
        <v>169</v>
      </c>
      <c r="D122" s="197" t="s">
        <v>144</v>
      </c>
      <c r="E122" s="198" t="s">
        <v>1594</v>
      </c>
      <c r="F122" s="199" t="s">
        <v>1595</v>
      </c>
      <c r="G122" s="200" t="s">
        <v>250</v>
      </c>
      <c r="H122" s="201">
        <v>2.1000000000000001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40</v>
      </c>
      <c r="O122" s="84"/>
      <c r="P122" s="207">
        <f>O122*H122</f>
        <v>0</v>
      </c>
      <c r="Q122" s="207">
        <v>0.0020799999999999998</v>
      </c>
      <c r="R122" s="207">
        <f>Q122*H122</f>
        <v>0.0043679999999999995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142</v>
      </c>
      <c r="AT122" s="209" t="s">
        <v>144</v>
      </c>
      <c r="AU122" s="209" t="s">
        <v>79</v>
      </c>
      <c r="AY122" s="17" t="s">
        <v>143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77</v>
      </c>
      <c r="BK122" s="210">
        <f>ROUND(I122*H122,2)</f>
        <v>0</v>
      </c>
      <c r="BL122" s="17" t="s">
        <v>142</v>
      </c>
      <c r="BM122" s="209" t="s">
        <v>1907</v>
      </c>
    </row>
    <row r="123" s="2" customFormat="1">
      <c r="A123" s="38"/>
      <c r="B123" s="39"/>
      <c r="C123" s="40"/>
      <c r="D123" s="211" t="s">
        <v>149</v>
      </c>
      <c r="E123" s="40"/>
      <c r="F123" s="212" t="s">
        <v>1597</v>
      </c>
      <c r="G123" s="40"/>
      <c r="H123" s="40"/>
      <c r="I123" s="213"/>
      <c r="J123" s="40"/>
      <c r="K123" s="40"/>
      <c r="L123" s="44"/>
      <c r="M123" s="214"/>
      <c r="N123" s="215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79</v>
      </c>
    </row>
    <row r="124" s="13" customFormat="1">
      <c r="A124" s="13"/>
      <c r="B124" s="239"/>
      <c r="C124" s="240"/>
      <c r="D124" s="211" t="s">
        <v>242</v>
      </c>
      <c r="E124" s="241" t="s">
        <v>19</v>
      </c>
      <c r="F124" s="242" t="s">
        <v>1892</v>
      </c>
      <c r="G124" s="240"/>
      <c r="H124" s="243">
        <v>0.69999999999999996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242</v>
      </c>
      <c r="AU124" s="249" t="s">
        <v>79</v>
      </c>
      <c r="AV124" s="13" t="s">
        <v>79</v>
      </c>
      <c r="AW124" s="13" t="s">
        <v>31</v>
      </c>
      <c r="AX124" s="13" t="s">
        <v>69</v>
      </c>
      <c r="AY124" s="249" t="s">
        <v>143</v>
      </c>
    </row>
    <row r="125" s="13" customFormat="1">
      <c r="A125" s="13"/>
      <c r="B125" s="239"/>
      <c r="C125" s="240"/>
      <c r="D125" s="211" t="s">
        <v>242</v>
      </c>
      <c r="E125" s="241" t="s">
        <v>19</v>
      </c>
      <c r="F125" s="242" t="s">
        <v>1893</v>
      </c>
      <c r="G125" s="240"/>
      <c r="H125" s="243">
        <v>0.69999999999999996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242</v>
      </c>
      <c r="AU125" s="249" t="s">
        <v>79</v>
      </c>
      <c r="AV125" s="13" t="s">
        <v>79</v>
      </c>
      <c r="AW125" s="13" t="s">
        <v>31</v>
      </c>
      <c r="AX125" s="13" t="s">
        <v>69</v>
      </c>
      <c r="AY125" s="249" t="s">
        <v>143</v>
      </c>
    </row>
    <row r="126" s="13" customFormat="1">
      <c r="A126" s="13"/>
      <c r="B126" s="239"/>
      <c r="C126" s="240"/>
      <c r="D126" s="211" t="s">
        <v>242</v>
      </c>
      <c r="E126" s="241" t="s">
        <v>19</v>
      </c>
      <c r="F126" s="242" t="s">
        <v>1894</v>
      </c>
      <c r="G126" s="240"/>
      <c r="H126" s="243">
        <v>0.69999999999999996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242</v>
      </c>
      <c r="AU126" s="249" t="s">
        <v>79</v>
      </c>
      <c r="AV126" s="13" t="s">
        <v>79</v>
      </c>
      <c r="AW126" s="13" t="s">
        <v>31</v>
      </c>
      <c r="AX126" s="13" t="s">
        <v>69</v>
      </c>
      <c r="AY126" s="249" t="s">
        <v>143</v>
      </c>
    </row>
    <row r="127" s="14" customFormat="1">
      <c r="A127" s="14"/>
      <c r="B127" s="250"/>
      <c r="C127" s="251"/>
      <c r="D127" s="211" t="s">
        <v>242</v>
      </c>
      <c r="E127" s="252" t="s">
        <v>19</v>
      </c>
      <c r="F127" s="253" t="s">
        <v>325</v>
      </c>
      <c r="G127" s="251"/>
      <c r="H127" s="254">
        <v>2.1000000000000001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242</v>
      </c>
      <c r="AU127" s="260" t="s">
        <v>79</v>
      </c>
      <c r="AV127" s="14" t="s">
        <v>142</v>
      </c>
      <c r="AW127" s="14" t="s">
        <v>31</v>
      </c>
      <c r="AX127" s="14" t="s">
        <v>77</v>
      </c>
      <c r="AY127" s="260" t="s">
        <v>143</v>
      </c>
    </row>
    <row r="128" s="2" customFormat="1" ht="16.5" customHeight="1">
      <c r="A128" s="38"/>
      <c r="B128" s="39"/>
      <c r="C128" s="197" t="s">
        <v>173</v>
      </c>
      <c r="D128" s="197" t="s">
        <v>144</v>
      </c>
      <c r="E128" s="198" t="s">
        <v>1908</v>
      </c>
      <c r="F128" s="199" t="s">
        <v>1909</v>
      </c>
      <c r="G128" s="200" t="s">
        <v>250</v>
      </c>
      <c r="H128" s="201">
        <v>312</v>
      </c>
      <c r="I128" s="202"/>
      <c r="J128" s="203">
        <f>ROUND(I128*H128,2)</f>
        <v>0</v>
      </c>
      <c r="K128" s="204"/>
      <c r="L128" s="44"/>
      <c r="M128" s="205" t="s">
        <v>19</v>
      </c>
      <c r="N128" s="206" t="s">
        <v>40</v>
      </c>
      <c r="O128" s="84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142</v>
      </c>
      <c r="AT128" s="209" t="s">
        <v>144</v>
      </c>
      <c r="AU128" s="209" t="s">
        <v>79</v>
      </c>
      <c r="AY128" s="17" t="s">
        <v>143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77</v>
      </c>
      <c r="BK128" s="210">
        <f>ROUND(I128*H128,2)</f>
        <v>0</v>
      </c>
      <c r="BL128" s="17" t="s">
        <v>142</v>
      </c>
      <c r="BM128" s="209" t="s">
        <v>1910</v>
      </c>
    </row>
    <row r="129" s="2" customFormat="1">
      <c r="A129" s="38"/>
      <c r="B129" s="39"/>
      <c r="C129" s="40"/>
      <c r="D129" s="211" t="s">
        <v>149</v>
      </c>
      <c r="E129" s="40"/>
      <c r="F129" s="212" t="s">
        <v>1911</v>
      </c>
      <c r="G129" s="40"/>
      <c r="H129" s="40"/>
      <c r="I129" s="213"/>
      <c r="J129" s="40"/>
      <c r="K129" s="40"/>
      <c r="L129" s="44"/>
      <c r="M129" s="214"/>
      <c r="N129" s="215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79</v>
      </c>
    </row>
    <row r="130" s="13" customFormat="1">
      <c r="A130" s="13"/>
      <c r="B130" s="239"/>
      <c r="C130" s="240"/>
      <c r="D130" s="211" t="s">
        <v>242</v>
      </c>
      <c r="E130" s="241" t="s">
        <v>19</v>
      </c>
      <c r="F130" s="242" t="s">
        <v>1912</v>
      </c>
      <c r="G130" s="240"/>
      <c r="H130" s="243">
        <v>104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242</v>
      </c>
      <c r="AU130" s="249" t="s">
        <v>79</v>
      </c>
      <c r="AV130" s="13" t="s">
        <v>79</v>
      </c>
      <c r="AW130" s="13" t="s">
        <v>31</v>
      </c>
      <c r="AX130" s="13" t="s">
        <v>69</v>
      </c>
      <c r="AY130" s="249" t="s">
        <v>143</v>
      </c>
    </row>
    <row r="131" s="13" customFormat="1">
      <c r="A131" s="13"/>
      <c r="B131" s="239"/>
      <c r="C131" s="240"/>
      <c r="D131" s="211" t="s">
        <v>242</v>
      </c>
      <c r="E131" s="241" t="s">
        <v>19</v>
      </c>
      <c r="F131" s="242" t="s">
        <v>1913</v>
      </c>
      <c r="G131" s="240"/>
      <c r="H131" s="243">
        <v>104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242</v>
      </c>
      <c r="AU131" s="249" t="s">
        <v>79</v>
      </c>
      <c r="AV131" s="13" t="s">
        <v>79</v>
      </c>
      <c r="AW131" s="13" t="s">
        <v>31</v>
      </c>
      <c r="AX131" s="13" t="s">
        <v>69</v>
      </c>
      <c r="AY131" s="249" t="s">
        <v>143</v>
      </c>
    </row>
    <row r="132" s="13" customFormat="1">
      <c r="A132" s="13"/>
      <c r="B132" s="239"/>
      <c r="C132" s="240"/>
      <c r="D132" s="211" t="s">
        <v>242</v>
      </c>
      <c r="E132" s="241" t="s">
        <v>19</v>
      </c>
      <c r="F132" s="242" t="s">
        <v>1914</v>
      </c>
      <c r="G132" s="240"/>
      <c r="H132" s="243">
        <v>104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242</v>
      </c>
      <c r="AU132" s="249" t="s">
        <v>79</v>
      </c>
      <c r="AV132" s="13" t="s">
        <v>79</v>
      </c>
      <c r="AW132" s="13" t="s">
        <v>31</v>
      </c>
      <c r="AX132" s="13" t="s">
        <v>69</v>
      </c>
      <c r="AY132" s="249" t="s">
        <v>143</v>
      </c>
    </row>
    <row r="133" s="14" customFormat="1">
      <c r="A133" s="14"/>
      <c r="B133" s="250"/>
      <c r="C133" s="251"/>
      <c r="D133" s="211" t="s">
        <v>242</v>
      </c>
      <c r="E133" s="252" t="s">
        <v>19</v>
      </c>
      <c r="F133" s="253" t="s">
        <v>325</v>
      </c>
      <c r="G133" s="251"/>
      <c r="H133" s="254">
        <v>312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242</v>
      </c>
      <c r="AU133" s="260" t="s">
        <v>79</v>
      </c>
      <c r="AV133" s="14" t="s">
        <v>142</v>
      </c>
      <c r="AW133" s="14" t="s">
        <v>31</v>
      </c>
      <c r="AX133" s="14" t="s">
        <v>77</v>
      </c>
      <c r="AY133" s="260" t="s">
        <v>143</v>
      </c>
    </row>
    <row r="134" s="2" customFormat="1" ht="16.5" customHeight="1">
      <c r="A134" s="38"/>
      <c r="B134" s="39"/>
      <c r="C134" s="197" t="s">
        <v>177</v>
      </c>
      <c r="D134" s="197" t="s">
        <v>144</v>
      </c>
      <c r="E134" s="198" t="s">
        <v>1598</v>
      </c>
      <c r="F134" s="199" t="s">
        <v>1599</v>
      </c>
      <c r="G134" s="200" t="s">
        <v>259</v>
      </c>
      <c r="H134" s="201">
        <v>1.8600000000000001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40</v>
      </c>
      <c r="O134" s="8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142</v>
      </c>
      <c r="AT134" s="209" t="s">
        <v>144</v>
      </c>
      <c r="AU134" s="209" t="s">
        <v>79</v>
      </c>
      <c r="AY134" s="17" t="s">
        <v>143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77</v>
      </c>
      <c r="BK134" s="210">
        <f>ROUND(I134*H134,2)</f>
        <v>0</v>
      </c>
      <c r="BL134" s="17" t="s">
        <v>142</v>
      </c>
      <c r="BM134" s="209" t="s">
        <v>1915</v>
      </c>
    </row>
    <row r="135" s="2" customFormat="1">
      <c r="A135" s="38"/>
      <c r="B135" s="39"/>
      <c r="C135" s="40"/>
      <c r="D135" s="211" t="s">
        <v>149</v>
      </c>
      <c r="E135" s="40"/>
      <c r="F135" s="212" t="s">
        <v>1601</v>
      </c>
      <c r="G135" s="40"/>
      <c r="H135" s="40"/>
      <c r="I135" s="213"/>
      <c r="J135" s="40"/>
      <c r="K135" s="40"/>
      <c r="L135" s="44"/>
      <c r="M135" s="214"/>
      <c r="N135" s="215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79</v>
      </c>
    </row>
    <row r="136" s="13" customFormat="1">
      <c r="A136" s="13"/>
      <c r="B136" s="239"/>
      <c r="C136" s="240"/>
      <c r="D136" s="211" t="s">
        <v>242</v>
      </c>
      <c r="E136" s="241" t="s">
        <v>19</v>
      </c>
      <c r="F136" s="242" t="s">
        <v>1916</v>
      </c>
      <c r="G136" s="240"/>
      <c r="H136" s="243">
        <v>0.62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242</v>
      </c>
      <c r="AU136" s="249" t="s">
        <v>79</v>
      </c>
      <c r="AV136" s="13" t="s">
        <v>79</v>
      </c>
      <c r="AW136" s="13" t="s">
        <v>31</v>
      </c>
      <c r="AX136" s="13" t="s">
        <v>69</v>
      </c>
      <c r="AY136" s="249" t="s">
        <v>143</v>
      </c>
    </row>
    <row r="137" s="13" customFormat="1">
      <c r="A137" s="13"/>
      <c r="B137" s="239"/>
      <c r="C137" s="240"/>
      <c r="D137" s="211" t="s">
        <v>242</v>
      </c>
      <c r="E137" s="241" t="s">
        <v>19</v>
      </c>
      <c r="F137" s="242" t="s">
        <v>1917</v>
      </c>
      <c r="G137" s="240"/>
      <c r="H137" s="243">
        <v>0.62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242</v>
      </c>
      <c r="AU137" s="249" t="s">
        <v>79</v>
      </c>
      <c r="AV137" s="13" t="s">
        <v>79</v>
      </c>
      <c r="AW137" s="13" t="s">
        <v>31</v>
      </c>
      <c r="AX137" s="13" t="s">
        <v>69</v>
      </c>
      <c r="AY137" s="249" t="s">
        <v>143</v>
      </c>
    </row>
    <row r="138" s="13" customFormat="1">
      <c r="A138" s="13"/>
      <c r="B138" s="239"/>
      <c r="C138" s="240"/>
      <c r="D138" s="211" t="s">
        <v>242</v>
      </c>
      <c r="E138" s="241" t="s">
        <v>19</v>
      </c>
      <c r="F138" s="242" t="s">
        <v>1918</v>
      </c>
      <c r="G138" s="240"/>
      <c r="H138" s="243">
        <v>0.62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242</v>
      </c>
      <c r="AU138" s="249" t="s">
        <v>79</v>
      </c>
      <c r="AV138" s="13" t="s">
        <v>79</v>
      </c>
      <c r="AW138" s="13" t="s">
        <v>31</v>
      </c>
      <c r="AX138" s="13" t="s">
        <v>69</v>
      </c>
      <c r="AY138" s="249" t="s">
        <v>143</v>
      </c>
    </row>
    <row r="139" s="14" customFormat="1">
      <c r="A139" s="14"/>
      <c r="B139" s="250"/>
      <c r="C139" s="251"/>
      <c r="D139" s="211" t="s">
        <v>242</v>
      </c>
      <c r="E139" s="252" t="s">
        <v>19</v>
      </c>
      <c r="F139" s="253" t="s">
        <v>325</v>
      </c>
      <c r="G139" s="251"/>
      <c r="H139" s="254">
        <v>1.8600000000000001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242</v>
      </c>
      <c r="AU139" s="260" t="s">
        <v>79</v>
      </c>
      <c r="AV139" s="14" t="s">
        <v>142</v>
      </c>
      <c r="AW139" s="14" t="s">
        <v>31</v>
      </c>
      <c r="AX139" s="14" t="s">
        <v>77</v>
      </c>
      <c r="AY139" s="260" t="s">
        <v>143</v>
      </c>
    </row>
    <row r="140" s="2" customFormat="1" ht="16.5" customHeight="1">
      <c r="A140" s="38"/>
      <c r="B140" s="39"/>
      <c r="C140" s="228" t="s">
        <v>181</v>
      </c>
      <c r="D140" s="228" t="s">
        <v>237</v>
      </c>
      <c r="E140" s="229" t="s">
        <v>1603</v>
      </c>
      <c r="F140" s="230" t="s">
        <v>1604</v>
      </c>
      <c r="G140" s="231" t="s">
        <v>306</v>
      </c>
      <c r="H140" s="232">
        <v>0.24299999999999999</v>
      </c>
      <c r="I140" s="233"/>
      <c r="J140" s="234">
        <f>ROUND(I140*H140,2)</f>
        <v>0</v>
      </c>
      <c r="K140" s="235"/>
      <c r="L140" s="236"/>
      <c r="M140" s="237" t="s">
        <v>19</v>
      </c>
      <c r="N140" s="238" t="s">
        <v>40</v>
      </c>
      <c r="O140" s="84"/>
      <c r="P140" s="207">
        <f>O140*H140</f>
        <v>0</v>
      </c>
      <c r="Q140" s="207">
        <v>0.20000000000000001</v>
      </c>
      <c r="R140" s="207">
        <f>Q140*H140</f>
        <v>0.048600000000000004</v>
      </c>
      <c r="S140" s="207">
        <v>0</v>
      </c>
      <c r="T140" s="20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9" t="s">
        <v>173</v>
      </c>
      <c r="AT140" s="209" t="s">
        <v>237</v>
      </c>
      <c r="AU140" s="209" t="s">
        <v>79</v>
      </c>
      <c r="AY140" s="17" t="s">
        <v>143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7" t="s">
        <v>77</v>
      </c>
      <c r="BK140" s="210">
        <f>ROUND(I140*H140,2)</f>
        <v>0</v>
      </c>
      <c r="BL140" s="17" t="s">
        <v>142</v>
      </c>
      <c r="BM140" s="209" t="s">
        <v>1919</v>
      </c>
    </row>
    <row r="141" s="2" customFormat="1">
      <c r="A141" s="38"/>
      <c r="B141" s="39"/>
      <c r="C141" s="40"/>
      <c r="D141" s="211" t="s">
        <v>149</v>
      </c>
      <c r="E141" s="40"/>
      <c r="F141" s="212" t="s">
        <v>1604</v>
      </c>
      <c r="G141" s="40"/>
      <c r="H141" s="40"/>
      <c r="I141" s="213"/>
      <c r="J141" s="40"/>
      <c r="K141" s="40"/>
      <c r="L141" s="44"/>
      <c r="M141" s="214"/>
      <c r="N141" s="215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149</v>
      </c>
      <c r="AU141" s="17" t="s">
        <v>79</v>
      </c>
    </row>
    <row r="142" s="13" customFormat="1">
      <c r="A142" s="13"/>
      <c r="B142" s="239"/>
      <c r="C142" s="240"/>
      <c r="D142" s="211" t="s">
        <v>242</v>
      </c>
      <c r="E142" s="241" t="s">
        <v>19</v>
      </c>
      <c r="F142" s="242" t="s">
        <v>1920</v>
      </c>
      <c r="G142" s="240"/>
      <c r="H142" s="243">
        <v>0.081000000000000003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242</v>
      </c>
      <c r="AU142" s="249" t="s">
        <v>79</v>
      </c>
      <c r="AV142" s="13" t="s">
        <v>79</v>
      </c>
      <c r="AW142" s="13" t="s">
        <v>31</v>
      </c>
      <c r="AX142" s="13" t="s">
        <v>69</v>
      </c>
      <c r="AY142" s="249" t="s">
        <v>143</v>
      </c>
    </row>
    <row r="143" s="13" customFormat="1">
      <c r="A143" s="13"/>
      <c r="B143" s="239"/>
      <c r="C143" s="240"/>
      <c r="D143" s="211" t="s">
        <v>242</v>
      </c>
      <c r="E143" s="241" t="s">
        <v>19</v>
      </c>
      <c r="F143" s="242" t="s">
        <v>1921</v>
      </c>
      <c r="G143" s="240"/>
      <c r="H143" s="243">
        <v>0.081000000000000003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242</v>
      </c>
      <c r="AU143" s="249" t="s">
        <v>79</v>
      </c>
      <c r="AV143" s="13" t="s">
        <v>79</v>
      </c>
      <c r="AW143" s="13" t="s">
        <v>31</v>
      </c>
      <c r="AX143" s="13" t="s">
        <v>69</v>
      </c>
      <c r="AY143" s="249" t="s">
        <v>143</v>
      </c>
    </row>
    <row r="144" s="13" customFormat="1">
      <c r="A144" s="13"/>
      <c r="B144" s="239"/>
      <c r="C144" s="240"/>
      <c r="D144" s="211" t="s">
        <v>242</v>
      </c>
      <c r="E144" s="241" t="s">
        <v>19</v>
      </c>
      <c r="F144" s="242" t="s">
        <v>1922</v>
      </c>
      <c r="G144" s="240"/>
      <c r="H144" s="243">
        <v>0.081000000000000003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242</v>
      </c>
      <c r="AU144" s="249" t="s">
        <v>79</v>
      </c>
      <c r="AV144" s="13" t="s">
        <v>79</v>
      </c>
      <c r="AW144" s="13" t="s">
        <v>31</v>
      </c>
      <c r="AX144" s="13" t="s">
        <v>69</v>
      </c>
      <c r="AY144" s="249" t="s">
        <v>143</v>
      </c>
    </row>
    <row r="145" s="14" customFormat="1">
      <c r="A145" s="14"/>
      <c r="B145" s="250"/>
      <c r="C145" s="251"/>
      <c r="D145" s="211" t="s">
        <v>242</v>
      </c>
      <c r="E145" s="252" t="s">
        <v>19</v>
      </c>
      <c r="F145" s="253" t="s">
        <v>325</v>
      </c>
      <c r="G145" s="251"/>
      <c r="H145" s="254">
        <v>0.24299999999999999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242</v>
      </c>
      <c r="AU145" s="260" t="s">
        <v>79</v>
      </c>
      <c r="AV145" s="14" t="s">
        <v>142</v>
      </c>
      <c r="AW145" s="14" t="s">
        <v>31</v>
      </c>
      <c r="AX145" s="14" t="s">
        <v>77</v>
      </c>
      <c r="AY145" s="260" t="s">
        <v>143</v>
      </c>
    </row>
    <row r="146" s="2" customFormat="1" ht="16.5" customHeight="1">
      <c r="A146" s="38"/>
      <c r="B146" s="39"/>
      <c r="C146" s="197" t="s">
        <v>186</v>
      </c>
      <c r="D146" s="197" t="s">
        <v>144</v>
      </c>
      <c r="E146" s="198" t="s">
        <v>1608</v>
      </c>
      <c r="F146" s="199" t="s">
        <v>1609</v>
      </c>
      <c r="G146" s="200" t="s">
        <v>259</v>
      </c>
      <c r="H146" s="201">
        <v>1.6200000000000001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40</v>
      </c>
      <c r="O146" s="8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142</v>
      </c>
      <c r="AT146" s="209" t="s">
        <v>144</v>
      </c>
      <c r="AU146" s="209" t="s">
        <v>79</v>
      </c>
      <c r="AY146" s="17" t="s">
        <v>143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77</v>
      </c>
      <c r="BK146" s="210">
        <f>ROUND(I146*H146,2)</f>
        <v>0</v>
      </c>
      <c r="BL146" s="17" t="s">
        <v>142</v>
      </c>
      <c r="BM146" s="209" t="s">
        <v>1923</v>
      </c>
    </row>
    <row r="147" s="2" customFormat="1">
      <c r="A147" s="38"/>
      <c r="B147" s="39"/>
      <c r="C147" s="40"/>
      <c r="D147" s="211" t="s">
        <v>149</v>
      </c>
      <c r="E147" s="40"/>
      <c r="F147" s="212" t="s">
        <v>1611</v>
      </c>
      <c r="G147" s="40"/>
      <c r="H147" s="40"/>
      <c r="I147" s="213"/>
      <c r="J147" s="40"/>
      <c r="K147" s="40"/>
      <c r="L147" s="44"/>
      <c r="M147" s="214"/>
      <c r="N147" s="215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79</v>
      </c>
    </row>
    <row r="148" s="13" customFormat="1">
      <c r="A148" s="13"/>
      <c r="B148" s="239"/>
      <c r="C148" s="240"/>
      <c r="D148" s="211" t="s">
        <v>242</v>
      </c>
      <c r="E148" s="241" t="s">
        <v>19</v>
      </c>
      <c r="F148" s="242" t="s">
        <v>1924</v>
      </c>
      <c r="G148" s="240"/>
      <c r="H148" s="243">
        <v>0.54000000000000004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242</v>
      </c>
      <c r="AU148" s="249" t="s">
        <v>79</v>
      </c>
      <c r="AV148" s="13" t="s">
        <v>79</v>
      </c>
      <c r="AW148" s="13" t="s">
        <v>31</v>
      </c>
      <c r="AX148" s="13" t="s">
        <v>69</v>
      </c>
      <c r="AY148" s="249" t="s">
        <v>143</v>
      </c>
    </row>
    <row r="149" s="13" customFormat="1">
      <c r="A149" s="13"/>
      <c r="B149" s="239"/>
      <c r="C149" s="240"/>
      <c r="D149" s="211" t="s">
        <v>242</v>
      </c>
      <c r="E149" s="241" t="s">
        <v>19</v>
      </c>
      <c r="F149" s="242" t="s">
        <v>1925</v>
      </c>
      <c r="G149" s="240"/>
      <c r="H149" s="243">
        <v>0.54000000000000004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242</v>
      </c>
      <c r="AU149" s="249" t="s">
        <v>79</v>
      </c>
      <c r="AV149" s="13" t="s">
        <v>79</v>
      </c>
      <c r="AW149" s="13" t="s">
        <v>31</v>
      </c>
      <c r="AX149" s="13" t="s">
        <v>69</v>
      </c>
      <c r="AY149" s="249" t="s">
        <v>143</v>
      </c>
    </row>
    <row r="150" s="13" customFormat="1">
      <c r="A150" s="13"/>
      <c r="B150" s="239"/>
      <c r="C150" s="240"/>
      <c r="D150" s="211" t="s">
        <v>242</v>
      </c>
      <c r="E150" s="241" t="s">
        <v>19</v>
      </c>
      <c r="F150" s="242" t="s">
        <v>1926</v>
      </c>
      <c r="G150" s="240"/>
      <c r="H150" s="243">
        <v>0.54000000000000004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242</v>
      </c>
      <c r="AU150" s="249" t="s">
        <v>79</v>
      </c>
      <c r="AV150" s="13" t="s">
        <v>79</v>
      </c>
      <c r="AW150" s="13" t="s">
        <v>31</v>
      </c>
      <c r="AX150" s="13" t="s">
        <v>69</v>
      </c>
      <c r="AY150" s="249" t="s">
        <v>143</v>
      </c>
    </row>
    <row r="151" s="14" customFormat="1">
      <c r="A151" s="14"/>
      <c r="B151" s="250"/>
      <c r="C151" s="251"/>
      <c r="D151" s="211" t="s">
        <v>242</v>
      </c>
      <c r="E151" s="252" t="s">
        <v>19</v>
      </c>
      <c r="F151" s="253" t="s">
        <v>325</v>
      </c>
      <c r="G151" s="251"/>
      <c r="H151" s="254">
        <v>1.6200000000000001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242</v>
      </c>
      <c r="AU151" s="260" t="s">
        <v>79</v>
      </c>
      <c r="AV151" s="14" t="s">
        <v>142</v>
      </c>
      <c r="AW151" s="14" t="s">
        <v>31</v>
      </c>
      <c r="AX151" s="14" t="s">
        <v>77</v>
      </c>
      <c r="AY151" s="260" t="s">
        <v>143</v>
      </c>
    </row>
    <row r="152" s="2" customFormat="1" ht="16.5" customHeight="1">
      <c r="A152" s="38"/>
      <c r="B152" s="39"/>
      <c r="C152" s="197" t="s">
        <v>190</v>
      </c>
      <c r="D152" s="197" t="s">
        <v>144</v>
      </c>
      <c r="E152" s="198" t="s">
        <v>1613</v>
      </c>
      <c r="F152" s="199" t="s">
        <v>1614</v>
      </c>
      <c r="G152" s="200" t="s">
        <v>462</v>
      </c>
      <c r="H152" s="201">
        <v>0.0030000000000000001</v>
      </c>
      <c r="I152" s="202"/>
      <c r="J152" s="203">
        <f>ROUND(I152*H152,2)</f>
        <v>0</v>
      </c>
      <c r="K152" s="204"/>
      <c r="L152" s="44"/>
      <c r="M152" s="205" t="s">
        <v>19</v>
      </c>
      <c r="N152" s="206" t="s">
        <v>40</v>
      </c>
      <c r="O152" s="8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142</v>
      </c>
      <c r="AT152" s="209" t="s">
        <v>144</v>
      </c>
      <c r="AU152" s="209" t="s">
        <v>79</v>
      </c>
      <c r="AY152" s="17" t="s">
        <v>143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77</v>
      </c>
      <c r="BK152" s="210">
        <f>ROUND(I152*H152,2)</f>
        <v>0</v>
      </c>
      <c r="BL152" s="17" t="s">
        <v>142</v>
      </c>
      <c r="BM152" s="209" t="s">
        <v>1927</v>
      </c>
    </row>
    <row r="153" s="2" customFormat="1">
      <c r="A153" s="38"/>
      <c r="B153" s="39"/>
      <c r="C153" s="40"/>
      <c r="D153" s="211" t="s">
        <v>149</v>
      </c>
      <c r="E153" s="40"/>
      <c r="F153" s="212" t="s">
        <v>1616</v>
      </c>
      <c r="G153" s="40"/>
      <c r="H153" s="40"/>
      <c r="I153" s="213"/>
      <c r="J153" s="40"/>
      <c r="K153" s="40"/>
      <c r="L153" s="44"/>
      <c r="M153" s="214"/>
      <c r="N153" s="215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79</v>
      </c>
    </row>
    <row r="154" s="13" customFormat="1">
      <c r="A154" s="13"/>
      <c r="B154" s="239"/>
      <c r="C154" s="240"/>
      <c r="D154" s="211" t="s">
        <v>242</v>
      </c>
      <c r="E154" s="241" t="s">
        <v>19</v>
      </c>
      <c r="F154" s="242" t="s">
        <v>1928</v>
      </c>
      <c r="G154" s="240"/>
      <c r="H154" s="243">
        <v>0.001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242</v>
      </c>
      <c r="AU154" s="249" t="s">
        <v>79</v>
      </c>
      <c r="AV154" s="13" t="s">
        <v>79</v>
      </c>
      <c r="AW154" s="13" t="s">
        <v>31</v>
      </c>
      <c r="AX154" s="13" t="s">
        <v>69</v>
      </c>
      <c r="AY154" s="249" t="s">
        <v>143</v>
      </c>
    </row>
    <row r="155" s="13" customFormat="1">
      <c r="A155" s="13"/>
      <c r="B155" s="239"/>
      <c r="C155" s="240"/>
      <c r="D155" s="211" t="s">
        <v>242</v>
      </c>
      <c r="E155" s="241" t="s">
        <v>19</v>
      </c>
      <c r="F155" s="242" t="s">
        <v>1929</v>
      </c>
      <c r="G155" s="240"/>
      <c r="H155" s="243">
        <v>0.001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242</v>
      </c>
      <c r="AU155" s="249" t="s">
        <v>79</v>
      </c>
      <c r="AV155" s="13" t="s">
        <v>79</v>
      </c>
      <c r="AW155" s="13" t="s">
        <v>31</v>
      </c>
      <c r="AX155" s="13" t="s">
        <v>69</v>
      </c>
      <c r="AY155" s="249" t="s">
        <v>143</v>
      </c>
    </row>
    <row r="156" s="13" customFormat="1">
      <c r="A156" s="13"/>
      <c r="B156" s="239"/>
      <c r="C156" s="240"/>
      <c r="D156" s="211" t="s">
        <v>242</v>
      </c>
      <c r="E156" s="241" t="s">
        <v>19</v>
      </c>
      <c r="F156" s="242" t="s">
        <v>1930</v>
      </c>
      <c r="G156" s="240"/>
      <c r="H156" s="243">
        <v>0.001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242</v>
      </c>
      <c r="AU156" s="249" t="s">
        <v>79</v>
      </c>
      <c r="AV156" s="13" t="s">
        <v>79</v>
      </c>
      <c r="AW156" s="13" t="s">
        <v>31</v>
      </c>
      <c r="AX156" s="13" t="s">
        <v>69</v>
      </c>
      <c r="AY156" s="249" t="s">
        <v>143</v>
      </c>
    </row>
    <row r="157" s="14" customFormat="1">
      <c r="A157" s="14"/>
      <c r="B157" s="250"/>
      <c r="C157" s="251"/>
      <c r="D157" s="211" t="s">
        <v>242</v>
      </c>
      <c r="E157" s="252" t="s">
        <v>19</v>
      </c>
      <c r="F157" s="253" t="s">
        <v>325</v>
      </c>
      <c r="G157" s="251"/>
      <c r="H157" s="254">
        <v>0.0030000000000000001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242</v>
      </c>
      <c r="AU157" s="260" t="s">
        <v>79</v>
      </c>
      <c r="AV157" s="14" t="s">
        <v>142</v>
      </c>
      <c r="AW157" s="14" t="s">
        <v>31</v>
      </c>
      <c r="AX157" s="14" t="s">
        <v>77</v>
      </c>
      <c r="AY157" s="260" t="s">
        <v>143</v>
      </c>
    </row>
    <row r="158" s="2" customFormat="1" ht="16.5" customHeight="1">
      <c r="A158" s="38"/>
      <c r="B158" s="39"/>
      <c r="C158" s="228" t="s">
        <v>195</v>
      </c>
      <c r="D158" s="228" t="s">
        <v>237</v>
      </c>
      <c r="E158" s="229" t="s">
        <v>1618</v>
      </c>
      <c r="F158" s="230" t="s">
        <v>1619</v>
      </c>
      <c r="G158" s="231" t="s">
        <v>240</v>
      </c>
      <c r="H158" s="232">
        <v>4.7999999999999998</v>
      </c>
      <c r="I158" s="233"/>
      <c r="J158" s="234">
        <f>ROUND(I158*H158,2)</f>
        <v>0</v>
      </c>
      <c r="K158" s="235"/>
      <c r="L158" s="236"/>
      <c r="M158" s="237" t="s">
        <v>19</v>
      </c>
      <c r="N158" s="238" t="s">
        <v>40</v>
      </c>
      <c r="O158" s="84"/>
      <c r="P158" s="207">
        <f>O158*H158</f>
        <v>0</v>
      </c>
      <c r="Q158" s="207">
        <v>0.001</v>
      </c>
      <c r="R158" s="207">
        <f>Q158*H158</f>
        <v>0.0047999999999999996</v>
      </c>
      <c r="S158" s="207">
        <v>0</v>
      </c>
      <c r="T158" s="20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9" t="s">
        <v>173</v>
      </c>
      <c r="AT158" s="209" t="s">
        <v>237</v>
      </c>
      <c r="AU158" s="209" t="s">
        <v>79</v>
      </c>
      <c r="AY158" s="17" t="s">
        <v>143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77</v>
      </c>
      <c r="BK158" s="210">
        <f>ROUND(I158*H158,2)</f>
        <v>0</v>
      </c>
      <c r="BL158" s="17" t="s">
        <v>142</v>
      </c>
      <c r="BM158" s="209" t="s">
        <v>1931</v>
      </c>
    </row>
    <row r="159" s="2" customFormat="1">
      <c r="A159" s="38"/>
      <c r="B159" s="39"/>
      <c r="C159" s="40"/>
      <c r="D159" s="211" t="s">
        <v>149</v>
      </c>
      <c r="E159" s="40"/>
      <c r="F159" s="212" t="s">
        <v>1619</v>
      </c>
      <c r="G159" s="40"/>
      <c r="H159" s="40"/>
      <c r="I159" s="213"/>
      <c r="J159" s="40"/>
      <c r="K159" s="40"/>
      <c r="L159" s="44"/>
      <c r="M159" s="214"/>
      <c r="N159" s="215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79</v>
      </c>
    </row>
    <row r="160" s="13" customFormat="1">
      <c r="A160" s="13"/>
      <c r="B160" s="239"/>
      <c r="C160" s="240"/>
      <c r="D160" s="211" t="s">
        <v>242</v>
      </c>
      <c r="E160" s="241" t="s">
        <v>19</v>
      </c>
      <c r="F160" s="242" t="s">
        <v>1932</v>
      </c>
      <c r="G160" s="240"/>
      <c r="H160" s="243">
        <v>1.6000000000000001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242</v>
      </c>
      <c r="AU160" s="249" t="s">
        <v>79</v>
      </c>
      <c r="AV160" s="13" t="s">
        <v>79</v>
      </c>
      <c r="AW160" s="13" t="s">
        <v>31</v>
      </c>
      <c r="AX160" s="13" t="s">
        <v>69</v>
      </c>
      <c r="AY160" s="249" t="s">
        <v>143</v>
      </c>
    </row>
    <row r="161" s="13" customFormat="1">
      <c r="A161" s="13"/>
      <c r="B161" s="239"/>
      <c r="C161" s="240"/>
      <c r="D161" s="211" t="s">
        <v>242</v>
      </c>
      <c r="E161" s="241" t="s">
        <v>19</v>
      </c>
      <c r="F161" s="242" t="s">
        <v>1933</v>
      </c>
      <c r="G161" s="240"/>
      <c r="H161" s="243">
        <v>1.6000000000000001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242</v>
      </c>
      <c r="AU161" s="249" t="s">
        <v>79</v>
      </c>
      <c r="AV161" s="13" t="s">
        <v>79</v>
      </c>
      <c r="AW161" s="13" t="s">
        <v>31</v>
      </c>
      <c r="AX161" s="13" t="s">
        <v>69</v>
      </c>
      <c r="AY161" s="249" t="s">
        <v>143</v>
      </c>
    </row>
    <row r="162" s="13" customFormat="1">
      <c r="A162" s="13"/>
      <c r="B162" s="239"/>
      <c r="C162" s="240"/>
      <c r="D162" s="211" t="s">
        <v>242</v>
      </c>
      <c r="E162" s="241" t="s">
        <v>19</v>
      </c>
      <c r="F162" s="242" t="s">
        <v>1934</v>
      </c>
      <c r="G162" s="240"/>
      <c r="H162" s="243">
        <v>1.6000000000000001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242</v>
      </c>
      <c r="AU162" s="249" t="s">
        <v>79</v>
      </c>
      <c r="AV162" s="13" t="s">
        <v>79</v>
      </c>
      <c r="AW162" s="13" t="s">
        <v>31</v>
      </c>
      <c r="AX162" s="13" t="s">
        <v>69</v>
      </c>
      <c r="AY162" s="249" t="s">
        <v>143</v>
      </c>
    </row>
    <row r="163" s="14" customFormat="1">
      <c r="A163" s="14"/>
      <c r="B163" s="250"/>
      <c r="C163" s="251"/>
      <c r="D163" s="211" t="s">
        <v>242</v>
      </c>
      <c r="E163" s="252" t="s">
        <v>19</v>
      </c>
      <c r="F163" s="253" t="s">
        <v>325</v>
      </c>
      <c r="G163" s="251"/>
      <c r="H163" s="254">
        <v>4.7999999999999998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242</v>
      </c>
      <c r="AU163" s="260" t="s">
        <v>79</v>
      </c>
      <c r="AV163" s="14" t="s">
        <v>142</v>
      </c>
      <c r="AW163" s="14" t="s">
        <v>31</v>
      </c>
      <c r="AX163" s="14" t="s">
        <v>77</v>
      </c>
      <c r="AY163" s="260" t="s">
        <v>143</v>
      </c>
    </row>
    <row r="164" s="2" customFormat="1" ht="16.5" customHeight="1">
      <c r="A164" s="38"/>
      <c r="B164" s="39"/>
      <c r="C164" s="197" t="s">
        <v>199</v>
      </c>
      <c r="D164" s="197" t="s">
        <v>144</v>
      </c>
      <c r="E164" s="198" t="s">
        <v>1622</v>
      </c>
      <c r="F164" s="199" t="s">
        <v>1623</v>
      </c>
      <c r="G164" s="200" t="s">
        <v>462</v>
      </c>
      <c r="H164" s="201">
        <v>0.0030000000000000001</v>
      </c>
      <c r="I164" s="202"/>
      <c r="J164" s="203">
        <f>ROUND(I164*H164,2)</f>
        <v>0</v>
      </c>
      <c r="K164" s="204"/>
      <c r="L164" s="44"/>
      <c r="M164" s="205" t="s">
        <v>19</v>
      </c>
      <c r="N164" s="206" t="s">
        <v>40</v>
      </c>
      <c r="O164" s="84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9" t="s">
        <v>142</v>
      </c>
      <c r="AT164" s="209" t="s">
        <v>144</v>
      </c>
      <c r="AU164" s="209" t="s">
        <v>79</v>
      </c>
      <c r="AY164" s="17" t="s">
        <v>143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7" t="s">
        <v>77</v>
      </c>
      <c r="BK164" s="210">
        <f>ROUND(I164*H164,2)</f>
        <v>0</v>
      </c>
      <c r="BL164" s="17" t="s">
        <v>142</v>
      </c>
      <c r="BM164" s="209" t="s">
        <v>1935</v>
      </c>
    </row>
    <row r="165" s="2" customFormat="1">
      <c r="A165" s="38"/>
      <c r="B165" s="39"/>
      <c r="C165" s="40"/>
      <c r="D165" s="211" t="s">
        <v>149</v>
      </c>
      <c r="E165" s="40"/>
      <c r="F165" s="212" t="s">
        <v>1625</v>
      </c>
      <c r="G165" s="40"/>
      <c r="H165" s="40"/>
      <c r="I165" s="213"/>
      <c r="J165" s="40"/>
      <c r="K165" s="40"/>
      <c r="L165" s="44"/>
      <c r="M165" s="214"/>
      <c r="N165" s="215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79</v>
      </c>
    </row>
    <row r="166" s="13" customFormat="1">
      <c r="A166" s="13"/>
      <c r="B166" s="239"/>
      <c r="C166" s="240"/>
      <c r="D166" s="211" t="s">
        <v>242</v>
      </c>
      <c r="E166" s="241" t="s">
        <v>19</v>
      </c>
      <c r="F166" s="242" t="s">
        <v>1936</v>
      </c>
      <c r="G166" s="240"/>
      <c r="H166" s="243">
        <v>0.001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242</v>
      </c>
      <c r="AU166" s="249" t="s">
        <v>79</v>
      </c>
      <c r="AV166" s="13" t="s">
        <v>79</v>
      </c>
      <c r="AW166" s="13" t="s">
        <v>31</v>
      </c>
      <c r="AX166" s="13" t="s">
        <v>69</v>
      </c>
      <c r="AY166" s="249" t="s">
        <v>143</v>
      </c>
    </row>
    <row r="167" s="13" customFormat="1">
      <c r="A167" s="13"/>
      <c r="B167" s="239"/>
      <c r="C167" s="240"/>
      <c r="D167" s="211" t="s">
        <v>242</v>
      </c>
      <c r="E167" s="241" t="s">
        <v>19</v>
      </c>
      <c r="F167" s="242" t="s">
        <v>1937</v>
      </c>
      <c r="G167" s="240"/>
      <c r="H167" s="243">
        <v>0.001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242</v>
      </c>
      <c r="AU167" s="249" t="s">
        <v>79</v>
      </c>
      <c r="AV167" s="13" t="s">
        <v>79</v>
      </c>
      <c r="AW167" s="13" t="s">
        <v>31</v>
      </c>
      <c r="AX167" s="13" t="s">
        <v>69</v>
      </c>
      <c r="AY167" s="249" t="s">
        <v>143</v>
      </c>
    </row>
    <row r="168" s="13" customFormat="1">
      <c r="A168" s="13"/>
      <c r="B168" s="239"/>
      <c r="C168" s="240"/>
      <c r="D168" s="211" t="s">
        <v>242</v>
      </c>
      <c r="E168" s="241" t="s">
        <v>19</v>
      </c>
      <c r="F168" s="242" t="s">
        <v>1938</v>
      </c>
      <c r="G168" s="240"/>
      <c r="H168" s="243">
        <v>0.001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242</v>
      </c>
      <c r="AU168" s="249" t="s">
        <v>79</v>
      </c>
      <c r="AV168" s="13" t="s">
        <v>79</v>
      </c>
      <c r="AW168" s="13" t="s">
        <v>31</v>
      </c>
      <c r="AX168" s="13" t="s">
        <v>69</v>
      </c>
      <c r="AY168" s="249" t="s">
        <v>143</v>
      </c>
    </row>
    <row r="169" s="14" customFormat="1">
      <c r="A169" s="14"/>
      <c r="B169" s="250"/>
      <c r="C169" s="251"/>
      <c r="D169" s="211" t="s">
        <v>242</v>
      </c>
      <c r="E169" s="252" t="s">
        <v>19</v>
      </c>
      <c r="F169" s="253" t="s">
        <v>325</v>
      </c>
      <c r="G169" s="251"/>
      <c r="H169" s="254">
        <v>0.0030000000000000001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242</v>
      </c>
      <c r="AU169" s="260" t="s">
        <v>79</v>
      </c>
      <c r="AV169" s="14" t="s">
        <v>142</v>
      </c>
      <c r="AW169" s="14" t="s">
        <v>31</v>
      </c>
      <c r="AX169" s="14" t="s">
        <v>77</v>
      </c>
      <c r="AY169" s="260" t="s">
        <v>143</v>
      </c>
    </row>
    <row r="170" s="2" customFormat="1" ht="16.5" customHeight="1">
      <c r="A170" s="38"/>
      <c r="B170" s="39"/>
      <c r="C170" s="197" t="s">
        <v>8</v>
      </c>
      <c r="D170" s="197" t="s">
        <v>144</v>
      </c>
      <c r="E170" s="198" t="s">
        <v>1636</v>
      </c>
      <c r="F170" s="199" t="s">
        <v>1637</v>
      </c>
      <c r="G170" s="200" t="s">
        <v>306</v>
      </c>
      <c r="H170" s="201">
        <v>8.2799999999999994</v>
      </c>
      <c r="I170" s="202"/>
      <c r="J170" s="203">
        <f>ROUND(I170*H170,2)</f>
        <v>0</v>
      </c>
      <c r="K170" s="204"/>
      <c r="L170" s="44"/>
      <c r="M170" s="205" t="s">
        <v>19</v>
      </c>
      <c r="N170" s="206" t="s">
        <v>40</v>
      </c>
      <c r="O170" s="84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9" t="s">
        <v>142</v>
      </c>
      <c r="AT170" s="209" t="s">
        <v>144</v>
      </c>
      <c r="AU170" s="209" t="s">
        <v>79</v>
      </c>
      <c r="AY170" s="17" t="s">
        <v>143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7" t="s">
        <v>77</v>
      </c>
      <c r="BK170" s="210">
        <f>ROUND(I170*H170,2)</f>
        <v>0</v>
      </c>
      <c r="BL170" s="17" t="s">
        <v>142</v>
      </c>
      <c r="BM170" s="209" t="s">
        <v>1939</v>
      </c>
    </row>
    <row r="171" s="2" customFormat="1">
      <c r="A171" s="38"/>
      <c r="B171" s="39"/>
      <c r="C171" s="40"/>
      <c r="D171" s="211" t="s">
        <v>149</v>
      </c>
      <c r="E171" s="40"/>
      <c r="F171" s="212" t="s">
        <v>1639</v>
      </c>
      <c r="G171" s="40"/>
      <c r="H171" s="40"/>
      <c r="I171" s="213"/>
      <c r="J171" s="40"/>
      <c r="K171" s="40"/>
      <c r="L171" s="44"/>
      <c r="M171" s="214"/>
      <c r="N171" s="215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149</v>
      </c>
      <c r="AU171" s="17" t="s">
        <v>79</v>
      </c>
    </row>
    <row r="172" s="13" customFormat="1">
      <c r="A172" s="13"/>
      <c r="B172" s="239"/>
      <c r="C172" s="240"/>
      <c r="D172" s="211" t="s">
        <v>242</v>
      </c>
      <c r="E172" s="241" t="s">
        <v>19</v>
      </c>
      <c r="F172" s="242" t="s">
        <v>1940</v>
      </c>
      <c r="G172" s="240"/>
      <c r="H172" s="243">
        <v>2.7599999999999998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242</v>
      </c>
      <c r="AU172" s="249" t="s">
        <v>79</v>
      </c>
      <c r="AV172" s="13" t="s">
        <v>79</v>
      </c>
      <c r="AW172" s="13" t="s">
        <v>31</v>
      </c>
      <c r="AX172" s="13" t="s">
        <v>69</v>
      </c>
      <c r="AY172" s="249" t="s">
        <v>143</v>
      </c>
    </row>
    <row r="173" s="13" customFormat="1">
      <c r="A173" s="13"/>
      <c r="B173" s="239"/>
      <c r="C173" s="240"/>
      <c r="D173" s="211" t="s">
        <v>242</v>
      </c>
      <c r="E173" s="241" t="s">
        <v>19</v>
      </c>
      <c r="F173" s="242" t="s">
        <v>1941</v>
      </c>
      <c r="G173" s="240"/>
      <c r="H173" s="243">
        <v>2.7599999999999998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242</v>
      </c>
      <c r="AU173" s="249" t="s">
        <v>79</v>
      </c>
      <c r="AV173" s="13" t="s">
        <v>79</v>
      </c>
      <c r="AW173" s="13" t="s">
        <v>31</v>
      </c>
      <c r="AX173" s="13" t="s">
        <v>69</v>
      </c>
      <c r="AY173" s="249" t="s">
        <v>143</v>
      </c>
    </row>
    <row r="174" s="13" customFormat="1">
      <c r="A174" s="13"/>
      <c r="B174" s="239"/>
      <c r="C174" s="240"/>
      <c r="D174" s="211" t="s">
        <v>242</v>
      </c>
      <c r="E174" s="241" t="s">
        <v>19</v>
      </c>
      <c r="F174" s="242" t="s">
        <v>1942</v>
      </c>
      <c r="G174" s="240"/>
      <c r="H174" s="243">
        <v>2.7599999999999998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242</v>
      </c>
      <c r="AU174" s="249" t="s">
        <v>79</v>
      </c>
      <c r="AV174" s="13" t="s">
        <v>79</v>
      </c>
      <c r="AW174" s="13" t="s">
        <v>31</v>
      </c>
      <c r="AX174" s="13" t="s">
        <v>69</v>
      </c>
      <c r="AY174" s="249" t="s">
        <v>143</v>
      </c>
    </row>
    <row r="175" s="14" customFormat="1">
      <c r="A175" s="14"/>
      <c r="B175" s="250"/>
      <c r="C175" s="251"/>
      <c r="D175" s="211" t="s">
        <v>242</v>
      </c>
      <c r="E175" s="252" t="s">
        <v>19</v>
      </c>
      <c r="F175" s="253" t="s">
        <v>325</v>
      </c>
      <c r="G175" s="251"/>
      <c r="H175" s="254">
        <v>8.2799999999999994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242</v>
      </c>
      <c r="AU175" s="260" t="s">
        <v>79</v>
      </c>
      <c r="AV175" s="14" t="s">
        <v>142</v>
      </c>
      <c r="AW175" s="14" t="s">
        <v>31</v>
      </c>
      <c r="AX175" s="14" t="s">
        <v>77</v>
      </c>
      <c r="AY175" s="260" t="s">
        <v>143</v>
      </c>
    </row>
    <row r="176" s="2" customFormat="1" ht="16.5" customHeight="1">
      <c r="A176" s="38"/>
      <c r="B176" s="39"/>
      <c r="C176" s="197" t="s">
        <v>209</v>
      </c>
      <c r="D176" s="197" t="s">
        <v>144</v>
      </c>
      <c r="E176" s="198" t="s">
        <v>1641</v>
      </c>
      <c r="F176" s="199" t="s">
        <v>1642</v>
      </c>
      <c r="G176" s="200" t="s">
        <v>306</v>
      </c>
      <c r="H176" s="201">
        <v>8.2799999999999994</v>
      </c>
      <c r="I176" s="202"/>
      <c r="J176" s="203">
        <f>ROUND(I176*H176,2)</f>
        <v>0</v>
      </c>
      <c r="K176" s="204"/>
      <c r="L176" s="44"/>
      <c r="M176" s="205" t="s">
        <v>19</v>
      </c>
      <c r="N176" s="206" t="s">
        <v>40</v>
      </c>
      <c r="O176" s="84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9" t="s">
        <v>142</v>
      </c>
      <c r="AT176" s="209" t="s">
        <v>144</v>
      </c>
      <c r="AU176" s="209" t="s">
        <v>79</v>
      </c>
      <c r="AY176" s="17" t="s">
        <v>143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7" t="s">
        <v>77</v>
      </c>
      <c r="BK176" s="210">
        <f>ROUND(I176*H176,2)</f>
        <v>0</v>
      </c>
      <c r="BL176" s="17" t="s">
        <v>142</v>
      </c>
      <c r="BM176" s="209" t="s">
        <v>1943</v>
      </c>
    </row>
    <row r="177" s="2" customFormat="1">
      <c r="A177" s="38"/>
      <c r="B177" s="39"/>
      <c r="C177" s="40"/>
      <c r="D177" s="211" t="s">
        <v>149</v>
      </c>
      <c r="E177" s="40"/>
      <c r="F177" s="212" t="s">
        <v>1644</v>
      </c>
      <c r="G177" s="40"/>
      <c r="H177" s="40"/>
      <c r="I177" s="213"/>
      <c r="J177" s="40"/>
      <c r="K177" s="40"/>
      <c r="L177" s="44"/>
      <c r="M177" s="214"/>
      <c r="N177" s="215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149</v>
      </c>
      <c r="AU177" s="17" t="s">
        <v>79</v>
      </c>
    </row>
    <row r="178" s="13" customFormat="1">
      <c r="A178" s="13"/>
      <c r="B178" s="239"/>
      <c r="C178" s="240"/>
      <c r="D178" s="211" t="s">
        <v>242</v>
      </c>
      <c r="E178" s="241" t="s">
        <v>19</v>
      </c>
      <c r="F178" s="242" t="s">
        <v>1940</v>
      </c>
      <c r="G178" s="240"/>
      <c r="H178" s="243">
        <v>2.7599999999999998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242</v>
      </c>
      <c r="AU178" s="249" t="s">
        <v>79</v>
      </c>
      <c r="AV178" s="13" t="s">
        <v>79</v>
      </c>
      <c r="AW178" s="13" t="s">
        <v>31</v>
      </c>
      <c r="AX178" s="13" t="s">
        <v>69</v>
      </c>
      <c r="AY178" s="249" t="s">
        <v>143</v>
      </c>
    </row>
    <row r="179" s="13" customFormat="1">
      <c r="A179" s="13"/>
      <c r="B179" s="239"/>
      <c r="C179" s="240"/>
      <c r="D179" s="211" t="s">
        <v>242</v>
      </c>
      <c r="E179" s="241" t="s">
        <v>19</v>
      </c>
      <c r="F179" s="242" t="s">
        <v>1941</v>
      </c>
      <c r="G179" s="240"/>
      <c r="H179" s="243">
        <v>2.7599999999999998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242</v>
      </c>
      <c r="AU179" s="249" t="s">
        <v>79</v>
      </c>
      <c r="AV179" s="13" t="s">
        <v>79</v>
      </c>
      <c r="AW179" s="13" t="s">
        <v>31</v>
      </c>
      <c r="AX179" s="13" t="s">
        <v>69</v>
      </c>
      <c r="AY179" s="249" t="s">
        <v>143</v>
      </c>
    </row>
    <row r="180" s="13" customFormat="1">
      <c r="A180" s="13"/>
      <c r="B180" s="239"/>
      <c r="C180" s="240"/>
      <c r="D180" s="211" t="s">
        <v>242</v>
      </c>
      <c r="E180" s="241" t="s">
        <v>19</v>
      </c>
      <c r="F180" s="242" t="s">
        <v>1942</v>
      </c>
      <c r="G180" s="240"/>
      <c r="H180" s="243">
        <v>2.7599999999999998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242</v>
      </c>
      <c r="AU180" s="249" t="s">
        <v>79</v>
      </c>
      <c r="AV180" s="13" t="s">
        <v>79</v>
      </c>
      <c r="AW180" s="13" t="s">
        <v>31</v>
      </c>
      <c r="AX180" s="13" t="s">
        <v>69</v>
      </c>
      <c r="AY180" s="249" t="s">
        <v>143</v>
      </c>
    </row>
    <row r="181" s="14" customFormat="1">
      <c r="A181" s="14"/>
      <c r="B181" s="250"/>
      <c r="C181" s="251"/>
      <c r="D181" s="211" t="s">
        <v>242</v>
      </c>
      <c r="E181" s="252" t="s">
        <v>19</v>
      </c>
      <c r="F181" s="253" t="s">
        <v>325</v>
      </c>
      <c r="G181" s="251"/>
      <c r="H181" s="254">
        <v>8.2799999999999994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242</v>
      </c>
      <c r="AU181" s="260" t="s">
        <v>79</v>
      </c>
      <c r="AV181" s="14" t="s">
        <v>142</v>
      </c>
      <c r="AW181" s="14" t="s">
        <v>31</v>
      </c>
      <c r="AX181" s="14" t="s">
        <v>77</v>
      </c>
      <c r="AY181" s="260" t="s">
        <v>143</v>
      </c>
    </row>
    <row r="182" s="11" customFormat="1" ht="22.8" customHeight="1">
      <c r="A182" s="11"/>
      <c r="B182" s="183"/>
      <c r="C182" s="184"/>
      <c r="D182" s="185" t="s">
        <v>68</v>
      </c>
      <c r="E182" s="226" t="s">
        <v>154</v>
      </c>
      <c r="F182" s="226" t="s">
        <v>646</v>
      </c>
      <c r="G182" s="184"/>
      <c r="H182" s="184"/>
      <c r="I182" s="187"/>
      <c r="J182" s="227">
        <f>BK182</f>
        <v>0</v>
      </c>
      <c r="K182" s="184"/>
      <c r="L182" s="189"/>
      <c r="M182" s="190"/>
      <c r="N182" s="191"/>
      <c r="O182" s="191"/>
      <c r="P182" s="192">
        <f>SUM(P183:P188)</f>
        <v>0</v>
      </c>
      <c r="Q182" s="191"/>
      <c r="R182" s="192">
        <f>SUM(R183:R188)</f>
        <v>0.31201499999999999</v>
      </c>
      <c r="S182" s="191"/>
      <c r="T182" s="193">
        <f>SUM(T183:T188)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94" t="s">
        <v>77</v>
      </c>
      <c r="AT182" s="195" t="s">
        <v>68</v>
      </c>
      <c r="AU182" s="195" t="s">
        <v>77</v>
      </c>
      <c r="AY182" s="194" t="s">
        <v>143</v>
      </c>
      <c r="BK182" s="196">
        <f>SUM(BK183:BK188)</f>
        <v>0</v>
      </c>
    </row>
    <row r="183" s="2" customFormat="1" ht="16.5" customHeight="1">
      <c r="A183" s="38"/>
      <c r="B183" s="39"/>
      <c r="C183" s="197" t="s">
        <v>213</v>
      </c>
      <c r="D183" s="197" t="s">
        <v>144</v>
      </c>
      <c r="E183" s="198" t="s">
        <v>1673</v>
      </c>
      <c r="F183" s="199" t="s">
        <v>1674</v>
      </c>
      <c r="G183" s="200" t="s">
        <v>437</v>
      </c>
      <c r="H183" s="201">
        <v>45.75</v>
      </c>
      <c r="I183" s="202"/>
      <c r="J183" s="203">
        <f>ROUND(I183*H183,2)</f>
        <v>0</v>
      </c>
      <c r="K183" s="204"/>
      <c r="L183" s="44"/>
      <c r="M183" s="205" t="s">
        <v>19</v>
      </c>
      <c r="N183" s="206" t="s">
        <v>40</v>
      </c>
      <c r="O183" s="84"/>
      <c r="P183" s="207">
        <f>O183*H183</f>
        <v>0</v>
      </c>
      <c r="Q183" s="207">
        <v>0.0068199999999999997</v>
      </c>
      <c r="R183" s="207">
        <f>Q183*H183</f>
        <v>0.31201499999999999</v>
      </c>
      <c r="S183" s="207">
        <v>0</v>
      </c>
      <c r="T183" s="20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9" t="s">
        <v>142</v>
      </c>
      <c r="AT183" s="209" t="s">
        <v>144</v>
      </c>
      <c r="AU183" s="209" t="s">
        <v>79</v>
      </c>
      <c r="AY183" s="17" t="s">
        <v>143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7" t="s">
        <v>77</v>
      </c>
      <c r="BK183" s="210">
        <f>ROUND(I183*H183,2)</f>
        <v>0</v>
      </c>
      <c r="BL183" s="17" t="s">
        <v>142</v>
      </c>
      <c r="BM183" s="209" t="s">
        <v>1944</v>
      </c>
    </row>
    <row r="184" s="2" customFormat="1">
      <c r="A184" s="38"/>
      <c r="B184" s="39"/>
      <c r="C184" s="40"/>
      <c r="D184" s="211" t="s">
        <v>149</v>
      </c>
      <c r="E184" s="40"/>
      <c r="F184" s="212" t="s">
        <v>1676</v>
      </c>
      <c r="G184" s="40"/>
      <c r="H184" s="40"/>
      <c r="I184" s="213"/>
      <c r="J184" s="40"/>
      <c r="K184" s="40"/>
      <c r="L184" s="44"/>
      <c r="M184" s="214"/>
      <c r="N184" s="215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149</v>
      </c>
      <c r="AU184" s="17" t="s">
        <v>79</v>
      </c>
    </row>
    <row r="185" s="13" customFormat="1">
      <c r="A185" s="13"/>
      <c r="B185" s="239"/>
      <c r="C185" s="240"/>
      <c r="D185" s="211" t="s">
        <v>242</v>
      </c>
      <c r="E185" s="241" t="s">
        <v>19</v>
      </c>
      <c r="F185" s="242" t="s">
        <v>1945</v>
      </c>
      <c r="G185" s="240"/>
      <c r="H185" s="243">
        <v>15.25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242</v>
      </c>
      <c r="AU185" s="249" t="s">
        <v>79</v>
      </c>
      <c r="AV185" s="13" t="s">
        <v>79</v>
      </c>
      <c r="AW185" s="13" t="s">
        <v>31</v>
      </c>
      <c r="AX185" s="13" t="s">
        <v>69</v>
      </c>
      <c r="AY185" s="249" t="s">
        <v>143</v>
      </c>
    </row>
    <row r="186" s="13" customFormat="1">
      <c r="A186" s="13"/>
      <c r="B186" s="239"/>
      <c r="C186" s="240"/>
      <c r="D186" s="211" t="s">
        <v>242</v>
      </c>
      <c r="E186" s="241" t="s">
        <v>19</v>
      </c>
      <c r="F186" s="242" t="s">
        <v>1946</v>
      </c>
      <c r="G186" s="240"/>
      <c r="H186" s="243">
        <v>15.25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242</v>
      </c>
      <c r="AU186" s="249" t="s">
        <v>79</v>
      </c>
      <c r="AV186" s="13" t="s">
        <v>79</v>
      </c>
      <c r="AW186" s="13" t="s">
        <v>31</v>
      </c>
      <c r="AX186" s="13" t="s">
        <v>69</v>
      </c>
      <c r="AY186" s="249" t="s">
        <v>143</v>
      </c>
    </row>
    <row r="187" s="13" customFormat="1">
      <c r="A187" s="13"/>
      <c r="B187" s="239"/>
      <c r="C187" s="240"/>
      <c r="D187" s="211" t="s">
        <v>242</v>
      </c>
      <c r="E187" s="241" t="s">
        <v>19</v>
      </c>
      <c r="F187" s="242" t="s">
        <v>1947</v>
      </c>
      <c r="G187" s="240"/>
      <c r="H187" s="243">
        <v>15.25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242</v>
      </c>
      <c r="AU187" s="249" t="s">
        <v>79</v>
      </c>
      <c r="AV187" s="13" t="s">
        <v>79</v>
      </c>
      <c r="AW187" s="13" t="s">
        <v>31</v>
      </c>
      <c r="AX187" s="13" t="s">
        <v>69</v>
      </c>
      <c r="AY187" s="249" t="s">
        <v>143</v>
      </c>
    </row>
    <row r="188" s="14" customFormat="1">
      <c r="A188" s="14"/>
      <c r="B188" s="250"/>
      <c r="C188" s="251"/>
      <c r="D188" s="211" t="s">
        <v>242</v>
      </c>
      <c r="E188" s="252" t="s">
        <v>19</v>
      </c>
      <c r="F188" s="253" t="s">
        <v>325</v>
      </c>
      <c r="G188" s="251"/>
      <c r="H188" s="254">
        <v>45.75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242</v>
      </c>
      <c r="AU188" s="260" t="s">
        <v>79</v>
      </c>
      <c r="AV188" s="14" t="s">
        <v>142</v>
      </c>
      <c r="AW188" s="14" t="s">
        <v>31</v>
      </c>
      <c r="AX188" s="14" t="s">
        <v>77</v>
      </c>
      <c r="AY188" s="260" t="s">
        <v>143</v>
      </c>
    </row>
    <row r="189" s="11" customFormat="1" ht="22.8" customHeight="1">
      <c r="A189" s="11"/>
      <c r="B189" s="183"/>
      <c r="C189" s="184"/>
      <c r="D189" s="185" t="s">
        <v>68</v>
      </c>
      <c r="E189" s="226" t="s">
        <v>476</v>
      </c>
      <c r="F189" s="226" t="s">
        <v>477</v>
      </c>
      <c r="G189" s="184"/>
      <c r="H189" s="184"/>
      <c r="I189" s="187"/>
      <c r="J189" s="227">
        <f>BK189</f>
        <v>0</v>
      </c>
      <c r="K189" s="184"/>
      <c r="L189" s="189"/>
      <c r="M189" s="190"/>
      <c r="N189" s="191"/>
      <c r="O189" s="191"/>
      <c r="P189" s="192">
        <f>SUM(P190:P191)</f>
        <v>0</v>
      </c>
      <c r="Q189" s="191"/>
      <c r="R189" s="192">
        <f>SUM(R190:R191)</f>
        <v>0</v>
      </c>
      <c r="S189" s="191"/>
      <c r="T189" s="193">
        <f>SUM(T190:T191)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4" t="s">
        <v>77</v>
      </c>
      <c r="AT189" s="195" t="s">
        <v>68</v>
      </c>
      <c r="AU189" s="195" t="s">
        <v>77</v>
      </c>
      <c r="AY189" s="194" t="s">
        <v>143</v>
      </c>
      <c r="BK189" s="196">
        <f>SUM(BK190:BK191)</f>
        <v>0</v>
      </c>
    </row>
    <row r="190" s="2" customFormat="1" ht="16.5" customHeight="1">
      <c r="A190" s="38"/>
      <c r="B190" s="39"/>
      <c r="C190" s="197" t="s">
        <v>217</v>
      </c>
      <c r="D190" s="197" t="s">
        <v>144</v>
      </c>
      <c r="E190" s="198" t="s">
        <v>1682</v>
      </c>
      <c r="F190" s="199" t="s">
        <v>1683</v>
      </c>
      <c r="G190" s="200" t="s">
        <v>462</v>
      </c>
      <c r="H190" s="201">
        <v>0.38500000000000001</v>
      </c>
      <c r="I190" s="202"/>
      <c r="J190" s="203">
        <f>ROUND(I190*H190,2)</f>
        <v>0</v>
      </c>
      <c r="K190" s="204"/>
      <c r="L190" s="44"/>
      <c r="M190" s="205" t="s">
        <v>19</v>
      </c>
      <c r="N190" s="206" t="s">
        <v>40</v>
      </c>
      <c r="O190" s="8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142</v>
      </c>
      <c r="AT190" s="209" t="s">
        <v>144</v>
      </c>
      <c r="AU190" s="209" t="s">
        <v>79</v>
      </c>
      <c r="AY190" s="17" t="s">
        <v>143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77</v>
      </c>
      <c r="BK190" s="210">
        <f>ROUND(I190*H190,2)</f>
        <v>0</v>
      </c>
      <c r="BL190" s="17" t="s">
        <v>142</v>
      </c>
      <c r="BM190" s="209" t="s">
        <v>1948</v>
      </c>
    </row>
    <row r="191" s="2" customFormat="1">
      <c r="A191" s="38"/>
      <c r="B191" s="39"/>
      <c r="C191" s="40"/>
      <c r="D191" s="211" t="s">
        <v>149</v>
      </c>
      <c r="E191" s="40"/>
      <c r="F191" s="212" t="s">
        <v>1685</v>
      </c>
      <c r="G191" s="40"/>
      <c r="H191" s="40"/>
      <c r="I191" s="213"/>
      <c r="J191" s="40"/>
      <c r="K191" s="40"/>
      <c r="L191" s="44"/>
      <c r="M191" s="216"/>
      <c r="N191" s="217"/>
      <c r="O191" s="218"/>
      <c r="P191" s="218"/>
      <c r="Q191" s="218"/>
      <c r="R191" s="218"/>
      <c r="S191" s="218"/>
      <c r="T191" s="219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79</v>
      </c>
    </row>
    <row r="192" s="2" customFormat="1" ht="6.96" customHeight="1">
      <c r="A192" s="38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1oQLNaInlhijnzuyLu6ZkZt7fNOsBu6zLqYnPziTDiajIs801s+xPe7jN0M+abZRfPUGVDgqcfvcT4KyswK1vw==" hashValue="E61si1Q4fwMkUBLV5/OMN/aeAy8K0e8J6QKBwh5AoX7MoGYfZQHPCOqTGq9N2+fQuo6Dm5tySgvpglriQRJjeQ==" algorithmName="SHA-512" password="CC35"/>
  <autoFilter ref="C82:K19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1949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ROUND((SUM(BE83:BE173)),  2)</f>
        <v>0</v>
      </c>
      <c r="G33" s="38"/>
      <c r="H33" s="38"/>
      <c r="I33" s="148">
        <v>0.20999999999999999</v>
      </c>
      <c r="J33" s="147">
        <f>ROUND(((SUM(BE83:BE173))*I33),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ROUND((SUM(BF83:BF173)),  2)</f>
        <v>0</v>
      </c>
      <c r="G34" s="38"/>
      <c r="H34" s="38"/>
      <c r="I34" s="148">
        <v>0.14999999999999999</v>
      </c>
      <c r="J34" s="147">
        <f>ROUND(((SUM(BF83:BF173))*I34),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ROUND((SUM(BG83:BG173)),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ROUND((SUM(BH83:BH173)),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ROUND((SUM(BI83:BI173)),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Z4 - Ozelenění poldru-následná péče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J85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572</v>
      </c>
      <c r="E62" s="223"/>
      <c r="F62" s="223"/>
      <c r="G62" s="223"/>
      <c r="H62" s="223"/>
      <c r="I62" s="223"/>
      <c r="J62" s="224">
        <f>J164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231</v>
      </c>
      <c r="E63" s="223"/>
      <c r="F63" s="223"/>
      <c r="G63" s="223"/>
      <c r="H63" s="223"/>
      <c r="I63" s="223"/>
      <c r="J63" s="224">
        <f>J171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127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Ochranná nádrž NO4 v k.ú. Hovorany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120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Z4 - Ozelenění poldru-následná péče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22. 1. 2021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128</v>
      </c>
      <c r="D82" s="174" t="s">
        <v>54</v>
      </c>
      <c r="E82" s="174" t="s">
        <v>50</v>
      </c>
      <c r="F82" s="174" t="s">
        <v>51</v>
      </c>
      <c r="G82" s="174" t="s">
        <v>129</v>
      </c>
      <c r="H82" s="174" t="s">
        <v>130</v>
      </c>
      <c r="I82" s="174" t="s">
        <v>131</v>
      </c>
      <c r="J82" s="175" t="s">
        <v>124</v>
      </c>
      <c r="K82" s="176" t="s">
        <v>132</v>
      </c>
      <c r="L82" s="177"/>
      <c r="M82" s="92" t="s">
        <v>19</v>
      </c>
      <c r="N82" s="93" t="s">
        <v>39</v>
      </c>
      <c r="O82" s="93" t="s">
        <v>133</v>
      </c>
      <c r="P82" s="93" t="s">
        <v>134</v>
      </c>
      <c r="Q82" s="93" t="s">
        <v>135</v>
      </c>
      <c r="R82" s="93" t="s">
        <v>136</v>
      </c>
      <c r="S82" s="93" t="s">
        <v>137</v>
      </c>
      <c r="T82" s="94" t="s">
        <v>138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139</v>
      </c>
      <c r="D83" s="40"/>
      <c r="E83" s="40"/>
      <c r="F83" s="40"/>
      <c r="G83" s="40"/>
      <c r="H83" s="40"/>
      <c r="I83" s="40"/>
      <c r="J83" s="178">
        <f>BK83</f>
        <v>0</v>
      </c>
      <c r="K83" s="40"/>
      <c r="L83" s="44"/>
      <c r="M83" s="95"/>
      <c r="N83" s="179"/>
      <c r="O83" s="96"/>
      <c r="P83" s="180">
        <f>P84</f>
        <v>0</v>
      </c>
      <c r="Q83" s="96"/>
      <c r="R83" s="180">
        <f>R84</f>
        <v>0.45936300000000002</v>
      </c>
      <c r="S83" s="96"/>
      <c r="T83" s="181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125</v>
      </c>
      <c r="BK83" s="182">
        <f>BK84</f>
        <v>0</v>
      </c>
    </row>
    <row r="84" s="11" customFormat="1" ht="25.92" customHeight="1">
      <c r="A84" s="11"/>
      <c r="B84" s="183"/>
      <c r="C84" s="184"/>
      <c r="D84" s="185" t="s">
        <v>68</v>
      </c>
      <c r="E84" s="186" t="s">
        <v>234</v>
      </c>
      <c r="F84" s="186" t="s">
        <v>235</v>
      </c>
      <c r="G84" s="184"/>
      <c r="H84" s="184"/>
      <c r="I84" s="187"/>
      <c r="J84" s="188">
        <f>BK84</f>
        <v>0</v>
      </c>
      <c r="K84" s="184"/>
      <c r="L84" s="189"/>
      <c r="M84" s="190"/>
      <c r="N84" s="191"/>
      <c r="O84" s="191"/>
      <c r="P84" s="192">
        <f>P85+P164+P171</f>
        <v>0</v>
      </c>
      <c r="Q84" s="191"/>
      <c r="R84" s="192">
        <f>R85+R164+R171</f>
        <v>0.45936300000000002</v>
      </c>
      <c r="S84" s="191"/>
      <c r="T84" s="193">
        <f>T85+T164+T171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77</v>
      </c>
      <c r="AT84" s="195" t="s">
        <v>68</v>
      </c>
      <c r="AU84" s="195" t="s">
        <v>69</v>
      </c>
      <c r="AY84" s="194" t="s">
        <v>143</v>
      </c>
      <c r="BK84" s="196">
        <f>BK85+BK164+BK171</f>
        <v>0</v>
      </c>
    </row>
    <row r="85" s="11" customFormat="1" ht="22.8" customHeight="1">
      <c r="A85" s="11"/>
      <c r="B85" s="183"/>
      <c r="C85" s="184"/>
      <c r="D85" s="185" t="s">
        <v>68</v>
      </c>
      <c r="E85" s="226" t="s">
        <v>77</v>
      </c>
      <c r="F85" s="226" t="s">
        <v>236</v>
      </c>
      <c r="G85" s="184"/>
      <c r="H85" s="184"/>
      <c r="I85" s="187"/>
      <c r="J85" s="227">
        <f>BK85</f>
        <v>0</v>
      </c>
      <c r="K85" s="184"/>
      <c r="L85" s="189"/>
      <c r="M85" s="190"/>
      <c r="N85" s="191"/>
      <c r="O85" s="191"/>
      <c r="P85" s="192">
        <f>SUM(P86:P163)</f>
        <v>0</v>
      </c>
      <c r="Q85" s="191"/>
      <c r="R85" s="192">
        <f>SUM(R86:R163)</f>
        <v>0.15246300000000002</v>
      </c>
      <c r="S85" s="191"/>
      <c r="T85" s="193">
        <f>SUM(T86:T163)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77</v>
      </c>
      <c r="AT85" s="195" t="s">
        <v>68</v>
      </c>
      <c r="AU85" s="195" t="s">
        <v>77</v>
      </c>
      <c r="AY85" s="194" t="s">
        <v>143</v>
      </c>
      <c r="BK85" s="196">
        <f>SUM(BK86:BK163)</f>
        <v>0</v>
      </c>
    </row>
    <row r="86" s="2" customFormat="1" ht="16.5" customHeight="1">
      <c r="A86" s="38"/>
      <c r="B86" s="39"/>
      <c r="C86" s="197" t="s">
        <v>77</v>
      </c>
      <c r="D86" s="197" t="s">
        <v>144</v>
      </c>
      <c r="E86" s="198" t="s">
        <v>1950</v>
      </c>
      <c r="F86" s="199" t="s">
        <v>1951</v>
      </c>
      <c r="G86" s="200" t="s">
        <v>259</v>
      </c>
      <c r="H86" s="201">
        <v>2412</v>
      </c>
      <c r="I86" s="202"/>
      <c r="J86" s="203">
        <f>ROUND(I86*H86,2)</f>
        <v>0</v>
      </c>
      <c r="K86" s="204"/>
      <c r="L86" s="44"/>
      <c r="M86" s="205" t="s">
        <v>19</v>
      </c>
      <c r="N86" s="206" t="s">
        <v>40</v>
      </c>
      <c r="O86" s="8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142</v>
      </c>
      <c r="AT86" s="209" t="s">
        <v>144</v>
      </c>
      <c r="AU86" s="209" t="s">
        <v>79</v>
      </c>
      <c r="AY86" s="17" t="s">
        <v>143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77</v>
      </c>
      <c r="BK86" s="210">
        <f>ROUND(I86*H86,2)</f>
        <v>0</v>
      </c>
      <c r="BL86" s="17" t="s">
        <v>142</v>
      </c>
      <c r="BM86" s="209" t="s">
        <v>1952</v>
      </c>
    </row>
    <row r="87" s="2" customFormat="1">
      <c r="A87" s="38"/>
      <c r="B87" s="39"/>
      <c r="C87" s="40"/>
      <c r="D87" s="211" t="s">
        <v>149</v>
      </c>
      <c r="E87" s="40"/>
      <c r="F87" s="212" t="s">
        <v>1953</v>
      </c>
      <c r="G87" s="40"/>
      <c r="H87" s="40"/>
      <c r="I87" s="213"/>
      <c r="J87" s="40"/>
      <c r="K87" s="40"/>
      <c r="L87" s="44"/>
      <c r="M87" s="214"/>
      <c r="N87" s="21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79</v>
      </c>
    </row>
    <row r="88" s="13" customFormat="1">
      <c r="A88" s="13"/>
      <c r="B88" s="239"/>
      <c r="C88" s="240"/>
      <c r="D88" s="211" t="s">
        <v>242</v>
      </c>
      <c r="E88" s="241" t="s">
        <v>19</v>
      </c>
      <c r="F88" s="242" t="s">
        <v>1954</v>
      </c>
      <c r="G88" s="240"/>
      <c r="H88" s="243">
        <v>804</v>
      </c>
      <c r="I88" s="244"/>
      <c r="J88" s="240"/>
      <c r="K88" s="240"/>
      <c r="L88" s="245"/>
      <c r="M88" s="246"/>
      <c r="N88" s="247"/>
      <c r="O88" s="247"/>
      <c r="P88" s="247"/>
      <c r="Q88" s="247"/>
      <c r="R88" s="247"/>
      <c r="S88" s="247"/>
      <c r="T88" s="24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9" t="s">
        <v>242</v>
      </c>
      <c r="AU88" s="249" t="s">
        <v>79</v>
      </c>
      <c r="AV88" s="13" t="s">
        <v>79</v>
      </c>
      <c r="AW88" s="13" t="s">
        <v>31</v>
      </c>
      <c r="AX88" s="13" t="s">
        <v>69</v>
      </c>
      <c r="AY88" s="249" t="s">
        <v>143</v>
      </c>
    </row>
    <row r="89" s="13" customFormat="1">
      <c r="A89" s="13"/>
      <c r="B89" s="239"/>
      <c r="C89" s="240"/>
      <c r="D89" s="211" t="s">
        <v>242</v>
      </c>
      <c r="E89" s="241" t="s">
        <v>19</v>
      </c>
      <c r="F89" s="242" t="s">
        <v>1955</v>
      </c>
      <c r="G89" s="240"/>
      <c r="H89" s="243">
        <v>804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9" t="s">
        <v>242</v>
      </c>
      <c r="AU89" s="249" t="s">
        <v>79</v>
      </c>
      <c r="AV89" s="13" t="s">
        <v>79</v>
      </c>
      <c r="AW89" s="13" t="s">
        <v>31</v>
      </c>
      <c r="AX89" s="13" t="s">
        <v>69</v>
      </c>
      <c r="AY89" s="249" t="s">
        <v>143</v>
      </c>
    </row>
    <row r="90" s="13" customFormat="1">
      <c r="A90" s="13"/>
      <c r="B90" s="239"/>
      <c r="C90" s="240"/>
      <c r="D90" s="211" t="s">
        <v>242</v>
      </c>
      <c r="E90" s="241" t="s">
        <v>19</v>
      </c>
      <c r="F90" s="242" t="s">
        <v>1956</v>
      </c>
      <c r="G90" s="240"/>
      <c r="H90" s="243">
        <v>804</v>
      </c>
      <c r="I90" s="244"/>
      <c r="J90" s="240"/>
      <c r="K90" s="240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242</v>
      </c>
      <c r="AU90" s="249" t="s">
        <v>79</v>
      </c>
      <c r="AV90" s="13" t="s">
        <v>79</v>
      </c>
      <c r="AW90" s="13" t="s">
        <v>31</v>
      </c>
      <c r="AX90" s="13" t="s">
        <v>69</v>
      </c>
      <c r="AY90" s="249" t="s">
        <v>143</v>
      </c>
    </row>
    <row r="91" s="14" customFormat="1">
      <c r="A91" s="14"/>
      <c r="B91" s="250"/>
      <c r="C91" s="251"/>
      <c r="D91" s="211" t="s">
        <v>242</v>
      </c>
      <c r="E91" s="252" t="s">
        <v>19</v>
      </c>
      <c r="F91" s="253" t="s">
        <v>325</v>
      </c>
      <c r="G91" s="251"/>
      <c r="H91" s="254">
        <v>2412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60" t="s">
        <v>242</v>
      </c>
      <c r="AU91" s="260" t="s">
        <v>79</v>
      </c>
      <c r="AV91" s="14" t="s">
        <v>142</v>
      </c>
      <c r="AW91" s="14" t="s">
        <v>31</v>
      </c>
      <c r="AX91" s="14" t="s">
        <v>77</v>
      </c>
      <c r="AY91" s="260" t="s">
        <v>143</v>
      </c>
    </row>
    <row r="92" s="2" customFormat="1" ht="16.5" customHeight="1">
      <c r="A92" s="38"/>
      <c r="B92" s="39"/>
      <c r="C92" s="197" t="s">
        <v>79</v>
      </c>
      <c r="D92" s="197" t="s">
        <v>144</v>
      </c>
      <c r="E92" s="198" t="s">
        <v>1574</v>
      </c>
      <c r="F92" s="199" t="s">
        <v>1575</v>
      </c>
      <c r="G92" s="200" t="s">
        <v>250</v>
      </c>
      <c r="H92" s="201">
        <v>2.1000000000000001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40</v>
      </c>
      <c r="O92" s="84"/>
      <c r="P92" s="207">
        <f>O92*H92</f>
        <v>0</v>
      </c>
      <c r="Q92" s="207">
        <v>6.0000000000000002E-05</v>
      </c>
      <c r="R92" s="207">
        <f>Q92*H92</f>
        <v>0.000126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142</v>
      </c>
      <c r="AT92" s="209" t="s">
        <v>144</v>
      </c>
      <c r="AU92" s="209" t="s">
        <v>79</v>
      </c>
      <c r="AY92" s="17" t="s">
        <v>143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77</v>
      </c>
      <c r="BK92" s="210">
        <f>ROUND(I92*H92,2)</f>
        <v>0</v>
      </c>
      <c r="BL92" s="17" t="s">
        <v>142</v>
      </c>
      <c r="BM92" s="209" t="s">
        <v>1957</v>
      </c>
    </row>
    <row r="93" s="2" customFormat="1">
      <c r="A93" s="38"/>
      <c r="B93" s="39"/>
      <c r="C93" s="40"/>
      <c r="D93" s="211" t="s">
        <v>149</v>
      </c>
      <c r="E93" s="40"/>
      <c r="F93" s="212" t="s">
        <v>1577</v>
      </c>
      <c r="G93" s="40"/>
      <c r="H93" s="40"/>
      <c r="I93" s="213"/>
      <c r="J93" s="40"/>
      <c r="K93" s="40"/>
      <c r="L93" s="44"/>
      <c r="M93" s="214"/>
      <c r="N93" s="21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79</v>
      </c>
    </row>
    <row r="94" s="13" customFormat="1">
      <c r="A94" s="13"/>
      <c r="B94" s="239"/>
      <c r="C94" s="240"/>
      <c r="D94" s="211" t="s">
        <v>242</v>
      </c>
      <c r="E94" s="241" t="s">
        <v>19</v>
      </c>
      <c r="F94" s="242" t="s">
        <v>1892</v>
      </c>
      <c r="G94" s="240"/>
      <c r="H94" s="243">
        <v>0.69999999999999996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9" t="s">
        <v>242</v>
      </c>
      <c r="AU94" s="249" t="s">
        <v>79</v>
      </c>
      <c r="AV94" s="13" t="s">
        <v>79</v>
      </c>
      <c r="AW94" s="13" t="s">
        <v>31</v>
      </c>
      <c r="AX94" s="13" t="s">
        <v>69</v>
      </c>
      <c r="AY94" s="249" t="s">
        <v>143</v>
      </c>
    </row>
    <row r="95" s="13" customFormat="1">
      <c r="A95" s="13"/>
      <c r="B95" s="239"/>
      <c r="C95" s="240"/>
      <c r="D95" s="211" t="s">
        <v>242</v>
      </c>
      <c r="E95" s="241" t="s">
        <v>19</v>
      </c>
      <c r="F95" s="242" t="s">
        <v>1893</v>
      </c>
      <c r="G95" s="240"/>
      <c r="H95" s="243">
        <v>0.69999999999999996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242</v>
      </c>
      <c r="AU95" s="249" t="s">
        <v>79</v>
      </c>
      <c r="AV95" s="13" t="s">
        <v>79</v>
      </c>
      <c r="AW95" s="13" t="s">
        <v>31</v>
      </c>
      <c r="AX95" s="13" t="s">
        <v>69</v>
      </c>
      <c r="AY95" s="249" t="s">
        <v>143</v>
      </c>
    </row>
    <row r="96" s="13" customFormat="1">
      <c r="A96" s="13"/>
      <c r="B96" s="239"/>
      <c r="C96" s="240"/>
      <c r="D96" s="211" t="s">
        <v>242</v>
      </c>
      <c r="E96" s="241" t="s">
        <v>19</v>
      </c>
      <c r="F96" s="242" t="s">
        <v>1894</v>
      </c>
      <c r="G96" s="240"/>
      <c r="H96" s="243">
        <v>0.69999999999999996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242</v>
      </c>
      <c r="AU96" s="249" t="s">
        <v>79</v>
      </c>
      <c r="AV96" s="13" t="s">
        <v>79</v>
      </c>
      <c r="AW96" s="13" t="s">
        <v>31</v>
      </c>
      <c r="AX96" s="13" t="s">
        <v>69</v>
      </c>
      <c r="AY96" s="249" t="s">
        <v>143</v>
      </c>
    </row>
    <row r="97" s="14" customFormat="1">
      <c r="A97" s="14"/>
      <c r="B97" s="250"/>
      <c r="C97" s="251"/>
      <c r="D97" s="211" t="s">
        <v>242</v>
      </c>
      <c r="E97" s="252" t="s">
        <v>19</v>
      </c>
      <c r="F97" s="253" t="s">
        <v>325</v>
      </c>
      <c r="G97" s="251"/>
      <c r="H97" s="254">
        <v>2.1000000000000001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0" t="s">
        <v>242</v>
      </c>
      <c r="AU97" s="260" t="s">
        <v>79</v>
      </c>
      <c r="AV97" s="14" t="s">
        <v>142</v>
      </c>
      <c r="AW97" s="14" t="s">
        <v>31</v>
      </c>
      <c r="AX97" s="14" t="s">
        <v>77</v>
      </c>
      <c r="AY97" s="260" t="s">
        <v>143</v>
      </c>
    </row>
    <row r="98" s="2" customFormat="1" ht="16.5" customHeight="1">
      <c r="A98" s="38"/>
      <c r="B98" s="39"/>
      <c r="C98" s="228" t="s">
        <v>154</v>
      </c>
      <c r="D98" s="228" t="s">
        <v>237</v>
      </c>
      <c r="E98" s="229" t="s">
        <v>1578</v>
      </c>
      <c r="F98" s="230" t="s">
        <v>1579</v>
      </c>
      <c r="G98" s="231" t="s">
        <v>250</v>
      </c>
      <c r="H98" s="232">
        <v>2.1000000000000001</v>
      </c>
      <c r="I98" s="233"/>
      <c r="J98" s="234">
        <f>ROUND(I98*H98,2)</f>
        <v>0</v>
      </c>
      <c r="K98" s="235"/>
      <c r="L98" s="236"/>
      <c r="M98" s="237" t="s">
        <v>19</v>
      </c>
      <c r="N98" s="238" t="s">
        <v>40</v>
      </c>
      <c r="O98" s="84"/>
      <c r="P98" s="207">
        <f>O98*H98</f>
        <v>0</v>
      </c>
      <c r="Q98" s="207">
        <v>0.0070899999999999999</v>
      </c>
      <c r="R98" s="207">
        <f>Q98*H98</f>
        <v>0.014889000000000001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173</v>
      </c>
      <c r="AT98" s="209" t="s">
        <v>237</v>
      </c>
      <c r="AU98" s="209" t="s">
        <v>79</v>
      </c>
      <c r="AY98" s="17" t="s">
        <v>143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77</v>
      </c>
      <c r="BK98" s="210">
        <f>ROUND(I98*H98,2)</f>
        <v>0</v>
      </c>
      <c r="BL98" s="17" t="s">
        <v>142</v>
      </c>
      <c r="BM98" s="209" t="s">
        <v>1958</v>
      </c>
    </row>
    <row r="99" s="2" customFormat="1">
      <c r="A99" s="38"/>
      <c r="B99" s="39"/>
      <c r="C99" s="40"/>
      <c r="D99" s="211" t="s">
        <v>149</v>
      </c>
      <c r="E99" s="40"/>
      <c r="F99" s="212" t="s">
        <v>1579</v>
      </c>
      <c r="G99" s="40"/>
      <c r="H99" s="40"/>
      <c r="I99" s="213"/>
      <c r="J99" s="40"/>
      <c r="K99" s="40"/>
      <c r="L99" s="44"/>
      <c r="M99" s="214"/>
      <c r="N99" s="215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79</v>
      </c>
    </row>
    <row r="100" s="13" customFormat="1">
      <c r="A100" s="13"/>
      <c r="B100" s="239"/>
      <c r="C100" s="240"/>
      <c r="D100" s="211" t="s">
        <v>242</v>
      </c>
      <c r="E100" s="241" t="s">
        <v>19</v>
      </c>
      <c r="F100" s="242" t="s">
        <v>1892</v>
      </c>
      <c r="G100" s="240"/>
      <c r="H100" s="243">
        <v>0.69999999999999996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242</v>
      </c>
      <c r="AU100" s="249" t="s">
        <v>79</v>
      </c>
      <c r="AV100" s="13" t="s">
        <v>79</v>
      </c>
      <c r="AW100" s="13" t="s">
        <v>31</v>
      </c>
      <c r="AX100" s="13" t="s">
        <v>69</v>
      </c>
      <c r="AY100" s="249" t="s">
        <v>143</v>
      </c>
    </row>
    <row r="101" s="13" customFormat="1">
      <c r="A101" s="13"/>
      <c r="B101" s="239"/>
      <c r="C101" s="240"/>
      <c r="D101" s="211" t="s">
        <v>242</v>
      </c>
      <c r="E101" s="241" t="s">
        <v>19</v>
      </c>
      <c r="F101" s="242" t="s">
        <v>1893</v>
      </c>
      <c r="G101" s="240"/>
      <c r="H101" s="243">
        <v>0.69999999999999996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242</v>
      </c>
      <c r="AU101" s="249" t="s">
        <v>79</v>
      </c>
      <c r="AV101" s="13" t="s">
        <v>79</v>
      </c>
      <c r="AW101" s="13" t="s">
        <v>31</v>
      </c>
      <c r="AX101" s="13" t="s">
        <v>69</v>
      </c>
      <c r="AY101" s="249" t="s">
        <v>143</v>
      </c>
    </row>
    <row r="102" s="13" customFormat="1">
      <c r="A102" s="13"/>
      <c r="B102" s="239"/>
      <c r="C102" s="240"/>
      <c r="D102" s="211" t="s">
        <v>242</v>
      </c>
      <c r="E102" s="241" t="s">
        <v>19</v>
      </c>
      <c r="F102" s="242" t="s">
        <v>1894</v>
      </c>
      <c r="G102" s="240"/>
      <c r="H102" s="243">
        <v>0.69999999999999996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242</v>
      </c>
      <c r="AU102" s="249" t="s">
        <v>79</v>
      </c>
      <c r="AV102" s="13" t="s">
        <v>79</v>
      </c>
      <c r="AW102" s="13" t="s">
        <v>31</v>
      </c>
      <c r="AX102" s="13" t="s">
        <v>69</v>
      </c>
      <c r="AY102" s="249" t="s">
        <v>143</v>
      </c>
    </row>
    <row r="103" s="14" customFormat="1">
      <c r="A103" s="14"/>
      <c r="B103" s="250"/>
      <c r="C103" s="251"/>
      <c r="D103" s="211" t="s">
        <v>242</v>
      </c>
      <c r="E103" s="252" t="s">
        <v>19</v>
      </c>
      <c r="F103" s="253" t="s">
        <v>325</v>
      </c>
      <c r="G103" s="251"/>
      <c r="H103" s="254">
        <v>2.1000000000000001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0" t="s">
        <v>242</v>
      </c>
      <c r="AU103" s="260" t="s">
        <v>79</v>
      </c>
      <c r="AV103" s="14" t="s">
        <v>142</v>
      </c>
      <c r="AW103" s="14" t="s">
        <v>31</v>
      </c>
      <c r="AX103" s="14" t="s">
        <v>77</v>
      </c>
      <c r="AY103" s="260" t="s">
        <v>143</v>
      </c>
    </row>
    <row r="104" s="2" customFormat="1" ht="16.5" customHeight="1">
      <c r="A104" s="38"/>
      <c r="B104" s="39"/>
      <c r="C104" s="197" t="s">
        <v>142</v>
      </c>
      <c r="D104" s="197" t="s">
        <v>144</v>
      </c>
      <c r="E104" s="198" t="s">
        <v>1896</v>
      </c>
      <c r="F104" s="199" t="s">
        <v>1897</v>
      </c>
      <c r="G104" s="200" t="s">
        <v>250</v>
      </c>
      <c r="H104" s="201">
        <v>42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40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142</v>
      </c>
      <c r="AT104" s="209" t="s">
        <v>144</v>
      </c>
      <c r="AU104" s="209" t="s">
        <v>79</v>
      </c>
      <c r="AY104" s="17" t="s">
        <v>143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77</v>
      </c>
      <c r="BK104" s="210">
        <f>ROUND(I104*H104,2)</f>
        <v>0</v>
      </c>
      <c r="BL104" s="17" t="s">
        <v>142</v>
      </c>
      <c r="BM104" s="209" t="s">
        <v>1959</v>
      </c>
    </row>
    <row r="105" s="2" customFormat="1">
      <c r="A105" s="38"/>
      <c r="B105" s="39"/>
      <c r="C105" s="40"/>
      <c r="D105" s="211" t="s">
        <v>149</v>
      </c>
      <c r="E105" s="40"/>
      <c r="F105" s="212" t="s">
        <v>1899</v>
      </c>
      <c r="G105" s="40"/>
      <c r="H105" s="40"/>
      <c r="I105" s="213"/>
      <c r="J105" s="40"/>
      <c r="K105" s="40"/>
      <c r="L105" s="44"/>
      <c r="M105" s="214"/>
      <c r="N105" s="215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149</v>
      </c>
      <c r="AU105" s="17" t="s">
        <v>79</v>
      </c>
    </row>
    <row r="106" s="13" customFormat="1">
      <c r="A106" s="13"/>
      <c r="B106" s="239"/>
      <c r="C106" s="240"/>
      <c r="D106" s="211" t="s">
        <v>242</v>
      </c>
      <c r="E106" s="241" t="s">
        <v>19</v>
      </c>
      <c r="F106" s="242" t="s">
        <v>1900</v>
      </c>
      <c r="G106" s="240"/>
      <c r="H106" s="243">
        <v>14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242</v>
      </c>
      <c r="AU106" s="249" t="s">
        <v>79</v>
      </c>
      <c r="AV106" s="13" t="s">
        <v>79</v>
      </c>
      <c r="AW106" s="13" t="s">
        <v>31</v>
      </c>
      <c r="AX106" s="13" t="s">
        <v>69</v>
      </c>
      <c r="AY106" s="249" t="s">
        <v>143</v>
      </c>
    </row>
    <row r="107" s="13" customFormat="1">
      <c r="A107" s="13"/>
      <c r="B107" s="239"/>
      <c r="C107" s="240"/>
      <c r="D107" s="211" t="s">
        <v>242</v>
      </c>
      <c r="E107" s="241" t="s">
        <v>19</v>
      </c>
      <c r="F107" s="242" t="s">
        <v>1901</v>
      </c>
      <c r="G107" s="240"/>
      <c r="H107" s="243">
        <v>14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242</v>
      </c>
      <c r="AU107" s="249" t="s">
        <v>79</v>
      </c>
      <c r="AV107" s="13" t="s">
        <v>79</v>
      </c>
      <c r="AW107" s="13" t="s">
        <v>31</v>
      </c>
      <c r="AX107" s="13" t="s">
        <v>69</v>
      </c>
      <c r="AY107" s="249" t="s">
        <v>143</v>
      </c>
    </row>
    <row r="108" s="13" customFormat="1">
      <c r="A108" s="13"/>
      <c r="B108" s="239"/>
      <c r="C108" s="240"/>
      <c r="D108" s="211" t="s">
        <v>242</v>
      </c>
      <c r="E108" s="241" t="s">
        <v>19</v>
      </c>
      <c r="F108" s="242" t="s">
        <v>1902</v>
      </c>
      <c r="G108" s="240"/>
      <c r="H108" s="243">
        <v>14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9" t="s">
        <v>242</v>
      </c>
      <c r="AU108" s="249" t="s">
        <v>79</v>
      </c>
      <c r="AV108" s="13" t="s">
        <v>79</v>
      </c>
      <c r="AW108" s="13" t="s">
        <v>31</v>
      </c>
      <c r="AX108" s="13" t="s">
        <v>69</v>
      </c>
      <c r="AY108" s="249" t="s">
        <v>143</v>
      </c>
    </row>
    <row r="109" s="14" customFormat="1">
      <c r="A109" s="14"/>
      <c r="B109" s="250"/>
      <c r="C109" s="251"/>
      <c r="D109" s="211" t="s">
        <v>242</v>
      </c>
      <c r="E109" s="252" t="s">
        <v>19</v>
      </c>
      <c r="F109" s="253" t="s">
        <v>325</v>
      </c>
      <c r="G109" s="251"/>
      <c r="H109" s="254">
        <v>42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0" t="s">
        <v>242</v>
      </c>
      <c r="AU109" s="260" t="s">
        <v>79</v>
      </c>
      <c r="AV109" s="14" t="s">
        <v>142</v>
      </c>
      <c r="AW109" s="14" t="s">
        <v>31</v>
      </c>
      <c r="AX109" s="14" t="s">
        <v>77</v>
      </c>
      <c r="AY109" s="260" t="s">
        <v>143</v>
      </c>
    </row>
    <row r="110" s="2" customFormat="1" ht="16.5" customHeight="1">
      <c r="A110" s="38"/>
      <c r="B110" s="39"/>
      <c r="C110" s="197" t="s">
        <v>161</v>
      </c>
      <c r="D110" s="197" t="s">
        <v>144</v>
      </c>
      <c r="E110" s="198" t="s">
        <v>1590</v>
      </c>
      <c r="F110" s="199" t="s">
        <v>1591</v>
      </c>
      <c r="G110" s="200" t="s">
        <v>250</v>
      </c>
      <c r="H110" s="201">
        <v>858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40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142</v>
      </c>
      <c r="AT110" s="209" t="s">
        <v>144</v>
      </c>
      <c r="AU110" s="209" t="s">
        <v>79</v>
      </c>
      <c r="AY110" s="17" t="s">
        <v>143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77</v>
      </c>
      <c r="BK110" s="210">
        <f>ROUND(I110*H110,2)</f>
        <v>0</v>
      </c>
      <c r="BL110" s="17" t="s">
        <v>142</v>
      </c>
      <c r="BM110" s="209" t="s">
        <v>1960</v>
      </c>
    </row>
    <row r="111" s="2" customFormat="1">
      <c r="A111" s="38"/>
      <c r="B111" s="39"/>
      <c r="C111" s="40"/>
      <c r="D111" s="211" t="s">
        <v>149</v>
      </c>
      <c r="E111" s="40"/>
      <c r="F111" s="212" t="s">
        <v>1593</v>
      </c>
      <c r="G111" s="40"/>
      <c r="H111" s="40"/>
      <c r="I111" s="213"/>
      <c r="J111" s="40"/>
      <c r="K111" s="40"/>
      <c r="L111" s="44"/>
      <c r="M111" s="214"/>
      <c r="N111" s="215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149</v>
      </c>
      <c r="AU111" s="17" t="s">
        <v>79</v>
      </c>
    </row>
    <row r="112" s="13" customFormat="1">
      <c r="A112" s="13"/>
      <c r="B112" s="239"/>
      <c r="C112" s="240"/>
      <c r="D112" s="211" t="s">
        <v>242</v>
      </c>
      <c r="E112" s="241" t="s">
        <v>19</v>
      </c>
      <c r="F112" s="242" t="s">
        <v>1961</v>
      </c>
      <c r="G112" s="240"/>
      <c r="H112" s="243">
        <v>286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242</v>
      </c>
      <c r="AU112" s="249" t="s">
        <v>79</v>
      </c>
      <c r="AV112" s="13" t="s">
        <v>79</v>
      </c>
      <c r="AW112" s="13" t="s">
        <v>31</v>
      </c>
      <c r="AX112" s="13" t="s">
        <v>69</v>
      </c>
      <c r="AY112" s="249" t="s">
        <v>143</v>
      </c>
    </row>
    <row r="113" s="13" customFormat="1">
      <c r="A113" s="13"/>
      <c r="B113" s="239"/>
      <c r="C113" s="240"/>
      <c r="D113" s="211" t="s">
        <v>242</v>
      </c>
      <c r="E113" s="241" t="s">
        <v>19</v>
      </c>
      <c r="F113" s="242" t="s">
        <v>1962</v>
      </c>
      <c r="G113" s="240"/>
      <c r="H113" s="243">
        <v>286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242</v>
      </c>
      <c r="AU113" s="249" t="s">
        <v>79</v>
      </c>
      <c r="AV113" s="13" t="s">
        <v>79</v>
      </c>
      <c r="AW113" s="13" t="s">
        <v>31</v>
      </c>
      <c r="AX113" s="13" t="s">
        <v>69</v>
      </c>
      <c r="AY113" s="249" t="s">
        <v>143</v>
      </c>
    </row>
    <row r="114" s="13" customFormat="1">
      <c r="A114" s="13"/>
      <c r="B114" s="239"/>
      <c r="C114" s="240"/>
      <c r="D114" s="211" t="s">
        <v>242</v>
      </c>
      <c r="E114" s="241" t="s">
        <v>19</v>
      </c>
      <c r="F114" s="242" t="s">
        <v>1963</v>
      </c>
      <c r="G114" s="240"/>
      <c r="H114" s="243">
        <v>286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242</v>
      </c>
      <c r="AU114" s="249" t="s">
        <v>79</v>
      </c>
      <c r="AV114" s="13" t="s">
        <v>79</v>
      </c>
      <c r="AW114" s="13" t="s">
        <v>31</v>
      </c>
      <c r="AX114" s="13" t="s">
        <v>69</v>
      </c>
      <c r="AY114" s="249" t="s">
        <v>143</v>
      </c>
    </row>
    <row r="115" s="14" customFormat="1">
      <c r="A115" s="14"/>
      <c r="B115" s="250"/>
      <c r="C115" s="251"/>
      <c r="D115" s="211" t="s">
        <v>242</v>
      </c>
      <c r="E115" s="252" t="s">
        <v>19</v>
      </c>
      <c r="F115" s="253" t="s">
        <v>325</v>
      </c>
      <c r="G115" s="251"/>
      <c r="H115" s="254">
        <v>858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0" t="s">
        <v>242</v>
      </c>
      <c r="AU115" s="260" t="s">
        <v>79</v>
      </c>
      <c r="AV115" s="14" t="s">
        <v>142</v>
      </c>
      <c r="AW115" s="14" t="s">
        <v>31</v>
      </c>
      <c r="AX115" s="14" t="s">
        <v>77</v>
      </c>
      <c r="AY115" s="260" t="s">
        <v>143</v>
      </c>
    </row>
    <row r="116" s="2" customFormat="1" ht="16.5" customHeight="1">
      <c r="A116" s="38"/>
      <c r="B116" s="39"/>
      <c r="C116" s="197" t="s">
        <v>165</v>
      </c>
      <c r="D116" s="197" t="s">
        <v>144</v>
      </c>
      <c r="E116" s="198" t="s">
        <v>1594</v>
      </c>
      <c r="F116" s="199" t="s">
        <v>1595</v>
      </c>
      <c r="G116" s="200" t="s">
        <v>250</v>
      </c>
      <c r="H116" s="201">
        <v>2.1000000000000001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40</v>
      </c>
      <c r="O116" s="84"/>
      <c r="P116" s="207">
        <f>O116*H116</f>
        <v>0</v>
      </c>
      <c r="Q116" s="207">
        <v>0.0020799999999999998</v>
      </c>
      <c r="R116" s="207">
        <f>Q116*H116</f>
        <v>0.0043679999999999995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142</v>
      </c>
      <c r="AT116" s="209" t="s">
        <v>144</v>
      </c>
      <c r="AU116" s="209" t="s">
        <v>79</v>
      </c>
      <c r="AY116" s="17" t="s">
        <v>143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77</v>
      </c>
      <c r="BK116" s="210">
        <f>ROUND(I116*H116,2)</f>
        <v>0</v>
      </c>
      <c r="BL116" s="17" t="s">
        <v>142</v>
      </c>
      <c r="BM116" s="209" t="s">
        <v>1964</v>
      </c>
    </row>
    <row r="117" s="2" customFormat="1">
      <c r="A117" s="38"/>
      <c r="B117" s="39"/>
      <c r="C117" s="40"/>
      <c r="D117" s="211" t="s">
        <v>149</v>
      </c>
      <c r="E117" s="40"/>
      <c r="F117" s="212" t="s">
        <v>1597</v>
      </c>
      <c r="G117" s="40"/>
      <c r="H117" s="40"/>
      <c r="I117" s="213"/>
      <c r="J117" s="40"/>
      <c r="K117" s="40"/>
      <c r="L117" s="44"/>
      <c r="M117" s="214"/>
      <c r="N117" s="215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149</v>
      </c>
      <c r="AU117" s="17" t="s">
        <v>79</v>
      </c>
    </row>
    <row r="118" s="13" customFormat="1">
      <c r="A118" s="13"/>
      <c r="B118" s="239"/>
      <c r="C118" s="240"/>
      <c r="D118" s="211" t="s">
        <v>242</v>
      </c>
      <c r="E118" s="241" t="s">
        <v>19</v>
      </c>
      <c r="F118" s="242" t="s">
        <v>1892</v>
      </c>
      <c r="G118" s="240"/>
      <c r="H118" s="243">
        <v>0.69999999999999996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242</v>
      </c>
      <c r="AU118" s="249" t="s">
        <v>79</v>
      </c>
      <c r="AV118" s="13" t="s">
        <v>79</v>
      </c>
      <c r="AW118" s="13" t="s">
        <v>31</v>
      </c>
      <c r="AX118" s="13" t="s">
        <v>69</v>
      </c>
      <c r="AY118" s="249" t="s">
        <v>143</v>
      </c>
    </row>
    <row r="119" s="13" customFormat="1">
      <c r="A119" s="13"/>
      <c r="B119" s="239"/>
      <c r="C119" s="240"/>
      <c r="D119" s="211" t="s">
        <v>242</v>
      </c>
      <c r="E119" s="241" t="s">
        <v>19</v>
      </c>
      <c r="F119" s="242" t="s">
        <v>1893</v>
      </c>
      <c r="G119" s="240"/>
      <c r="H119" s="243">
        <v>0.69999999999999996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242</v>
      </c>
      <c r="AU119" s="249" t="s">
        <v>79</v>
      </c>
      <c r="AV119" s="13" t="s">
        <v>79</v>
      </c>
      <c r="AW119" s="13" t="s">
        <v>31</v>
      </c>
      <c r="AX119" s="13" t="s">
        <v>69</v>
      </c>
      <c r="AY119" s="249" t="s">
        <v>143</v>
      </c>
    </row>
    <row r="120" s="13" customFormat="1">
      <c r="A120" s="13"/>
      <c r="B120" s="239"/>
      <c r="C120" s="240"/>
      <c r="D120" s="211" t="s">
        <v>242</v>
      </c>
      <c r="E120" s="241" t="s">
        <v>19</v>
      </c>
      <c r="F120" s="242" t="s">
        <v>1894</v>
      </c>
      <c r="G120" s="240"/>
      <c r="H120" s="243">
        <v>0.69999999999999996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242</v>
      </c>
      <c r="AU120" s="249" t="s">
        <v>79</v>
      </c>
      <c r="AV120" s="13" t="s">
        <v>79</v>
      </c>
      <c r="AW120" s="13" t="s">
        <v>31</v>
      </c>
      <c r="AX120" s="13" t="s">
        <v>69</v>
      </c>
      <c r="AY120" s="249" t="s">
        <v>143</v>
      </c>
    </row>
    <row r="121" s="14" customFormat="1">
      <c r="A121" s="14"/>
      <c r="B121" s="250"/>
      <c r="C121" s="251"/>
      <c r="D121" s="211" t="s">
        <v>242</v>
      </c>
      <c r="E121" s="252" t="s">
        <v>19</v>
      </c>
      <c r="F121" s="253" t="s">
        <v>325</v>
      </c>
      <c r="G121" s="251"/>
      <c r="H121" s="254">
        <v>2.1000000000000001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0" t="s">
        <v>242</v>
      </c>
      <c r="AU121" s="260" t="s">
        <v>79</v>
      </c>
      <c r="AV121" s="14" t="s">
        <v>142</v>
      </c>
      <c r="AW121" s="14" t="s">
        <v>31</v>
      </c>
      <c r="AX121" s="14" t="s">
        <v>77</v>
      </c>
      <c r="AY121" s="260" t="s">
        <v>143</v>
      </c>
    </row>
    <row r="122" s="2" customFormat="1" ht="16.5" customHeight="1">
      <c r="A122" s="38"/>
      <c r="B122" s="39"/>
      <c r="C122" s="197" t="s">
        <v>169</v>
      </c>
      <c r="D122" s="197" t="s">
        <v>144</v>
      </c>
      <c r="E122" s="198" t="s">
        <v>1908</v>
      </c>
      <c r="F122" s="199" t="s">
        <v>1909</v>
      </c>
      <c r="G122" s="200" t="s">
        <v>250</v>
      </c>
      <c r="H122" s="201">
        <v>900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40</v>
      </c>
      <c r="O122" s="8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142</v>
      </c>
      <c r="AT122" s="209" t="s">
        <v>144</v>
      </c>
      <c r="AU122" s="209" t="s">
        <v>79</v>
      </c>
      <c r="AY122" s="17" t="s">
        <v>143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77</v>
      </c>
      <c r="BK122" s="210">
        <f>ROUND(I122*H122,2)</f>
        <v>0</v>
      </c>
      <c r="BL122" s="17" t="s">
        <v>142</v>
      </c>
      <c r="BM122" s="209" t="s">
        <v>1965</v>
      </c>
    </row>
    <row r="123" s="2" customFormat="1">
      <c r="A123" s="38"/>
      <c r="B123" s="39"/>
      <c r="C123" s="40"/>
      <c r="D123" s="211" t="s">
        <v>149</v>
      </c>
      <c r="E123" s="40"/>
      <c r="F123" s="212" t="s">
        <v>1911</v>
      </c>
      <c r="G123" s="40"/>
      <c r="H123" s="40"/>
      <c r="I123" s="213"/>
      <c r="J123" s="40"/>
      <c r="K123" s="40"/>
      <c r="L123" s="44"/>
      <c r="M123" s="214"/>
      <c r="N123" s="215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79</v>
      </c>
    </row>
    <row r="124" s="13" customFormat="1">
      <c r="A124" s="13"/>
      <c r="B124" s="239"/>
      <c r="C124" s="240"/>
      <c r="D124" s="211" t="s">
        <v>242</v>
      </c>
      <c r="E124" s="241" t="s">
        <v>19</v>
      </c>
      <c r="F124" s="242" t="s">
        <v>1966</v>
      </c>
      <c r="G124" s="240"/>
      <c r="H124" s="243">
        <v>300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242</v>
      </c>
      <c r="AU124" s="249" t="s">
        <v>79</v>
      </c>
      <c r="AV124" s="13" t="s">
        <v>79</v>
      </c>
      <c r="AW124" s="13" t="s">
        <v>31</v>
      </c>
      <c r="AX124" s="13" t="s">
        <v>69</v>
      </c>
      <c r="AY124" s="249" t="s">
        <v>143</v>
      </c>
    </row>
    <row r="125" s="13" customFormat="1">
      <c r="A125" s="13"/>
      <c r="B125" s="239"/>
      <c r="C125" s="240"/>
      <c r="D125" s="211" t="s">
        <v>242</v>
      </c>
      <c r="E125" s="241" t="s">
        <v>19</v>
      </c>
      <c r="F125" s="242" t="s">
        <v>1967</v>
      </c>
      <c r="G125" s="240"/>
      <c r="H125" s="243">
        <v>300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242</v>
      </c>
      <c r="AU125" s="249" t="s">
        <v>79</v>
      </c>
      <c r="AV125" s="13" t="s">
        <v>79</v>
      </c>
      <c r="AW125" s="13" t="s">
        <v>31</v>
      </c>
      <c r="AX125" s="13" t="s">
        <v>69</v>
      </c>
      <c r="AY125" s="249" t="s">
        <v>143</v>
      </c>
    </row>
    <row r="126" s="13" customFormat="1">
      <c r="A126" s="13"/>
      <c r="B126" s="239"/>
      <c r="C126" s="240"/>
      <c r="D126" s="211" t="s">
        <v>242</v>
      </c>
      <c r="E126" s="241" t="s">
        <v>19</v>
      </c>
      <c r="F126" s="242" t="s">
        <v>1968</v>
      </c>
      <c r="G126" s="240"/>
      <c r="H126" s="243">
        <v>300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242</v>
      </c>
      <c r="AU126" s="249" t="s">
        <v>79</v>
      </c>
      <c r="AV126" s="13" t="s">
        <v>79</v>
      </c>
      <c r="AW126" s="13" t="s">
        <v>31</v>
      </c>
      <c r="AX126" s="13" t="s">
        <v>69</v>
      </c>
      <c r="AY126" s="249" t="s">
        <v>143</v>
      </c>
    </row>
    <row r="127" s="14" customFormat="1">
      <c r="A127" s="14"/>
      <c r="B127" s="250"/>
      <c r="C127" s="251"/>
      <c r="D127" s="211" t="s">
        <v>242</v>
      </c>
      <c r="E127" s="252" t="s">
        <v>19</v>
      </c>
      <c r="F127" s="253" t="s">
        <v>325</v>
      </c>
      <c r="G127" s="251"/>
      <c r="H127" s="254">
        <v>900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242</v>
      </c>
      <c r="AU127" s="260" t="s">
        <v>79</v>
      </c>
      <c r="AV127" s="14" t="s">
        <v>142</v>
      </c>
      <c r="AW127" s="14" t="s">
        <v>31</v>
      </c>
      <c r="AX127" s="14" t="s">
        <v>77</v>
      </c>
      <c r="AY127" s="260" t="s">
        <v>143</v>
      </c>
    </row>
    <row r="128" s="2" customFormat="1" ht="16.5" customHeight="1">
      <c r="A128" s="38"/>
      <c r="B128" s="39"/>
      <c r="C128" s="197" t="s">
        <v>173</v>
      </c>
      <c r="D128" s="197" t="s">
        <v>144</v>
      </c>
      <c r="E128" s="198" t="s">
        <v>1598</v>
      </c>
      <c r="F128" s="199" t="s">
        <v>1599</v>
      </c>
      <c r="G128" s="200" t="s">
        <v>259</v>
      </c>
      <c r="H128" s="201">
        <v>8.7599999999999998</v>
      </c>
      <c r="I128" s="202"/>
      <c r="J128" s="203">
        <f>ROUND(I128*H128,2)</f>
        <v>0</v>
      </c>
      <c r="K128" s="204"/>
      <c r="L128" s="44"/>
      <c r="M128" s="205" t="s">
        <v>19</v>
      </c>
      <c r="N128" s="206" t="s">
        <v>40</v>
      </c>
      <c r="O128" s="84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142</v>
      </c>
      <c r="AT128" s="209" t="s">
        <v>144</v>
      </c>
      <c r="AU128" s="209" t="s">
        <v>79</v>
      </c>
      <c r="AY128" s="17" t="s">
        <v>143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77</v>
      </c>
      <c r="BK128" s="210">
        <f>ROUND(I128*H128,2)</f>
        <v>0</v>
      </c>
      <c r="BL128" s="17" t="s">
        <v>142</v>
      </c>
      <c r="BM128" s="209" t="s">
        <v>1969</v>
      </c>
    </row>
    <row r="129" s="2" customFormat="1">
      <c r="A129" s="38"/>
      <c r="B129" s="39"/>
      <c r="C129" s="40"/>
      <c r="D129" s="211" t="s">
        <v>149</v>
      </c>
      <c r="E129" s="40"/>
      <c r="F129" s="212" t="s">
        <v>1601</v>
      </c>
      <c r="G129" s="40"/>
      <c r="H129" s="40"/>
      <c r="I129" s="213"/>
      <c r="J129" s="40"/>
      <c r="K129" s="40"/>
      <c r="L129" s="44"/>
      <c r="M129" s="214"/>
      <c r="N129" s="215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79</v>
      </c>
    </row>
    <row r="130" s="13" customFormat="1">
      <c r="A130" s="13"/>
      <c r="B130" s="239"/>
      <c r="C130" s="240"/>
      <c r="D130" s="211" t="s">
        <v>242</v>
      </c>
      <c r="E130" s="241" t="s">
        <v>19</v>
      </c>
      <c r="F130" s="242" t="s">
        <v>1970</v>
      </c>
      <c r="G130" s="240"/>
      <c r="H130" s="243">
        <v>2.9199999999999999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242</v>
      </c>
      <c r="AU130" s="249" t="s">
        <v>79</v>
      </c>
      <c r="AV130" s="13" t="s">
        <v>79</v>
      </c>
      <c r="AW130" s="13" t="s">
        <v>31</v>
      </c>
      <c r="AX130" s="13" t="s">
        <v>69</v>
      </c>
      <c r="AY130" s="249" t="s">
        <v>143</v>
      </c>
    </row>
    <row r="131" s="13" customFormat="1">
      <c r="A131" s="13"/>
      <c r="B131" s="239"/>
      <c r="C131" s="240"/>
      <c r="D131" s="211" t="s">
        <v>242</v>
      </c>
      <c r="E131" s="241" t="s">
        <v>19</v>
      </c>
      <c r="F131" s="242" t="s">
        <v>1971</v>
      </c>
      <c r="G131" s="240"/>
      <c r="H131" s="243">
        <v>2.9199999999999999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242</v>
      </c>
      <c r="AU131" s="249" t="s">
        <v>79</v>
      </c>
      <c r="AV131" s="13" t="s">
        <v>79</v>
      </c>
      <c r="AW131" s="13" t="s">
        <v>31</v>
      </c>
      <c r="AX131" s="13" t="s">
        <v>69</v>
      </c>
      <c r="AY131" s="249" t="s">
        <v>143</v>
      </c>
    </row>
    <row r="132" s="13" customFormat="1">
      <c r="A132" s="13"/>
      <c r="B132" s="239"/>
      <c r="C132" s="240"/>
      <c r="D132" s="211" t="s">
        <v>242</v>
      </c>
      <c r="E132" s="241" t="s">
        <v>19</v>
      </c>
      <c r="F132" s="242" t="s">
        <v>1972</v>
      </c>
      <c r="G132" s="240"/>
      <c r="H132" s="243">
        <v>2.9199999999999999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242</v>
      </c>
      <c r="AU132" s="249" t="s">
        <v>79</v>
      </c>
      <c r="AV132" s="13" t="s">
        <v>79</v>
      </c>
      <c r="AW132" s="13" t="s">
        <v>31</v>
      </c>
      <c r="AX132" s="13" t="s">
        <v>69</v>
      </c>
      <c r="AY132" s="249" t="s">
        <v>143</v>
      </c>
    </row>
    <row r="133" s="14" customFormat="1">
      <c r="A133" s="14"/>
      <c r="B133" s="250"/>
      <c r="C133" s="251"/>
      <c r="D133" s="211" t="s">
        <v>242</v>
      </c>
      <c r="E133" s="252" t="s">
        <v>19</v>
      </c>
      <c r="F133" s="253" t="s">
        <v>325</v>
      </c>
      <c r="G133" s="251"/>
      <c r="H133" s="254">
        <v>8.7599999999999998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242</v>
      </c>
      <c r="AU133" s="260" t="s">
        <v>79</v>
      </c>
      <c r="AV133" s="14" t="s">
        <v>142</v>
      </c>
      <c r="AW133" s="14" t="s">
        <v>31</v>
      </c>
      <c r="AX133" s="14" t="s">
        <v>77</v>
      </c>
      <c r="AY133" s="260" t="s">
        <v>143</v>
      </c>
    </row>
    <row r="134" s="2" customFormat="1" ht="16.5" customHeight="1">
      <c r="A134" s="38"/>
      <c r="B134" s="39"/>
      <c r="C134" s="228" t="s">
        <v>177</v>
      </c>
      <c r="D134" s="228" t="s">
        <v>237</v>
      </c>
      <c r="E134" s="229" t="s">
        <v>1603</v>
      </c>
      <c r="F134" s="230" t="s">
        <v>1604</v>
      </c>
      <c r="G134" s="231" t="s">
        <v>306</v>
      </c>
      <c r="H134" s="232">
        <v>0.61199999999999999</v>
      </c>
      <c r="I134" s="233"/>
      <c r="J134" s="234">
        <f>ROUND(I134*H134,2)</f>
        <v>0</v>
      </c>
      <c r="K134" s="235"/>
      <c r="L134" s="236"/>
      <c r="M134" s="237" t="s">
        <v>19</v>
      </c>
      <c r="N134" s="238" t="s">
        <v>40</v>
      </c>
      <c r="O134" s="84"/>
      <c r="P134" s="207">
        <f>O134*H134</f>
        <v>0</v>
      </c>
      <c r="Q134" s="207">
        <v>0.20000000000000001</v>
      </c>
      <c r="R134" s="207">
        <f>Q134*H134</f>
        <v>0.12240000000000001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173</v>
      </c>
      <c r="AT134" s="209" t="s">
        <v>237</v>
      </c>
      <c r="AU134" s="209" t="s">
        <v>79</v>
      </c>
      <c r="AY134" s="17" t="s">
        <v>143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77</v>
      </c>
      <c r="BK134" s="210">
        <f>ROUND(I134*H134,2)</f>
        <v>0</v>
      </c>
      <c r="BL134" s="17" t="s">
        <v>142</v>
      </c>
      <c r="BM134" s="209" t="s">
        <v>1973</v>
      </c>
    </row>
    <row r="135" s="2" customFormat="1">
      <c r="A135" s="38"/>
      <c r="B135" s="39"/>
      <c r="C135" s="40"/>
      <c r="D135" s="211" t="s">
        <v>149</v>
      </c>
      <c r="E135" s="40"/>
      <c r="F135" s="212" t="s">
        <v>1604</v>
      </c>
      <c r="G135" s="40"/>
      <c r="H135" s="40"/>
      <c r="I135" s="213"/>
      <c r="J135" s="40"/>
      <c r="K135" s="40"/>
      <c r="L135" s="44"/>
      <c r="M135" s="214"/>
      <c r="N135" s="215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79</v>
      </c>
    </row>
    <row r="136" s="13" customFormat="1">
      <c r="A136" s="13"/>
      <c r="B136" s="239"/>
      <c r="C136" s="240"/>
      <c r="D136" s="211" t="s">
        <v>242</v>
      </c>
      <c r="E136" s="241" t="s">
        <v>19</v>
      </c>
      <c r="F136" s="242" t="s">
        <v>1974</v>
      </c>
      <c r="G136" s="240"/>
      <c r="H136" s="243">
        <v>0.20399999999999999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242</v>
      </c>
      <c r="AU136" s="249" t="s">
        <v>79</v>
      </c>
      <c r="AV136" s="13" t="s">
        <v>79</v>
      </c>
      <c r="AW136" s="13" t="s">
        <v>31</v>
      </c>
      <c r="AX136" s="13" t="s">
        <v>69</v>
      </c>
      <c r="AY136" s="249" t="s">
        <v>143</v>
      </c>
    </row>
    <row r="137" s="13" customFormat="1">
      <c r="A137" s="13"/>
      <c r="B137" s="239"/>
      <c r="C137" s="240"/>
      <c r="D137" s="211" t="s">
        <v>242</v>
      </c>
      <c r="E137" s="241" t="s">
        <v>19</v>
      </c>
      <c r="F137" s="242" t="s">
        <v>1975</v>
      </c>
      <c r="G137" s="240"/>
      <c r="H137" s="243">
        <v>0.20399999999999999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242</v>
      </c>
      <c r="AU137" s="249" t="s">
        <v>79</v>
      </c>
      <c r="AV137" s="13" t="s">
        <v>79</v>
      </c>
      <c r="AW137" s="13" t="s">
        <v>31</v>
      </c>
      <c r="AX137" s="13" t="s">
        <v>69</v>
      </c>
      <c r="AY137" s="249" t="s">
        <v>143</v>
      </c>
    </row>
    <row r="138" s="13" customFormat="1">
      <c r="A138" s="13"/>
      <c r="B138" s="239"/>
      <c r="C138" s="240"/>
      <c r="D138" s="211" t="s">
        <v>242</v>
      </c>
      <c r="E138" s="241" t="s">
        <v>19</v>
      </c>
      <c r="F138" s="242" t="s">
        <v>1976</v>
      </c>
      <c r="G138" s="240"/>
      <c r="H138" s="243">
        <v>0.20399999999999999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242</v>
      </c>
      <c r="AU138" s="249" t="s">
        <v>79</v>
      </c>
      <c r="AV138" s="13" t="s">
        <v>79</v>
      </c>
      <c r="AW138" s="13" t="s">
        <v>31</v>
      </c>
      <c r="AX138" s="13" t="s">
        <v>69</v>
      </c>
      <c r="AY138" s="249" t="s">
        <v>143</v>
      </c>
    </row>
    <row r="139" s="14" customFormat="1">
      <c r="A139" s="14"/>
      <c r="B139" s="250"/>
      <c r="C139" s="251"/>
      <c r="D139" s="211" t="s">
        <v>242</v>
      </c>
      <c r="E139" s="252" t="s">
        <v>19</v>
      </c>
      <c r="F139" s="253" t="s">
        <v>325</v>
      </c>
      <c r="G139" s="251"/>
      <c r="H139" s="254">
        <v>0.61199999999999999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242</v>
      </c>
      <c r="AU139" s="260" t="s">
        <v>79</v>
      </c>
      <c r="AV139" s="14" t="s">
        <v>142</v>
      </c>
      <c r="AW139" s="14" t="s">
        <v>31</v>
      </c>
      <c r="AX139" s="14" t="s">
        <v>77</v>
      </c>
      <c r="AY139" s="260" t="s">
        <v>143</v>
      </c>
    </row>
    <row r="140" s="2" customFormat="1" ht="16.5" customHeight="1">
      <c r="A140" s="38"/>
      <c r="B140" s="39"/>
      <c r="C140" s="197" t="s">
        <v>181</v>
      </c>
      <c r="D140" s="197" t="s">
        <v>144</v>
      </c>
      <c r="E140" s="198" t="s">
        <v>1613</v>
      </c>
      <c r="F140" s="199" t="s">
        <v>1614</v>
      </c>
      <c r="G140" s="200" t="s">
        <v>462</v>
      </c>
      <c r="H140" s="201">
        <v>0.012</v>
      </c>
      <c r="I140" s="202"/>
      <c r="J140" s="203">
        <f>ROUND(I140*H140,2)</f>
        <v>0</v>
      </c>
      <c r="K140" s="204"/>
      <c r="L140" s="44"/>
      <c r="M140" s="205" t="s">
        <v>19</v>
      </c>
      <c r="N140" s="206" t="s">
        <v>40</v>
      </c>
      <c r="O140" s="8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9" t="s">
        <v>142</v>
      </c>
      <c r="AT140" s="209" t="s">
        <v>144</v>
      </c>
      <c r="AU140" s="209" t="s">
        <v>79</v>
      </c>
      <c r="AY140" s="17" t="s">
        <v>143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7" t="s">
        <v>77</v>
      </c>
      <c r="BK140" s="210">
        <f>ROUND(I140*H140,2)</f>
        <v>0</v>
      </c>
      <c r="BL140" s="17" t="s">
        <v>142</v>
      </c>
      <c r="BM140" s="209" t="s">
        <v>1977</v>
      </c>
    </row>
    <row r="141" s="2" customFormat="1">
      <c r="A141" s="38"/>
      <c r="B141" s="39"/>
      <c r="C141" s="40"/>
      <c r="D141" s="211" t="s">
        <v>149</v>
      </c>
      <c r="E141" s="40"/>
      <c r="F141" s="212" t="s">
        <v>1616</v>
      </c>
      <c r="G141" s="40"/>
      <c r="H141" s="40"/>
      <c r="I141" s="213"/>
      <c r="J141" s="40"/>
      <c r="K141" s="40"/>
      <c r="L141" s="44"/>
      <c r="M141" s="214"/>
      <c r="N141" s="215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149</v>
      </c>
      <c r="AU141" s="17" t="s">
        <v>79</v>
      </c>
    </row>
    <row r="142" s="13" customFormat="1">
      <c r="A142" s="13"/>
      <c r="B142" s="239"/>
      <c r="C142" s="240"/>
      <c r="D142" s="211" t="s">
        <v>242</v>
      </c>
      <c r="E142" s="241" t="s">
        <v>19</v>
      </c>
      <c r="F142" s="242" t="s">
        <v>1978</v>
      </c>
      <c r="G142" s="240"/>
      <c r="H142" s="243">
        <v>0.0040000000000000001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242</v>
      </c>
      <c r="AU142" s="249" t="s">
        <v>79</v>
      </c>
      <c r="AV142" s="13" t="s">
        <v>79</v>
      </c>
      <c r="AW142" s="13" t="s">
        <v>31</v>
      </c>
      <c r="AX142" s="13" t="s">
        <v>69</v>
      </c>
      <c r="AY142" s="249" t="s">
        <v>143</v>
      </c>
    </row>
    <row r="143" s="13" customFormat="1">
      <c r="A143" s="13"/>
      <c r="B143" s="239"/>
      <c r="C143" s="240"/>
      <c r="D143" s="211" t="s">
        <v>242</v>
      </c>
      <c r="E143" s="241" t="s">
        <v>19</v>
      </c>
      <c r="F143" s="242" t="s">
        <v>1979</v>
      </c>
      <c r="G143" s="240"/>
      <c r="H143" s="243">
        <v>0.0040000000000000001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242</v>
      </c>
      <c r="AU143" s="249" t="s">
        <v>79</v>
      </c>
      <c r="AV143" s="13" t="s">
        <v>79</v>
      </c>
      <c r="AW143" s="13" t="s">
        <v>31</v>
      </c>
      <c r="AX143" s="13" t="s">
        <v>69</v>
      </c>
      <c r="AY143" s="249" t="s">
        <v>143</v>
      </c>
    </row>
    <row r="144" s="13" customFormat="1">
      <c r="A144" s="13"/>
      <c r="B144" s="239"/>
      <c r="C144" s="240"/>
      <c r="D144" s="211" t="s">
        <v>242</v>
      </c>
      <c r="E144" s="241" t="s">
        <v>19</v>
      </c>
      <c r="F144" s="242" t="s">
        <v>1980</v>
      </c>
      <c r="G144" s="240"/>
      <c r="H144" s="243">
        <v>0.0040000000000000001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242</v>
      </c>
      <c r="AU144" s="249" t="s">
        <v>79</v>
      </c>
      <c r="AV144" s="13" t="s">
        <v>79</v>
      </c>
      <c r="AW144" s="13" t="s">
        <v>31</v>
      </c>
      <c r="AX144" s="13" t="s">
        <v>69</v>
      </c>
      <c r="AY144" s="249" t="s">
        <v>143</v>
      </c>
    </row>
    <row r="145" s="14" customFormat="1">
      <c r="A145" s="14"/>
      <c r="B145" s="250"/>
      <c r="C145" s="251"/>
      <c r="D145" s="211" t="s">
        <v>242</v>
      </c>
      <c r="E145" s="252" t="s">
        <v>19</v>
      </c>
      <c r="F145" s="253" t="s">
        <v>325</v>
      </c>
      <c r="G145" s="251"/>
      <c r="H145" s="254">
        <v>0.012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242</v>
      </c>
      <c r="AU145" s="260" t="s">
        <v>79</v>
      </c>
      <c r="AV145" s="14" t="s">
        <v>142</v>
      </c>
      <c r="AW145" s="14" t="s">
        <v>31</v>
      </c>
      <c r="AX145" s="14" t="s">
        <v>77</v>
      </c>
      <c r="AY145" s="260" t="s">
        <v>143</v>
      </c>
    </row>
    <row r="146" s="2" customFormat="1" ht="16.5" customHeight="1">
      <c r="A146" s="38"/>
      <c r="B146" s="39"/>
      <c r="C146" s="228" t="s">
        <v>186</v>
      </c>
      <c r="D146" s="228" t="s">
        <v>237</v>
      </c>
      <c r="E146" s="229" t="s">
        <v>1618</v>
      </c>
      <c r="F146" s="230" t="s">
        <v>1619</v>
      </c>
      <c r="G146" s="231" t="s">
        <v>240</v>
      </c>
      <c r="H146" s="232">
        <v>10.68</v>
      </c>
      <c r="I146" s="233"/>
      <c r="J146" s="234">
        <f>ROUND(I146*H146,2)</f>
        <v>0</v>
      </c>
      <c r="K146" s="235"/>
      <c r="L146" s="236"/>
      <c r="M146" s="237" t="s">
        <v>19</v>
      </c>
      <c r="N146" s="238" t="s">
        <v>40</v>
      </c>
      <c r="O146" s="84"/>
      <c r="P146" s="207">
        <f>O146*H146</f>
        <v>0</v>
      </c>
      <c r="Q146" s="207">
        <v>0.001</v>
      </c>
      <c r="R146" s="207">
        <f>Q146*H146</f>
        <v>0.01068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173</v>
      </c>
      <c r="AT146" s="209" t="s">
        <v>237</v>
      </c>
      <c r="AU146" s="209" t="s">
        <v>79</v>
      </c>
      <c r="AY146" s="17" t="s">
        <v>143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77</v>
      </c>
      <c r="BK146" s="210">
        <f>ROUND(I146*H146,2)</f>
        <v>0</v>
      </c>
      <c r="BL146" s="17" t="s">
        <v>142</v>
      </c>
      <c r="BM146" s="209" t="s">
        <v>1981</v>
      </c>
    </row>
    <row r="147" s="2" customFormat="1">
      <c r="A147" s="38"/>
      <c r="B147" s="39"/>
      <c r="C147" s="40"/>
      <c r="D147" s="211" t="s">
        <v>149</v>
      </c>
      <c r="E147" s="40"/>
      <c r="F147" s="212" t="s">
        <v>1619</v>
      </c>
      <c r="G147" s="40"/>
      <c r="H147" s="40"/>
      <c r="I147" s="213"/>
      <c r="J147" s="40"/>
      <c r="K147" s="40"/>
      <c r="L147" s="44"/>
      <c r="M147" s="214"/>
      <c r="N147" s="215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79</v>
      </c>
    </row>
    <row r="148" s="13" customFormat="1">
      <c r="A148" s="13"/>
      <c r="B148" s="239"/>
      <c r="C148" s="240"/>
      <c r="D148" s="211" t="s">
        <v>242</v>
      </c>
      <c r="E148" s="241" t="s">
        <v>19</v>
      </c>
      <c r="F148" s="242" t="s">
        <v>1982</v>
      </c>
      <c r="G148" s="240"/>
      <c r="H148" s="243">
        <v>3.5600000000000001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242</v>
      </c>
      <c r="AU148" s="249" t="s">
        <v>79</v>
      </c>
      <c r="AV148" s="13" t="s">
        <v>79</v>
      </c>
      <c r="AW148" s="13" t="s">
        <v>31</v>
      </c>
      <c r="AX148" s="13" t="s">
        <v>69</v>
      </c>
      <c r="AY148" s="249" t="s">
        <v>143</v>
      </c>
    </row>
    <row r="149" s="13" customFormat="1">
      <c r="A149" s="13"/>
      <c r="B149" s="239"/>
      <c r="C149" s="240"/>
      <c r="D149" s="211" t="s">
        <v>242</v>
      </c>
      <c r="E149" s="241" t="s">
        <v>19</v>
      </c>
      <c r="F149" s="242" t="s">
        <v>1983</v>
      </c>
      <c r="G149" s="240"/>
      <c r="H149" s="243">
        <v>3.5600000000000001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242</v>
      </c>
      <c r="AU149" s="249" t="s">
        <v>79</v>
      </c>
      <c r="AV149" s="13" t="s">
        <v>79</v>
      </c>
      <c r="AW149" s="13" t="s">
        <v>31</v>
      </c>
      <c r="AX149" s="13" t="s">
        <v>69</v>
      </c>
      <c r="AY149" s="249" t="s">
        <v>143</v>
      </c>
    </row>
    <row r="150" s="13" customFormat="1">
      <c r="A150" s="13"/>
      <c r="B150" s="239"/>
      <c r="C150" s="240"/>
      <c r="D150" s="211" t="s">
        <v>242</v>
      </c>
      <c r="E150" s="241" t="s">
        <v>19</v>
      </c>
      <c r="F150" s="242" t="s">
        <v>1984</v>
      </c>
      <c r="G150" s="240"/>
      <c r="H150" s="243">
        <v>3.5600000000000001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242</v>
      </c>
      <c r="AU150" s="249" t="s">
        <v>79</v>
      </c>
      <c r="AV150" s="13" t="s">
        <v>79</v>
      </c>
      <c r="AW150" s="13" t="s">
        <v>31</v>
      </c>
      <c r="AX150" s="13" t="s">
        <v>69</v>
      </c>
      <c r="AY150" s="249" t="s">
        <v>143</v>
      </c>
    </row>
    <row r="151" s="14" customFormat="1">
      <c r="A151" s="14"/>
      <c r="B151" s="250"/>
      <c r="C151" s="251"/>
      <c r="D151" s="211" t="s">
        <v>242</v>
      </c>
      <c r="E151" s="252" t="s">
        <v>19</v>
      </c>
      <c r="F151" s="253" t="s">
        <v>325</v>
      </c>
      <c r="G151" s="251"/>
      <c r="H151" s="254">
        <v>10.68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242</v>
      </c>
      <c r="AU151" s="260" t="s">
        <v>79</v>
      </c>
      <c r="AV151" s="14" t="s">
        <v>142</v>
      </c>
      <c r="AW151" s="14" t="s">
        <v>31</v>
      </c>
      <c r="AX151" s="14" t="s">
        <v>77</v>
      </c>
      <c r="AY151" s="260" t="s">
        <v>143</v>
      </c>
    </row>
    <row r="152" s="2" customFormat="1" ht="16.5" customHeight="1">
      <c r="A152" s="38"/>
      <c r="B152" s="39"/>
      <c r="C152" s="197" t="s">
        <v>190</v>
      </c>
      <c r="D152" s="197" t="s">
        <v>144</v>
      </c>
      <c r="E152" s="198" t="s">
        <v>1636</v>
      </c>
      <c r="F152" s="199" t="s">
        <v>1637</v>
      </c>
      <c r="G152" s="200" t="s">
        <v>306</v>
      </c>
      <c r="H152" s="201">
        <v>15.336</v>
      </c>
      <c r="I152" s="202"/>
      <c r="J152" s="203">
        <f>ROUND(I152*H152,2)</f>
        <v>0</v>
      </c>
      <c r="K152" s="204"/>
      <c r="L152" s="44"/>
      <c r="M152" s="205" t="s">
        <v>19</v>
      </c>
      <c r="N152" s="206" t="s">
        <v>40</v>
      </c>
      <c r="O152" s="8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142</v>
      </c>
      <c r="AT152" s="209" t="s">
        <v>144</v>
      </c>
      <c r="AU152" s="209" t="s">
        <v>79</v>
      </c>
      <c r="AY152" s="17" t="s">
        <v>143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77</v>
      </c>
      <c r="BK152" s="210">
        <f>ROUND(I152*H152,2)</f>
        <v>0</v>
      </c>
      <c r="BL152" s="17" t="s">
        <v>142</v>
      </c>
      <c r="BM152" s="209" t="s">
        <v>1985</v>
      </c>
    </row>
    <row r="153" s="2" customFormat="1">
      <c r="A153" s="38"/>
      <c r="B153" s="39"/>
      <c r="C153" s="40"/>
      <c r="D153" s="211" t="s">
        <v>149</v>
      </c>
      <c r="E153" s="40"/>
      <c r="F153" s="212" t="s">
        <v>1639</v>
      </c>
      <c r="G153" s="40"/>
      <c r="H153" s="40"/>
      <c r="I153" s="213"/>
      <c r="J153" s="40"/>
      <c r="K153" s="40"/>
      <c r="L153" s="44"/>
      <c r="M153" s="214"/>
      <c r="N153" s="215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79</v>
      </c>
    </row>
    <row r="154" s="13" customFormat="1">
      <c r="A154" s="13"/>
      <c r="B154" s="239"/>
      <c r="C154" s="240"/>
      <c r="D154" s="211" t="s">
        <v>242</v>
      </c>
      <c r="E154" s="241" t="s">
        <v>19</v>
      </c>
      <c r="F154" s="242" t="s">
        <v>1986</v>
      </c>
      <c r="G154" s="240"/>
      <c r="H154" s="243">
        <v>5.1120000000000001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242</v>
      </c>
      <c r="AU154" s="249" t="s">
        <v>79</v>
      </c>
      <c r="AV154" s="13" t="s">
        <v>79</v>
      </c>
      <c r="AW154" s="13" t="s">
        <v>31</v>
      </c>
      <c r="AX154" s="13" t="s">
        <v>69</v>
      </c>
      <c r="AY154" s="249" t="s">
        <v>143</v>
      </c>
    </row>
    <row r="155" s="13" customFormat="1">
      <c r="A155" s="13"/>
      <c r="B155" s="239"/>
      <c r="C155" s="240"/>
      <c r="D155" s="211" t="s">
        <v>242</v>
      </c>
      <c r="E155" s="241" t="s">
        <v>19</v>
      </c>
      <c r="F155" s="242" t="s">
        <v>1987</v>
      </c>
      <c r="G155" s="240"/>
      <c r="H155" s="243">
        <v>5.1120000000000001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242</v>
      </c>
      <c r="AU155" s="249" t="s">
        <v>79</v>
      </c>
      <c r="AV155" s="13" t="s">
        <v>79</v>
      </c>
      <c r="AW155" s="13" t="s">
        <v>31</v>
      </c>
      <c r="AX155" s="13" t="s">
        <v>69</v>
      </c>
      <c r="AY155" s="249" t="s">
        <v>143</v>
      </c>
    </row>
    <row r="156" s="13" customFormat="1">
      <c r="A156" s="13"/>
      <c r="B156" s="239"/>
      <c r="C156" s="240"/>
      <c r="D156" s="211" t="s">
        <v>242</v>
      </c>
      <c r="E156" s="241" t="s">
        <v>19</v>
      </c>
      <c r="F156" s="242" t="s">
        <v>1988</v>
      </c>
      <c r="G156" s="240"/>
      <c r="H156" s="243">
        <v>5.1120000000000001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242</v>
      </c>
      <c r="AU156" s="249" t="s">
        <v>79</v>
      </c>
      <c r="AV156" s="13" t="s">
        <v>79</v>
      </c>
      <c r="AW156" s="13" t="s">
        <v>31</v>
      </c>
      <c r="AX156" s="13" t="s">
        <v>69</v>
      </c>
      <c r="AY156" s="249" t="s">
        <v>143</v>
      </c>
    </row>
    <row r="157" s="14" customFormat="1">
      <c r="A157" s="14"/>
      <c r="B157" s="250"/>
      <c r="C157" s="251"/>
      <c r="D157" s="211" t="s">
        <v>242</v>
      </c>
      <c r="E157" s="252" t="s">
        <v>19</v>
      </c>
      <c r="F157" s="253" t="s">
        <v>325</v>
      </c>
      <c r="G157" s="251"/>
      <c r="H157" s="254">
        <v>15.336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242</v>
      </c>
      <c r="AU157" s="260" t="s">
        <v>79</v>
      </c>
      <c r="AV157" s="14" t="s">
        <v>142</v>
      </c>
      <c r="AW157" s="14" t="s">
        <v>31</v>
      </c>
      <c r="AX157" s="14" t="s">
        <v>77</v>
      </c>
      <c r="AY157" s="260" t="s">
        <v>143</v>
      </c>
    </row>
    <row r="158" s="2" customFormat="1" ht="16.5" customHeight="1">
      <c r="A158" s="38"/>
      <c r="B158" s="39"/>
      <c r="C158" s="197" t="s">
        <v>195</v>
      </c>
      <c r="D158" s="197" t="s">
        <v>144</v>
      </c>
      <c r="E158" s="198" t="s">
        <v>1641</v>
      </c>
      <c r="F158" s="199" t="s">
        <v>1642</v>
      </c>
      <c r="G158" s="200" t="s">
        <v>306</v>
      </c>
      <c r="H158" s="201">
        <v>15.336</v>
      </c>
      <c r="I158" s="202"/>
      <c r="J158" s="203">
        <f>ROUND(I158*H158,2)</f>
        <v>0</v>
      </c>
      <c r="K158" s="204"/>
      <c r="L158" s="44"/>
      <c r="M158" s="205" t="s">
        <v>19</v>
      </c>
      <c r="N158" s="206" t="s">
        <v>40</v>
      </c>
      <c r="O158" s="84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9" t="s">
        <v>142</v>
      </c>
      <c r="AT158" s="209" t="s">
        <v>144</v>
      </c>
      <c r="AU158" s="209" t="s">
        <v>79</v>
      </c>
      <c r="AY158" s="17" t="s">
        <v>143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77</v>
      </c>
      <c r="BK158" s="210">
        <f>ROUND(I158*H158,2)</f>
        <v>0</v>
      </c>
      <c r="BL158" s="17" t="s">
        <v>142</v>
      </c>
      <c r="BM158" s="209" t="s">
        <v>1989</v>
      </c>
    </row>
    <row r="159" s="2" customFormat="1">
      <c r="A159" s="38"/>
      <c r="B159" s="39"/>
      <c r="C159" s="40"/>
      <c r="D159" s="211" t="s">
        <v>149</v>
      </c>
      <c r="E159" s="40"/>
      <c r="F159" s="212" t="s">
        <v>1644</v>
      </c>
      <c r="G159" s="40"/>
      <c r="H159" s="40"/>
      <c r="I159" s="213"/>
      <c r="J159" s="40"/>
      <c r="K159" s="40"/>
      <c r="L159" s="44"/>
      <c r="M159" s="214"/>
      <c r="N159" s="215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79</v>
      </c>
    </row>
    <row r="160" s="13" customFormat="1">
      <c r="A160" s="13"/>
      <c r="B160" s="239"/>
      <c r="C160" s="240"/>
      <c r="D160" s="211" t="s">
        <v>242</v>
      </c>
      <c r="E160" s="241" t="s">
        <v>19</v>
      </c>
      <c r="F160" s="242" t="s">
        <v>1986</v>
      </c>
      <c r="G160" s="240"/>
      <c r="H160" s="243">
        <v>5.1120000000000001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242</v>
      </c>
      <c r="AU160" s="249" t="s">
        <v>79</v>
      </c>
      <c r="AV160" s="13" t="s">
        <v>79</v>
      </c>
      <c r="AW160" s="13" t="s">
        <v>31</v>
      </c>
      <c r="AX160" s="13" t="s">
        <v>69</v>
      </c>
      <c r="AY160" s="249" t="s">
        <v>143</v>
      </c>
    </row>
    <row r="161" s="13" customFormat="1">
      <c r="A161" s="13"/>
      <c r="B161" s="239"/>
      <c r="C161" s="240"/>
      <c r="D161" s="211" t="s">
        <v>242</v>
      </c>
      <c r="E161" s="241" t="s">
        <v>19</v>
      </c>
      <c r="F161" s="242" t="s">
        <v>1987</v>
      </c>
      <c r="G161" s="240"/>
      <c r="H161" s="243">
        <v>5.1120000000000001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242</v>
      </c>
      <c r="AU161" s="249" t="s">
        <v>79</v>
      </c>
      <c r="AV161" s="13" t="s">
        <v>79</v>
      </c>
      <c r="AW161" s="13" t="s">
        <v>31</v>
      </c>
      <c r="AX161" s="13" t="s">
        <v>69</v>
      </c>
      <c r="AY161" s="249" t="s">
        <v>143</v>
      </c>
    </row>
    <row r="162" s="13" customFormat="1">
      <c r="A162" s="13"/>
      <c r="B162" s="239"/>
      <c r="C162" s="240"/>
      <c r="D162" s="211" t="s">
        <v>242</v>
      </c>
      <c r="E162" s="241" t="s">
        <v>19</v>
      </c>
      <c r="F162" s="242" t="s">
        <v>1988</v>
      </c>
      <c r="G162" s="240"/>
      <c r="H162" s="243">
        <v>5.1120000000000001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242</v>
      </c>
      <c r="AU162" s="249" t="s">
        <v>79</v>
      </c>
      <c r="AV162" s="13" t="s">
        <v>79</v>
      </c>
      <c r="AW162" s="13" t="s">
        <v>31</v>
      </c>
      <c r="AX162" s="13" t="s">
        <v>69</v>
      </c>
      <c r="AY162" s="249" t="s">
        <v>143</v>
      </c>
    </row>
    <row r="163" s="14" customFormat="1">
      <c r="A163" s="14"/>
      <c r="B163" s="250"/>
      <c r="C163" s="251"/>
      <c r="D163" s="211" t="s">
        <v>242</v>
      </c>
      <c r="E163" s="252" t="s">
        <v>19</v>
      </c>
      <c r="F163" s="253" t="s">
        <v>325</v>
      </c>
      <c r="G163" s="251"/>
      <c r="H163" s="254">
        <v>15.336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242</v>
      </c>
      <c r="AU163" s="260" t="s">
        <v>79</v>
      </c>
      <c r="AV163" s="14" t="s">
        <v>142</v>
      </c>
      <c r="AW163" s="14" t="s">
        <v>31</v>
      </c>
      <c r="AX163" s="14" t="s">
        <v>77</v>
      </c>
      <c r="AY163" s="260" t="s">
        <v>143</v>
      </c>
    </row>
    <row r="164" s="11" customFormat="1" ht="22.8" customHeight="1">
      <c r="A164" s="11"/>
      <c r="B164" s="183"/>
      <c r="C164" s="184"/>
      <c r="D164" s="185" t="s">
        <v>68</v>
      </c>
      <c r="E164" s="226" t="s">
        <v>154</v>
      </c>
      <c r="F164" s="226" t="s">
        <v>646</v>
      </c>
      <c r="G164" s="184"/>
      <c r="H164" s="184"/>
      <c r="I164" s="187"/>
      <c r="J164" s="227">
        <f>BK164</f>
        <v>0</v>
      </c>
      <c r="K164" s="184"/>
      <c r="L164" s="189"/>
      <c r="M164" s="190"/>
      <c r="N164" s="191"/>
      <c r="O164" s="191"/>
      <c r="P164" s="192">
        <f>SUM(P165:P170)</f>
        <v>0</v>
      </c>
      <c r="Q164" s="191"/>
      <c r="R164" s="192">
        <f>SUM(R165:R170)</f>
        <v>0.30690000000000001</v>
      </c>
      <c r="S164" s="191"/>
      <c r="T164" s="193">
        <f>SUM(T165:T170)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94" t="s">
        <v>77</v>
      </c>
      <c r="AT164" s="195" t="s">
        <v>68</v>
      </c>
      <c r="AU164" s="195" t="s">
        <v>77</v>
      </c>
      <c r="AY164" s="194" t="s">
        <v>143</v>
      </c>
      <c r="BK164" s="196">
        <f>SUM(BK165:BK170)</f>
        <v>0</v>
      </c>
    </row>
    <row r="165" s="2" customFormat="1" ht="16.5" customHeight="1">
      <c r="A165" s="38"/>
      <c r="B165" s="39"/>
      <c r="C165" s="197" t="s">
        <v>199</v>
      </c>
      <c r="D165" s="197" t="s">
        <v>144</v>
      </c>
      <c r="E165" s="198" t="s">
        <v>1673</v>
      </c>
      <c r="F165" s="199" t="s">
        <v>1674</v>
      </c>
      <c r="G165" s="200" t="s">
        <v>437</v>
      </c>
      <c r="H165" s="201">
        <v>45</v>
      </c>
      <c r="I165" s="202"/>
      <c r="J165" s="203">
        <f>ROUND(I165*H165,2)</f>
        <v>0</v>
      </c>
      <c r="K165" s="204"/>
      <c r="L165" s="44"/>
      <c r="M165" s="205" t="s">
        <v>19</v>
      </c>
      <c r="N165" s="206" t="s">
        <v>40</v>
      </c>
      <c r="O165" s="84"/>
      <c r="P165" s="207">
        <f>O165*H165</f>
        <v>0</v>
      </c>
      <c r="Q165" s="207">
        <v>0.0068199999999999997</v>
      </c>
      <c r="R165" s="207">
        <f>Q165*H165</f>
        <v>0.30690000000000001</v>
      </c>
      <c r="S165" s="207">
        <v>0</v>
      </c>
      <c r="T165" s="20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9" t="s">
        <v>142</v>
      </c>
      <c r="AT165" s="209" t="s">
        <v>144</v>
      </c>
      <c r="AU165" s="209" t="s">
        <v>79</v>
      </c>
      <c r="AY165" s="17" t="s">
        <v>143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77</v>
      </c>
      <c r="BK165" s="210">
        <f>ROUND(I165*H165,2)</f>
        <v>0</v>
      </c>
      <c r="BL165" s="17" t="s">
        <v>142</v>
      </c>
      <c r="BM165" s="209" t="s">
        <v>1990</v>
      </c>
    </row>
    <row r="166" s="2" customFormat="1">
      <c r="A166" s="38"/>
      <c r="B166" s="39"/>
      <c r="C166" s="40"/>
      <c r="D166" s="211" t="s">
        <v>149</v>
      </c>
      <c r="E166" s="40"/>
      <c r="F166" s="212" t="s">
        <v>1676</v>
      </c>
      <c r="G166" s="40"/>
      <c r="H166" s="40"/>
      <c r="I166" s="213"/>
      <c r="J166" s="40"/>
      <c r="K166" s="40"/>
      <c r="L166" s="44"/>
      <c r="M166" s="214"/>
      <c r="N166" s="215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149</v>
      </c>
      <c r="AU166" s="17" t="s">
        <v>79</v>
      </c>
    </row>
    <row r="167" s="13" customFormat="1">
      <c r="A167" s="13"/>
      <c r="B167" s="239"/>
      <c r="C167" s="240"/>
      <c r="D167" s="211" t="s">
        <v>242</v>
      </c>
      <c r="E167" s="241" t="s">
        <v>19</v>
      </c>
      <c r="F167" s="242" t="s">
        <v>1991</v>
      </c>
      <c r="G167" s="240"/>
      <c r="H167" s="243">
        <v>15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242</v>
      </c>
      <c r="AU167" s="249" t="s">
        <v>79</v>
      </c>
      <c r="AV167" s="13" t="s">
        <v>79</v>
      </c>
      <c r="AW167" s="13" t="s">
        <v>31</v>
      </c>
      <c r="AX167" s="13" t="s">
        <v>69</v>
      </c>
      <c r="AY167" s="249" t="s">
        <v>143</v>
      </c>
    </row>
    <row r="168" s="13" customFormat="1">
      <c r="A168" s="13"/>
      <c r="B168" s="239"/>
      <c r="C168" s="240"/>
      <c r="D168" s="211" t="s">
        <v>242</v>
      </c>
      <c r="E168" s="241" t="s">
        <v>19</v>
      </c>
      <c r="F168" s="242" t="s">
        <v>1992</v>
      </c>
      <c r="G168" s="240"/>
      <c r="H168" s="243">
        <v>15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242</v>
      </c>
      <c r="AU168" s="249" t="s">
        <v>79</v>
      </c>
      <c r="AV168" s="13" t="s">
        <v>79</v>
      </c>
      <c r="AW168" s="13" t="s">
        <v>31</v>
      </c>
      <c r="AX168" s="13" t="s">
        <v>69</v>
      </c>
      <c r="AY168" s="249" t="s">
        <v>143</v>
      </c>
    </row>
    <row r="169" s="13" customFormat="1">
      <c r="A169" s="13"/>
      <c r="B169" s="239"/>
      <c r="C169" s="240"/>
      <c r="D169" s="211" t="s">
        <v>242</v>
      </c>
      <c r="E169" s="241" t="s">
        <v>19</v>
      </c>
      <c r="F169" s="242" t="s">
        <v>1993</v>
      </c>
      <c r="G169" s="240"/>
      <c r="H169" s="243">
        <v>15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242</v>
      </c>
      <c r="AU169" s="249" t="s">
        <v>79</v>
      </c>
      <c r="AV169" s="13" t="s">
        <v>79</v>
      </c>
      <c r="AW169" s="13" t="s">
        <v>31</v>
      </c>
      <c r="AX169" s="13" t="s">
        <v>69</v>
      </c>
      <c r="AY169" s="249" t="s">
        <v>143</v>
      </c>
    </row>
    <row r="170" s="14" customFormat="1">
      <c r="A170" s="14"/>
      <c r="B170" s="250"/>
      <c r="C170" s="251"/>
      <c r="D170" s="211" t="s">
        <v>242</v>
      </c>
      <c r="E170" s="252" t="s">
        <v>19</v>
      </c>
      <c r="F170" s="253" t="s">
        <v>325</v>
      </c>
      <c r="G170" s="251"/>
      <c r="H170" s="254">
        <v>45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242</v>
      </c>
      <c r="AU170" s="260" t="s">
        <v>79</v>
      </c>
      <c r="AV170" s="14" t="s">
        <v>142</v>
      </c>
      <c r="AW170" s="14" t="s">
        <v>31</v>
      </c>
      <c r="AX170" s="14" t="s">
        <v>77</v>
      </c>
      <c r="AY170" s="260" t="s">
        <v>143</v>
      </c>
    </row>
    <row r="171" s="11" customFormat="1" ht="22.8" customHeight="1">
      <c r="A171" s="11"/>
      <c r="B171" s="183"/>
      <c r="C171" s="184"/>
      <c r="D171" s="185" t="s">
        <v>68</v>
      </c>
      <c r="E171" s="226" t="s">
        <v>476</v>
      </c>
      <c r="F171" s="226" t="s">
        <v>477</v>
      </c>
      <c r="G171" s="184"/>
      <c r="H171" s="184"/>
      <c r="I171" s="187"/>
      <c r="J171" s="227">
        <f>BK171</f>
        <v>0</v>
      </c>
      <c r="K171" s="184"/>
      <c r="L171" s="189"/>
      <c r="M171" s="190"/>
      <c r="N171" s="191"/>
      <c r="O171" s="191"/>
      <c r="P171" s="192">
        <f>SUM(P172:P173)</f>
        <v>0</v>
      </c>
      <c r="Q171" s="191"/>
      <c r="R171" s="192">
        <f>SUM(R172:R173)</f>
        <v>0</v>
      </c>
      <c r="S171" s="191"/>
      <c r="T171" s="193">
        <f>SUM(T172:T173)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94" t="s">
        <v>77</v>
      </c>
      <c r="AT171" s="195" t="s">
        <v>68</v>
      </c>
      <c r="AU171" s="195" t="s">
        <v>77</v>
      </c>
      <c r="AY171" s="194" t="s">
        <v>143</v>
      </c>
      <c r="BK171" s="196">
        <f>SUM(BK172:BK173)</f>
        <v>0</v>
      </c>
    </row>
    <row r="172" s="2" customFormat="1" ht="16.5" customHeight="1">
      <c r="A172" s="38"/>
      <c r="B172" s="39"/>
      <c r="C172" s="197" t="s">
        <v>8</v>
      </c>
      <c r="D172" s="197" t="s">
        <v>144</v>
      </c>
      <c r="E172" s="198" t="s">
        <v>1682</v>
      </c>
      <c r="F172" s="199" t="s">
        <v>1683</v>
      </c>
      <c r="G172" s="200" t="s">
        <v>462</v>
      </c>
      <c r="H172" s="201">
        <v>0.45900000000000002</v>
      </c>
      <c r="I172" s="202"/>
      <c r="J172" s="203">
        <f>ROUND(I172*H172,2)</f>
        <v>0</v>
      </c>
      <c r="K172" s="204"/>
      <c r="L172" s="44"/>
      <c r="M172" s="205" t="s">
        <v>19</v>
      </c>
      <c r="N172" s="206" t="s">
        <v>40</v>
      </c>
      <c r="O172" s="84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9" t="s">
        <v>142</v>
      </c>
      <c r="AT172" s="209" t="s">
        <v>144</v>
      </c>
      <c r="AU172" s="209" t="s">
        <v>79</v>
      </c>
      <c r="AY172" s="17" t="s">
        <v>143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7" t="s">
        <v>77</v>
      </c>
      <c r="BK172" s="210">
        <f>ROUND(I172*H172,2)</f>
        <v>0</v>
      </c>
      <c r="BL172" s="17" t="s">
        <v>142</v>
      </c>
      <c r="BM172" s="209" t="s">
        <v>1994</v>
      </c>
    </row>
    <row r="173" s="2" customFormat="1">
      <c r="A173" s="38"/>
      <c r="B173" s="39"/>
      <c r="C173" s="40"/>
      <c r="D173" s="211" t="s">
        <v>149</v>
      </c>
      <c r="E173" s="40"/>
      <c r="F173" s="212" t="s">
        <v>1685</v>
      </c>
      <c r="G173" s="40"/>
      <c r="H173" s="40"/>
      <c r="I173" s="213"/>
      <c r="J173" s="40"/>
      <c r="K173" s="40"/>
      <c r="L173" s="44"/>
      <c r="M173" s="216"/>
      <c r="N173" s="217"/>
      <c r="O173" s="218"/>
      <c r="P173" s="218"/>
      <c r="Q173" s="218"/>
      <c r="R173" s="218"/>
      <c r="S173" s="218"/>
      <c r="T173" s="219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149</v>
      </c>
      <c r="AU173" s="17" t="s">
        <v>79</v>
      </c>
    </row>
    <row r="174" s="2" customFormat="1" ht="6.96" customHeight="1">
      <c r="A174" s="38"/>
      <c r="B174" s="59"/>
      <c r="C174" s="60"/>
      <c r="D174" s="60"/>
      <c r="E174" s="60"/>
      <c r="F174" s="60"/>
      <c r="G174" s="60"/>
      <c r="H174" s="60"/>
      <c r="I174" s="60"/>
      <c r="J174" s="60"/>
      <c r="K174" s="60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mPZd9dwes9z85OQmWfPeQg02V0JR+8WA0bvcJVo0Im6ITMQLU3O/7GzJSrnIaaxf9eLz2nQU47MCnYL7yjTzWA==" hashValue="+0umQZpzUtjBj2zaCDnO5nDVz7izVECWP9cygOy2I09o13a8c+yoDQsnzsUlBjYg6AIvZFdVaZwJ4ztP8TZrdA==" algorithmName="SHA-512" password="CC35"/>
  <autoFilter ref="C82:K17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1995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1996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1997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1998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1999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2000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2001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2002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2003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2004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2005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76</v>
      </c>
      <c r="F18" s="276" t="s">
        <v>2006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2007</v>
      </c>
      <c r="F19" s="276" t="s">
        <v>2008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2009</v>
      </c>
      <c r="F20" s="276" t="s">
        <v>2010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2011</v>
      </c>
      <c r="F21" s="276" t="s">
        <v>2012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2013</v>
      </c>
      <c r="F22" s="276" t="s">
        <v>2014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2015</v>
      </c>
      <c r="F23" s="276" t="s">
        <v>2016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2017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2018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2019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2020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2021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2022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2023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2024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2025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128</v>
      </c>
      <c r="F36" s="276"/>
      <c r="G36" s="276" t="s">
        <v>2026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2027</v>
      </c>
      <c r="F37" s="276"/>
      <c r="G37" s="276" t="s">
        <v>2028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50</v>
      </c>
      <c r="F38" s="276"/>
      <c r="G38" s="276" t="s">
        <v>2029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51</v>
      </c>
      <c r="F39" s="276"/>
      <c r="G39" s="276" t="s">
        <v>2030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129</v>
      </c>
      <c r="F40" s="276"/>
      <c r="G40" s="276" t="s">
        <v>2031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130</v>
      </c>
      <c r="F41" s="276"/>
      <c r="G41" s="276" t="s">
        <v>2032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2033</v>
      </c>
      <c r="F42" s="276"/>
      <c r="G42" s="276" t="s">
        <v>2034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2035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2036</v>
      </c>
      <c r="F44" s="276"/>
      <c r="G44" s="276" t="s">
        <v>2037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132</v>
      </c>
      <c r="F45" s="276"/>
      <c r="G45" s="276" t="s">
        <v>2038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2039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2040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2041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2042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2043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2044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2045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2046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2047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2048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2049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2050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2051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2052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2053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2054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2055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2056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2057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2058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2059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2060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2061</v>
      </c>
      <c r="D76" s="294"/>
      <c r="E76" s="294"/>
      <c r="F76" s="294" t="s">
        <v>2062</v>
      </c>
      <c r="G76" s="295"/>
      <c r="H76" s="294" t="s">
        <v>51</v>
      </c>
      <c r="I76" s="294" t="s">
        <v>54</v>
      </c>
      <c r="J76" s="294" t="s">
        <v>2063</v>
      </c>
      <c r="K76" s="293"/>
    </row>
    <row r="77" s="1" customFormat="1" ht="17.25" customHeight="1">
      <c r="B77" s="291"/>
      <c r="C77" s="296" t="s">
        <v>2064</v>
      </c>
      <c r="D77" s="296"/>
      <c r="E77" s="296"/>
      <c r="F77" s="297" t="s">
        <v>2065</v>
      </c>
      <c r="G77" s="298"/>
      <c r="H77" s="296"/>
      <c r="I77" s="296"/>
      <c r="J77" s="296" t="s">
        <v>2066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50</v>
      </c>
      <c r="D79" s="301"/>
      <c r="E79" s="301"/>
      <c r="F79" s="302" t="s">
        <v>2067</v>
      </c>
      <c r="G79" s="303"/>
      <c r="H79" s="279" t="s">
        <v>2068</v>
      </c>
      <c r="I79" s="279" t="s">
        <v>2069</v>
      </c>
      <c r="J79" s="279">
        <v>20</v>
      </c>
      <c r="K79" s="293"/>
    </row>
    <row r="80" s="1" customFormat="1" ht="15" customHeight="1">
      <c r="B80" s="291"/>
      <c r="C80" s="279" t="s">
        <v>2070</v>
      </c>
      <c r="D80" s="279"/>
      <c r="E80" s="279"/>
      <c r="F80" s="302" t="s">
        <v>2067</v>
      </c>
      <c r="G80" s="303"/>
      <c r="H80" s="279" t="s">
        <v>2071</v>
      </c>
      <c r="I80" s="279" t="s">
        <v>2069</v>
      </c>
      <c r="J80" s="279">
        <v>120</v>
      </c>
      <c r="K80" s="293"/>
    </row>
    <row r="81" s="1" customFormat="1" ht="15" customHeight="1">
      <c r="B81" s="304"/>
      <c r="C81" s="279" t="s">
        <v>2072</v>
      </c>
      <c r="D81" s="279"/>
      <c r="E81" s="279"/>
      <c r="F81" s="302" t="s">
        <v>2073</v>
      </c>
      <c r="G81" s="303"/>
      <c r="H81" s="279" t="s">
        <v>2074</v>
      </c>
      <c r="I81" s="279" t="s">
        <v>2069</v>
      </c>
      <c r="J81" s="279">
        <v>50</v>
      </c>
      <c r="K81" s="293"/>
    </row>
    <row r="82" s="1" customFormat="1" ht="15" customHeight="1">
      <c r="B82" s="304"/>
      <c r="C82" s="279" t="s">
        <v>2075</v>
      </c>
      <c r="D82" s="279"/>
      <c r="E82" s="279"/>
      <c r="F82" s="302" t="s">
        <v>2067</v>
      </c>
      <c r="G82" s="303"/>
      <c r="H82" s="279" t="s">
        <v>2076</v>
      </c>
      <c r="I82" s="279" t="s">
        <v>2077</v>
      </c>
      <c r="J82" s="279"/>
      <c r="K82" s="293"/>
    </row>
    <row r="83" s="1" customFormat="1" ht="15" customHeight="1">
      <c r="B83" s="304"/>
      <c r="C83" s="305" t="s">
        <v>2078</v>
      </c>
      <c r="D83" s="305"/>
      <c r="E83" s="305"/>
      <c r="F83" s="306" t="s">
        <v>2073</v>
      </c>
      <c r="G83" s="305"/>
      <c r="H83" s="305" t="s">
        <v>2079</v>
      </c>
      <c r="I83" s="305" t="s">
        <v>2069</v>
      </c>
      <c r="J83" s="305">
        <v>15</v>
      </c>
      <c r="K83" s="293"/>
    </row>
    <row r="84" s="1" customFormat="1" ht="15" customHeight="1">
      <c r="B84" s="304"/>
      <c r="C84" s="305" t="s">
        <v>2080</v>
      </c>
      <c r="D84" s="305"/>
      <c r="E84" s="305"/>
      <c r="F84" s="306" t="s">
        <v>2073</v>
      </c>
      <c r="G84" s="305"/>
      <c r="H84" s="305" t="s">
        <v>2081</v>
      </c>
      <c r="I84" s="305" t="s">
        <v>2069</v>
      </c>
      <c r="J84" s="305">
        <v>15</v>
      </c>
      <c r="K84" s="293"/>
    </row>
    <row r="85" s="1" customFormat="1" ht="15" customHeight="1">
      <c r="B85" s="304"/>
      <c r="C85" s="305" t="s">
        <v>2082</v>
      </c>
      <c r="D85" s="305"/>
      <c r="E85" s="305"/>
      <c r="F85" s="306" t="s">
        <v>2073</v>
      </c>
      <c r="G85" s="305"/>
      <c r="H85" s="305" t="s">
        <v>2083</v>
      </c>
      <c r="I85" s="305" t="s">
        <v>2069</v>
      </c>
      <c r="J85" s="305">
        <v>20</v>
      </c>
      <c r="K85" s="293"/>
    </row>
    <row r="86" s="1" customFormat="1" ht="15" customHeight="1">
      <c r="B86" s="304"/>
      <c r="C86" s="305" t="s">
        <v>2084</v>
      </c>
      <c r="D86" s="305"/>
      <c r="E86" s="305"/>
      <c r="F86" s="306" t="s">
        <v>2073</v>
      </c>
      <c r="G86" s="305"/>
      <c r="H86" s="305" t="s">
        <v>2085</v>
      </c>
      <c r="I86" s="305" t="s">
        <v>2069</v>
      </c>
      <c r="J86" s="305">
        <v>20</v>
      </c>
      <c r="K86" s="293"/>
    </row>
    <row r="87" s="1" customFormat="1" ht="15" customHeight="1">
      <c r="B87" s="304"/>
      <c r="C87" s="279" t="s">
        <v>2086</v>
      </c>
      <c r="D87" s="279"/>
      <c r="E87" s="279"/>
      <c r="F87" s="302" t="s">
        <v>2073</v>
      </c>
      <c r="G87" s="303"/>
      <c r="H87" s="279" t="s">
        <v>2087</v>
      </c>
      <c r="I87" s="279" t="s">
        <v>2069</v>
      </c>
      <c r="J87" s="279">
        <v>50</v>
      </c>
      <c r="K87" s="293"/>
    </row>
    <row r="88" s="1" customFormat="1" ht="15" customHeight="1">
      <c r="B88" s="304"/>
      <c r="C88" s="279" t="s">
        <v>2088</v>
      </c>
      <c r="D88" s="279"/>
      <c r="E88" s="279"/>
      <c r="F88" s="302" t="s">
        <v>2073</v>
      </c>
      <c r="G88" s="303"/>
      <c r="H88" s="279" t="s">
        <v>2089</v>
      </c>
      <c r="I88" s="279" t="s">
        <v>2069</v>
      </c>
      <c r="J88" s="279">
        <v>20</v>
      </c>
      <c r="K88" s="293"/>
    </row>
    <row r="89" s="1" customFormat="1" ht="15" customHeight="1">
      <c r="B89" s="304"/>
      <c r="C89" s="279" t="s">
        <v>2090</v>
      </c>
      <c r="D89" s="279"/>
      <c r="E89" s="279"/>
      <c r="F89" s="302" t="s">
        <v>2073</v>
      </c>
      <c r="G89" s="303"/>
      <c r="H89" s="279" t="s">
        <v>2091</v>
      </c>
      <c r="I89" s="279" t="s">
        <v>2069</v>
      </c>
      <c r="J89" s="279">
        <v>20</v>
      </c>
      <c r="K89" s="293"/>
    </row>
    <row r="90" s="1" customFormat="1" ht="15" customHeight="1">
      <c r="B90" s="304"/>
      <c r="C90" s="279" t="s">
        <v>2092</v>
      </c>
      <c r="D90" s="279"/>
      <c r="E90" s="279"/>
      <c r="F90" s="302" t="s">
        <v>2073</v>
      </c>
      <c r="G90" s="303"/>
      <c r="H90" s="279" t="s">
        <v>2093</v>
      </c>
      <c r="I90" s="279" t="s">
        <v>2069</v>
      </c>
      <c r="J90" s="279">
        <v>50</v>
      </c>
      <c r="K90" s="293"/>
    </row>
    <row r="91" s="1" customFormat="1" ht="15" customHeight="1">
      <c r="B91" s="304"/>
      <c r="C91" s="279" t="s">
        <v>2094</v>
      </c>
      <c r="D91" s="279"/>
      <c r="E91" s="279"/>
      <c r="F91" s="302" t="s">
        <v>2073</v>
      </c>
      <c r="G91" s="303"/>
      <c r="H91" s="279" t="s">
        <v>2094</v>
      </c>
      <c r="I91" s="279" t="s">
        <v>2069</v>
      </c>
      <c r="J91" s="279">
        <v>50</v>
      </c>
      <c r="K91" s="293"/>
    </row>
    <row r="92" s="1" customFormat="1" ht="15" customHeight="1">
      <c r="B92" s="304"/>
      <c r="C92" s="279" t="s">
        <v>2095</v>
      </c>
      <c r="D92" s="279"/>
      <c r="E92" s="279"/>
      <c r="F92" s="302" t="s">
        <v>2073</v>
      </c>
      <c r="G92" s="303"/>
      <c r="H92" s="279" t="s">
        <v>2096</v>
      </c>
      <c r="I92" s="279" t="s">
        <v>2069</v>
      </c>
      <c r="J92" s="279">
        <v>255</v>
      </c>
      <c r="K92" s="293"/>
    </row>
    <row r="93" s="1" customFormat="1" ht="15" customHeight="1">
      <c r="B93" s="304"/>
      <c r="C93" s="279" t="s">
        <v>2097</v>
      </c>
      <c r="D93" s="279"/>
      <c r="E93" s="279"/>
      <c r="F93" s="302" t="s">
        <v>2067</v>
      </c>
      <c r="G93" s="303"/>
      <c r="H93" s="279" t="s">
        <v>2098</v>
      </c>
      <c r="I93" s="279" t="s">
        <v>2099</v>
      </c>
      <c r="J93" s="279"/>
      <c r="K93" s="293"/>
    </row>
    <row r="94" s="1" customFormat="1" ht="15" customHeight="1">
      <c r="B94" s="304"/>
      <c r="C94" s="279" t="s">
        <v>2100</v>
      </c>
      <c r="D94" s="279"/>
      <c r="E94" s="279"/>
      <c r="F94" s="302" t="s">
        <v>2067</v>
      </c>
      <c r="G94" s="303"/>
      <c r="H94" s="279" t="s">
        <v>2101</v>
      </c>
      <c r="I94" s="279" t="s">
        <v>2102</v>
      </c>
      <c r="J94" s="279"/>
      <c r="K94" s="293"/>
    </row>
    <row r="95" s="1" customFormat="1" ht="15" customHeight="1">
      <c r="B95" s="304"/>
      <c r="C95" s="279" t="s">
        <v>2103</v>
      </c>
      <c r="D95" s="279"/>
      <c r="E95" s="279"/>
      <c r="F95" s="302" t="s">
        <v>2067</v>
      </c>
      <c r="G95" s="303"/>
      <c r="H95" s="279" t="s">
        <v>2103</v>
      </c>
      <c r="I95" s="279" t="s">
        <v>2102</v>
      </c>
      <c r="J95" s="279"/>
      <c r="K95" s="293"/>
    </row>
    <row r="96" s="1" customFormat="1" ht="15" customHeight="1">
      <c r="B96" s="304"/>
      <c r="C96" s="279" t="s">
        <v>35</v>
      </c>
      <c r="D96" s="279"/>
      <c r="E96" s="279"/>
      <c r="F96" s="302" t="s">
        <v>2067</v>
      </c>
      <c r="G96" s="303"/>
      <c r="H96" s="279" t="s">
        <v>2104</v>
      </c>
      <c r="I96" s="279" t="s">
        <v>2102</v>
      </c>
      <c r="J96" s="279"/>
      <c r="K96" s="293"/>
    </row>
    <row r="97" s="1" customFormat="1" ht="15" customHeight="1">
      <c r="B97" s="304"/>
      <c r="C97" s="279" t="s">
        <v>45</v>
      </c>
      <c r="D97" s="279"/>
      <c r="E97" s="279"/>
      <c r="F97" s="302" t="s">
        <v>2067</v>
      </c>
      <c r="G97" s="303"/>
      <c r="H97" s="279" t="s">
        <v>2105</v>
      </c>
      <c r="I97" s="279" t="s">
        <v>2102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2106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2061</v>
      </c>
      <c r="D103" s="294"/>
      <c r="E103" s="294"/>
      <c r="F103" s="294" t="s">
        <v>2062</v>
      </c>
      <c r="G103" s="295"/>
      <c r="H103" s="294" t="s">
        <v>51</v>
      </c>
      <c r="I103" s="294" t="s">
        <v>54</v>
      </c>
      <c r="J103" s="294" t="s">
        <v>2063</v>
      </c>
      <c r="K103" s="293"/>
    </row>
    <row r="104" s="1" customFormat="1" ht="17.25" customHeight="1">
      <c r="B104" s="291"/>
      <c r="C104" s="296" t="s">
        <v>2064</v>
      </c>
      <c r="D104" s="296"/>
      <c r="E104" s="296"/>
      <c r="F104" s="297" t="s">
        <v>2065</v>
      </c>
      <c r="G104" s="298"/>
      <c r="H104" s="296"/>
      <c r="I104" s="296"/>
      <c r="J104" s="296" t="s">
        <v>2066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50</v>
      </c>
      <c r="D106" s="301"/>
      <c r="E106" s="301"/>
      <c r="F106" s="302" t="s">
        <v>2067</v>
      </c>
      <c r="G106" s="279"/>
      <c r="H106" s="279" t="s">
        <v>2107</v>
      </c>
      <c r="I106" s="279" t="s">
        <v>2069</v>
      </c>
      <c r="J106" s="279">
        <v>20</v>
      </c>
      <c r="K106" s="293"/>
    </row>
    <row r="107" s="1" customFormat="1" ht="15" customHeight="1">
      <c r="B107" s="291"/>
      <c r="C107" s="279" t="s">
        <v>2070</v>
      </c>
      <c r="D107" s="279"/>
      <c r="E107" s="279"/>
      <c r="F107" s="302" t="s">
        <v>2067</v>
      </c>
      <c r="G107" s="279"/>
      <c r="H107" s="279" t="s">
        <v>2107</v>
      </c>
      <c r="I107" s="279" t="s">
        <v>2069</v>
      </c>
      <c r="J107" s="279">
        <v>120</v>
      </c>
      <c r="K107" s="293"/>
    </row>
    <row r="108" s="1" customFormat="1" ht="15" customHeight="1">
      <c r="B108" s="304"/>
      <c r="C108" s="279" t="s">
        <v>2072</v>
      </c>
      <c r="D108" s="279"/>
      <c r="E108" s="279"/>
      <c r="F108" s="302" t="s">
        <v>2073</v>
      </c>
      <c r="G108" s="279"/>
      <c r="H108" s="279" t="s">
        <v>2107</v>
      </c>
      <c r="I108" s="279" t="s">
        <v>2069</v>
      </c>
      <c r="J108" s="279">
        <v>50</v>
      </c>
      <c r="K108" s="293"/>
    </row>
    <row r="109" s="1" customFormat="1" ht="15" customHeight="1">
      <c r="B109" s="304"/>
      <c r="C109" s="279" t="s">
        <v>2075</v>
      </c>
      <c r="D109" s="279"/>
      <c r="E109" s="279"/>
      <c r="F109" s="302" t="s">
        <v>2067</v>
      </c>
      <c r="G109" s="279"/>
      <c r="H109" s="279" t="s">
        <v>2107</v>
      </c>
      <c r="I109" s="279" t="s">
        <v>2077</v>
      </c>
      <c r="J109" s="279"/>
      <c r="K109" s="293"/>
    </row>
    <row r="110" s="1" customFormat="1" ht="15" customHeight="1">
      <c r="B110" s="304"/>
      <c r="C110" s="279" t="s">
        <v>2086</v>
      </c>
      <c r="D110" s="279"/>
      <c r="E110" s="279"/>
      <c r="F110" s="302" t="s">
        <v>2073</v>
      </c>
      <c r="G110" s="279"/>
      <c r="H110" s="279" t="s">
        <v>2107</v>
      </c>
      <c r="I110" s="279" t="s">
        <v>2069</v>
      </c>
      <c r="J110" s="279">
        <v>50</v>
      </c>
      <c r="K110" s="293"/>
    </row>
    <row r="111" s="1" customFormat="1" ht="15" customHeight="1">
      <c r="B111" s="304"/>
      <c r="C111" s="279" t="s">
        <v>2094</v>
      </c>
      <c r="D111" s="279"/>
      <c r="E111" s="279"/>
      <c r="F111" s="302" t="s">
        <v>2073</v>
      </c>
      <c r="G111" s="279"/>
      <c r="H111" s="279" t="s">
        <v>2107</v>
      </c>
      <c r="I111" s="279" t="s">
        <v>2069</v>
      </c>
      <c r="J111" s="279">
        <v>50</v>
      </c>
      <c r="K111" s="293"/>
    </row>
    <row r="112" s="1" customFormat="1" ht="15" customHeight="1">
      <c r="B112" s="304"/>
      <c r="C112" s="279" t="s">
        <v>2092</v>
      </c>
      <c r="D112" s="279"/>
      <c r="E112" s="279"/>
      <c r="F112" s="302" t="s">
        <v>2073</v>
      </c>
      <c r="G112" s="279"/>
      <c r="H112" s="279" t="s">
        <v>2107</v>
      </c>
      <c r="I112" s="279" t="s">
        <v>2069</v>
      </c>
      <c r="J112" s="279">
        <v>50</v>
      </c>
      <c r="K112" s="293"/>
    </row>
    <row r="113" s="1" customFormat="1" ht="15" customHeight="1">
      <c r="B113" s="304"/>
      <c r="C113" s="279" t="s">
        <v>50</v>
      </c>
      <c r="D113" s="279"/>
      <c r="E113" s="279"/>
      <c r="F113" s="302" t="s">
        <v>2067</v>
      </c>
      <c r="G113" s="279"/>
      <c r="H113" s="279" t="s">
        <v>2108</v>
      </c>
      <c r="I113" s="279" t="s">
        <v>2069</v>
      </c>
      <c r="J113" s="279">
        <v>20</v>
      </c>
      <c r="K113" s="293"/>
    </row>
    <row r="114" s="1" customFormat="1" ht="15" customHeight="1">
      <c r="B114" s="304"/>
      <c r="C114" s="279" t="s">
        <v>2109</v>
      </c>
      <c r="D114" s="279"/>
      <c r="E114" s="279"/>
      <c r="F114" s="302" t="s">
        <v>2067</v>
      </c>
      <c r="G114" s="279"/>
      <c r="H114" s="279" t="s">
        <v>2110</v>
      </c>
      <c r="I114" s="279" t="s">
        <v>2069</v>
      </c>
      <c r="J114" s="279">
        <v>120</v>
      </c>
      <c r="K114" s="293"/>
    </row>
    <row r="115" s="1" customFormat="1" ht="15" customHeight="1">
      <c r="B115" s="304"/>
      <c r="C115" s="279" t="s">
        <v>35</v>
      </c>
      <c r="D115" s="279"/>
      <c r="E115" s="279"/>
      <c r="F115" s="302" t="s">
        <v>2067</v>
      </c>
      <c r="G115" s="279"/>
      <c r="H115" s="279" t="s">
        <v>2111</v>
      </c>
      <c r="I115" s="279" t="s">
        <v>2102</v>
      </c>
      <c r="J115" s="279"/>
      <c r="K115" s="293"/>
    </row>
    <row r="116" s="1" customFormat="1" ht="15" customHeight="1">
      <c r="B116" s="304"/>
      <c r="C116" s="279" t="s">
        <v>45</v>
      </c>
      <c r="D116" s="279"/>
      <c r="E116" s="279"/>
      <c r="F116" s="302" t="s">
        <v>2067</v>
      </c>
      <c r="G116" s="279"/>
      <c r="H116" s="279" t="s">
        <v>2112</v>
      </c>
      <c r="I116" s="279" t="s">
        <v>2102</v>
      </c>
      <c r="J116" s="279"/>
      <c r="K116" s="293"/>
    </row>
    <row r="117" s="1" customFormat="1" ht="15" customHeight="1">
      <c r="B117" s="304"/>
      <c r="C117" s="279" t="s">
        <v>54</v>
      </c>
      <c r="D117" s="279"/>
      <c r="E117" s="279"/>
      <c r="F117" s="302" t="s">
        <v>2067</v>
      </c>
      <c r="G117" s="279"/>
      <c r="H117" s="279" t="s">
        <v>2113</v>
      </c>
      <c r="I117" s="279" t="s">
        <v>2114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2115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2061</v>
      </c>
      <c r="D123" s="294"/>
      <c r="E123" s="294"/>
      <c r="F123" s="294" t="s">
        <v>2062</v>
      </c>
      <c r="G123" s="295"/>
      <c r="H123" s="294" t="s">
        <v>51</v>
      </c>
      <c r="I123" s="294" t="s">
        <v>54</v>
      </c>
      <c r="J123" s="294" t="s">
        <v>2063</v>
      </c>
      <c r="K123" s="323"/>
    </row>
    <row r="124" s="1" customFormat="1" ht="17.25" customHeight="1">
      <c r="B124" s="322"/>
      <c r="C124" s="296" t="s">
        <v>2064</v>
      </c>
      <c r="D124" s="296"/>
      <c r="E124" s="296"/>
      <c r="F124" s="297" t="s">
        <v>2065</v>
      </c>
      <c r="G124" s="298"/>
      <c r="H124" s="296"/>
      <c r="I124" s="296"/>
      <c r="J124" s="296" t="s">
        <v>2066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2070</v>
      </c>
      <c r="D126" s="301"/>
      <c r="E126" s="301"/>
      <c r="F126" s="302" t="s">
        <v>2067</v>
      </c>
      <c r="G126" s="279"/>
      <c r="H126" s="279" t="s">
        <v>2107</v>
      </c>
      <c r="I126" s="279" t="s">
        <v>2069</v>
      </c>
      <c r="J126" s="279">
        <v>120</v>
      </c>
      <c r="K126" s="327"/>
    </row>
    <row r="127" s="1" customFormat="1" ht="15" customHeight="1">
      <c r="B127" s="324"/>
      <c r="C127" s="279" t="s">
        <v>2116</v>
      </c>
      <c r="D127" s="279"/>
      <c r="E127" s="279"/>
      <c r="F127" s="302" t="s">
        <v>2067</v>
      </c>
      <c r="G127" s="279"/>
      <c r="H127" s="279" t="s">
        <v>2117</v>
      </c>
      <c r="I127" s="279" t="s">
        <v>2069</v>
      </c>
      <c r="J127" s="279" t="s">
        <v>2118</v>
      </c>
      <c r="K127" s="327"/>
    </row>
    <row r="128" s="1" customFormat="1" ht="15" customHeight="1">
      <c r="B128" s="324"/>
      <c r="C128" s="279" t="s">
        <v>2015</v>
      </c>
      <c r="D128" s="279"/>
      <c r="E128" s="279"/>
      <c r="F128" s="302" t="s">
        <v>2067</v>
      </c>
      <c r="G128" s="279"/>
      <c r="H128" s="279" t="s">
        <v>2119</v>
      </c>
      <c r="I128" s="279" t="s">
        <v>2069</v>
      </c>
      <c r="J128" s="279" t="s">
        <v>2118</v>
      </c>
      <c r="K128" s="327"/>
    </row>
    <row r="129" s="1" customFormat="1" ht="15" customHeight="1">
      <c r="B129" s="324"/>
      <c r="C129" s="279" t="s">
        <v>2078</v>
      </c>
      <c r="D129" s="279"/>
      <c r="E129" s="279"/>
      <c r="F129" s="302" t="s">
        <v>2073</v>
      </c>
      <c r="G129" s="279"/>
      <c r="H129" s="279" t="s">
        <v>2079</v>
      </c>
      <c r="I129" s="279" t="s">
        <v>2069</v>
      </c>
      <c r="J129" s="279">
        <v>15</v>
      </c>
      <c r="K129" s="327"/>
    </row>
    <row r="130" s="1" customFormat="1" ht="15" customHeight="1">
      <c r="B130" s="324"/>
      <c r="C130" s="305" t="s">
        <v>2080</v>
      </c>
      <c r="D130" s="305"/>
      <c r="E130" s="305"/>
      <c r="F130" s="306" t="s">
        <v>2073</v>
      </c>
      <c r="G130" s="305"/>
      <c r="H130" s="305" t="s">
        <v>2081</v>
      </c>
      <c r="I130" s="305" t="s">
        <v>2069</v>
      </c>
      <c r="J130" s="305">
        <v>15</v>
      </c>
      <c r="K130" s="327"/>
    </row>
    <row r="131" s="1" customFormat="1" ht="15" customHeight="1">
      <c r="B131" s="324"/>
      <c r="C131" s="305" t="s">
        <v>2082</v>
      </c>
      <c r="D131" s="305"/>
      <c r="E131" s="305"/>
      <c r="F131" s="306" t="s">
        <v>2073</v>
      </c>
      <c r="G131" s="305"/>
      <c r="H131" s="305" t="s">
        <v>2083</v>
      </c>
      <c r="I131" s="305" t="s">
        <v>2069</v>
      </c>
      <c r="J131" s="305">
        <v>20</v>
      </c>
      <c r="K131" s="327"/>
    </row>
    <row r="132" s="1" customFormat="1" ht="15" customHeight="1">
      <c r="B132" s="324"/>
      <c r="C132" s="305" t="s">
        <v>2084</v>
      </c>
      <c r="D132" s="305"/>
      <c r="E132" s="305"/>
      <c r="F132" s="306" t="s">
        <v>2073</v>
      </c>
      <c r="G132" s="305"/>
      <c r="H132" s="305" t="s">
        <v>2085</v>
      </c>
      <c r="I132" s="305" t="s">
        <v>2069</v>
      </c>
      <c r="J132" s="305">
        <v>20</v>
      </c>
      <c r="K132" s="327"/>
    </row>
    <row r="133" s="1" customFormat="1" ht="15" customHeight="1">
      <c r="B133" s="324"/>
      <c r="C133" s="279" t="s">
        <v>2072</v>
      </c>
      <c r="D133" s="279"/>
      <c r="E133" s="279"/>
      <c r="F133" s="302" t="s">
        <v>2073</v>
      </c>
      <c r="G133" s="279"/>
      <c r="H133" s="279" t="s">
        <v>2107</v>
      </c>
      <c r="I133" s="279" t="s">
        <v>2069</v>
      </c>
      <c r="J133" s="279">
        <v>50</v>
      </c>
      <c r="K133" s="327"/>
    </row>
    <row r="134" s="1" customFormat="1" ht="15" customHeight="1">
      <c r="B134" s="324"/>
      <c r="C134" s="279" t="s">
        <v>2086</v>
      </c>
      <c r="D134" s="279"/>
      <c r="E134" s="279"/>
      <c r="F134" s="302" t="s">
        <v>2073</v>
      </c>
      <c r="G134" s="279"/>
      <c r="H134" s="279" t="s">
        <v>2107</v>
      </c>
      <c r="I134" s="279" t="s">
        <v>2069</v>
      </c>
      <c r="J134" s="279">
        <v>50</v>
      </c>
      <c r="K134" s="327"/>
    </row>
    <row r="135" s="1" customFormat="1" ht="15" customHeight="1">
      <c r="B135" s="324"/>
      <c r="C135" s="279" t="s">
        <v>2092</v>
      </c>
      <c r="D135" s="279"/>
      <c r="E135" s="279"/>
      <c r="F135" s="302" t="s">
        <v>2073</v>
      </c>
      <c r="G135" s="279"/>
      <c r="H135" s="279" t="s">
        <v>2107</v>
      </c>
      <c r="I135" s="279" t="s">
        <v>2069</v>
      </c>
      <c r="J135" s="279">
        <v>50</v>
      </c>
      <c r="K135" s="327"/>
    </row>
    <row r="136" s="1" customFormat="1" ht="15" customHeight="1">
      <c r="B136" s="324"/>
      <c r="C136" s="279" t="s">
        <v>2094</v>
      </c>
      <c r="D136" s="279"/>
      <c r="E136" s="279"/>
      <c r="F136" s="302" t="s">
        <v>2073</v>
      </c>
      <c r="G136" s="279"/>
      <c r="H136" s="279" t="s">
        <v>2107</v>
      </c>
      <c r="I136" s="279" t="s">
        <v>2069</v>
      </c>
      <c r="J136" s="279">
        <v>50</v>
      </c>
      <c r="K136" s="327"/>
    </row>
    <row r="137" s="1" customFormat="1" ht="15" customHeight="1">
      <c r="B137" s="324"/>
      <c r="C137" s="279" t="s">
        <v>2095</v>
      </c>
      <c r="D137" s="279"/>
      <c r="E137" s="279"/>
      <c r="F137" s="302" t="s">
        <v>2073</v>
      </c>
      <c r="G137" s="279"/>
      <c r="H137" s="279" t="s">
        <v>2120</v>
      </c>
      <c r="I137" s="279" t="s">
        <v>2069</v>
      </c>
      <c r="J137" s="279">
        <v>255</v>
      </c>
      <c r="K137" s="327"/>
    </row>
    <row r="138" s="1" customFormat="1" ht="15" customHeight="1">
      <c r="B138" s="324"/>
      <c r="C138" s="279" t="s">
        <v>2097</v>
      </c>
      <c r="D138" s="279"/>
      <c r="E138" s="279"/>
      <c r="F138" s="302" t="s">
        <v>2067</v>
      </c>
      <c r="G138" s="279"/>
      <c r="H138" s="279" t="s">
        <v>2121</v>
      </c>
      <c r="I138" s="279" t="s">
        <v>2099</v>
      </c>
      <c r="J138" s="279"/>
      <c r="K138" s="327"/>
    </row>
    <row r="139" s="1" customFormat="1" ht="15" customHeight="1">
      <c r="B139" s="324"/>
      <c r="C139" s="279" t="s">
        <v>2100</v>
      </c>
      <c r="D139" s="279"/>
      <c r="E139" s="279"/>
      <c r="F139" s="302" t="s">
        <v>2067</v>
      </c>
      <c r="G139" s="279"/>
      <c r="H139" s="279" t="s">
        <v>2122</v>
      </c>
      <c r="I139" s="279" t="s">
        <v>2102</v>
      </c>
      <c r="J139" s="279"/>
      <c r="K139" s="327"/>
    </row>
    <row r="140" s="1" customFormat="1" ht="15" customHeight="1">
      <c r="B140" s="324"/>
      <c r="C140" s="279" t="s">
        <v>2103</v>
      </c>
      <c r="D140" s="279"/>
      <c r="E140" s="279"/>
      <c r="F140" s="302" t="s">
        <v>2067</v>
      </c>
      <c r="G140" s="279"/>
      <c r="H140" s="279" t="s">
        <v>2103</v>
      </c>
      <c r="I140" s="279" t="s">
        <v>2102</v>
      </c>
      <c r="J140" s="279"/>
      <c r="K140" s="327"/>
    </row>
    <row r="141" s="1" customFormat="1" ht="15" customHeight="1">
      <c r="B141" s="324"/>
      <c r="C141" s="279" t="s">
        <v>35</v>
      </c>
      <c r="D141" s="279"/>
      <c r="E141" s="279"/>
      <c r="F141" s="302" t="s">
        <v>2067</v>
      </c>
      <c r="G141" s="279"/>
      <c r="H141" s="279" t="s">
        <v>2123</v>
      </c>
      <c r="I141" s="279" t="s">
        <v>2102</v>
      </c>
      <c r="J141" s="279"/>
      <c r="K141" s="327"/>
    </row>
    <row r="142" s="1" customFormat="1" ht="15" customHeight="1">
      <c r="B142" s="324"/>
      <c r="C142" s="279" t="s">
        <v>2124</v>
      </c>
      <c r="D142" s="279"/>
      <c r="E142" s="279"/>
      <c r="F142" s="302" t="s">
        <v>2067</v>
      </c>
      <c r="G142" s="279"/>
      <c r="H142" s="279" t="s">
        <v>2125</v>
      </c>
      <c r="I142" s="279" t="s">
        <v>2102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2126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2061</v>
      </c>
      <c r="D148" s="294"/>
      <c r="E148" s="294"/>
      <c r="F148" s="294" t="s">
        <v>2062</v>
      </c>
      <c r="G148" s="295"/>
      <c r="H148" s="294" t="s">
        <v>51</v>
      </c>
      <c r="I148" s="294" t="s">
        <v>54</v>
      </c>
      <c r="J148" s="294" t="s">
        <v>2063</v>
      </c>
      <c r="K148" s="293"/>
    </row>
    <row r="149" s="1" customFormat="1" ht="17.25" customHeight="1">
      <c r="B149" s="291"/>
      <c r="C149" s="296" t="s">
        <v>2064</v>
      </c>
      <c r="D149" s="296"/>
      <c r="E149" s="296"/>
      <c r="F149" s="297" t="s">
        <v>2065</v>
      </c>
      <c r="G149" s="298"/>
      <c r="H149" s="296"/>
      <c r="I149" s="296"/>
      <c r="J149" s="296" t="s">
        <v>2066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2070</v>
      </c>
      <c r="D151" s="279"/>
      <c r="E151" s="279"/>
      <c r="F151" s="332" t="s">
        <v>2067</v>
      </c>
      <c r="G151" s="279"/>
      <c r="H151" s="331" t="s">
        <v>2107</v>
      </c>
      <c r="I151" s="331" t="s">
        <v>2069</v>
      </c>
      <c r="J151" s="331">
        <v>120</v>
      </c>
      <c r="K151" s="327"/>
    </row>
    <row r="152" s="1" customFormat="1" ht="15" customHeight="1">
      <c r="B152" s="304"/>
      <c r="C152" s="331" t="s">
        <v>2116</v>
      </c>
      <c r="D152" s="279"/>
      <c r="E152" s="279"/>
      <c r="F152" s="332" t="s">
        <v>2067</v>
      </c>
      <c r="G152" s="279"/>
      <c r="H152" s="331" t="s">
        <v>2127</v>
      </c>
      <c r="I152" s="331" t="s">
        <v>2069</v>
      </c>
      <c r="J152" s="331" t="s">
        <v>2118</v>
      </c>
      <c r="K152" s="327"/>
    </row>
    <row r="153" s="1" customFormat="1" ht="15" customHeight="1">
      <c r="B153" s="304"/>
      <c r="C153" s="331" t="s">
        <v>2015</v>
      </c>
      <c r="D153" s="279"/>
      <c r="E153" s="279"/>
      <c r="F153" s="332" t="s">
        <v>2067</v>
      </c>
      <c r="G153" s="279"/>
      <c r="H153" s="331" t="s">
        <v>2128</v>
      </c>
      <c r="I153" s="331" t="s">
        <v>2069</v>
      </c>
      <c r="J153" s="331" t="s">
        <v>2118</v>
      </c>
      <c r="K153" s="327"/>
    </row>
    <row r="154" s="1" customFormat="1" ht="15" customHeight="1">
      <c r="B154" s="304"/>
      <c r="C154" s="331" t="s">
        <v>2072</v>
      </c>
      <c r="D154" s="279"/>
      <c r="E154" s="279"/>
      <c r="F154" s="332" t="s">
        <v>2073</v>
      </c>
      <c r="G154" s="279"/>
      <c r="H154" s="331" t="s">
        <v>2107</v>
      </c>
      <c r="I154" s="331" t="s">
        <v>2069</v>
      </c>
      <c r="J154" s="331">
        <v>50</v>
      </c>
      <c r="K154" s="327"/>
    </row>
    <row r="155" s="1" customFormat="1" ht="15" customHeight="1">
      <c r="B155" s="304"/>
      <c r="C155" s="331" t="s">
        <v>2075</v>
      </c>
      <c r="D155" s="279"/>
      <c r="E155" s="279"/>
      <c r="F155" s="332" t="s">
        <v>2067</v>
      </c>
      <c r="G155" s="279"/>
      <c r="H155" s="331" t="s">
        <v>2107</v>
      </c>
      <c r="I155" s="331" t="s">
        <v>2077</v>
      </c>
      <c r="J155" s="331"/>
      <c r="K155" s="327"/>
    </row>
    <row r="156" s="1" customFormat="1" ht="15" customHeight="1">
      <c r="B156" s="304"/>
      <c r="C156" s="331" t="s">
        <v>2086</v>
      </c>
      <c r="D156" s="279"/>
      <c r="E156" s="279"/>
      <c r="F156" s="332" t="s">
        <v>2073</v>
      </c>
      <c r="G156" s="279"/>
      <c r="H156" s="331" t="s">
        <v>2107</v>
      </c>
      <c r="I156" s="331" t="s">
        <v>2069</v>
      </c>
      <c r="J156" s="331">
        <v>50</v>
      </c>
      <c r="K156" s="327"/>
    </row>
    <row r="157" s="1" customFormat="1" ht="15" customHeight="1">
      <c r="B157" s="304"/>
      <c r="C157" s="331" t="s">
        <v>2094</v>
      </c>
      <c r="D157" s="279"/>
      <c r="E157" s="279"/>
      <c r="F157" s="332" t="s">
        <v>2073</v>
      </c>
      <c r="G157" s="279"/>
      <c r="H157" s="331" t="s">
        <v>2107</v>
      </c>
      <c r="I157" s="331" t="s">
        <v>2069</v>
      </c>
      <c r="J157" s="331">
        <v>50</v>
      </c>
      <c r="K157" s="327"/>
    </row>
    <row r="158" s="1" customFormat="1" ht="15" customHeight="1">
      <c r="B158" s="304"/>
      <c r="C158" s="331" t="s">
        <v>2092</v>
      </c>
      <c r="D158" s="279"/>
      <c r="E158" s="279"/>
      <c r="F158" s="332" t="s">
        <v>2073</v>
      </c>
      <c r="G158" s="279"/>
      <c r="H158" s="331" t="s">
        <v>2107</v>
      </c>
      <c r="I158" s="331" t="s">
        <v>2069</v>
      </c>
      <c r="J158" s="331">
        <v>50</v>
      </c>
      <c r="K158" s="327"/>
    </row>
    <row r="159" s="1" customFormat="1" ht="15" customHeight="1">
      <c r="B159" s="304"/>
      <c r="C159" s="331" t="s">
        <v>123</v>
      </c>
      <c r="D159" s="279"/>
      <c r="E159" s="279"/>
      <c r="F159" s="332" t="s">
        <v>2067</v>
      </c>
      <c r="G159" s="279"/>
      <c r="H159" s="331" t="s">
        <v>2129</v>
      </c>
      <c r="I159" s="331" t="s">
        <v>2069</v>
      </c>
      <c r="J159" s="331" t="s">
        <v>2130</v>
      </c>
      <c r="K159" s="327"/>
    </row>
    <row r="160" s="1" customFormat="1" ht="15" customHeight="1">
      <c r="B160" s="304"/>
      <c r="C160" s="331" t="s">
        <v>2131</v>
      </c>
      <c r="D160" s="279"/>
      <c r="E160" s="279"/>
      <c r="F160" s="332" t="s">
        <v>2067</v>
      </c>
      <c r="G160" s="279"/>
      <c r="H160" s="331" t="s">
        <v>2132</v>
      </c>
      <c r="I160" s="331" t="s">
        <v>2102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2133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2061</v>
      </c>
      <c r="D166" s="294"/>
      <c r="E166" s="294"/>
      <c r="F166" s="294" t="s">
        <v>2062</v>
      </c>
      <c r="G166" s="336"/>
      <c r="H166" s="337" t="s">
        <v>51</v>
      </c>
      <c r="I166" s="337" t="s">
        <v>54</v>
      </c>
      <c r="J166" s="294" t="s">
        <v>2063</v>
      </c>
      <c r="K166" s="271"/>
    </row>
    <row r="167" s="1" customFormat="1" ht="17.25" customHeight="1">
      <c r="B167" s="272"/>
      <c r="C167" s="296" t="s">
        <v>2064</v>
      </c>
      <c r="D167" s="296"/>
      <c r="E167" s="296"/>
      <c r="F167" s="297" t="s">
        <v>2065</v>
      </c>
      <c r="G167" s="338"/>
      <c r="H167" s="339"/>
      <c r="I167" s="339"/>
      <c r="J167" s="296" t="s">
        <v>2066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2070</v>
      </c>
      <c r="D169" s="279"/>
      <c r="E169" s="279"/>
      <c r="F169" s="302" t="s">
        <v>2067</v>
      </c>
      <c r="G169" s="279"/>
      <c r="H169" s="279" t="s">
        <v>2107</v>
      </c>
      <c r="I169" s="279" t="s">
        <v>2069</v>
      </c>
      <c r="J169" s="279">
        <v>120</v>
      </c>
      <c r="K169" s="327"/>
    </row>
    <row r="170" s="1" customFormat="1" ht="15" customHeight="1">
      <c r="B170" s="304"/>
      <c r="C170" s="279" t="s">
        <v>2116</v>
      </c>
      <c r="D170" s="279"/>
      <c r="E170" s="279"/>
      <c r="F170" s="302" t="s">
        <v>2067</v>
      </c>
      <c r="G170" s="279"/>
      <c r="H170" s="279" t="s">
        <v>2117</v>
      </c>
      <c r="I170" s="279" t="s">
        <v>2069</v>
      </c>
      <c r="J170" s="279" t="s">
        <v>2118</v>
      </c>
      <c r="K170" s="327"/>
    </row>
    <row r="171" s="1" customFormat="1" ht="15" customHeight="1">
      <c r="B171" s="304"/>
      <c r="C171" s="279" t="s">
        <v>2015</v>
      </c>
      <c r="D171" s="279"/>
      <c r="E171" s="279"/>
      <c r="F171" s="302" t="s">
        <v>2067</v>
      </c>
      <c r="G171" s="279"/>
      <c r="H171" s="279" t="s">
        <v>2134</v>
      </c>
      <c r="I171" s="279" t="s">
        <v>2069</v>
      </c>
      <c r="J171" s="279" t="s">
        <v>2118</v>
      </c>
      <c r="K171" s="327"/>
    </row>
    <row r="172" s="1" customFormat="1" ht="15" customHeight="1">
      <c r="B172" s="304"/>
      <c r="C172" s="279" t="s">
        <v>2072</v>
      </c>
      <c r="D172" s="279"/>
      <c r="E172" s="279"/>
      <c r="F172" s="302" t="s">
        <v>2073</v>
      </c>
      <c r="G172" s="279"/>
      <c r="H172" s="279" t="s">
        <v>2134</v>
      </c>
      <c r="I172" s="279" t="s">
        <v>2069</v>
      </c>
      <c r="J172" s="279">
        <v>50</v>
      </c>
      <c r="K172" s="327"/>
    </row>
    <row r="173" s="1" customFormat="1" ht="15" customHeight="1">
      <c r="B173" s="304"/>
      <c r="C173" s="279" t="s">
        <v>2075</v>
      </c>
      <c r="D173" s="279"/>
      <c r="E173" s="279"/>
      <c r="F173" s="302" t="s">
        <v>2067</v>
      </c>
      <c r="G173" s="279"/>
      <c r="H173" s="279" t="s">
        <v>2134</v>
      </c>
      <c r="I173" s="279" t="s">
        <v>2077</v>
      </c>
      <c r="J173" s="279"/>
      <c r="K173" s="327"/>
    </row>
    <row r="174" s="1" customFormat="1" ht="15" customHeight="1">
      <c r="B174" s="304"/>
      <c r="C174" s="279" t="s">
        <v>2086</v>
      </c>
      <c r="D174" s="279"/>
      <c r="E174" s="279"/>
      <c r="F174" s="302" t="s">
        <v>2073</v>
      </c>
      <c r="G174" s="279"/>
      <c r="H174" s="279" t="s">
        <v>2134</v>
      </c>
      <c r="I174" s="279" t="s">
        <v>2069</v>
      </c>
      <c r="J174" s="279">
        <v>50</v>
      </c>
      <c r="K174" s="327"/>
    </row>
    <row r="175" s="1" customFormat="1" ht="15" customHeight="1">
      <c r="B175" s="304"/>
      <c r="C175" s="279" t="s">
        <v>2094</v>
      </c>
      <c r="D175" s="279"/>
      <c r="E175" s="279"/>
      <c r="F175" s="302" t="s">
        <v>2073</v>
      </c>
      <c r="G175" s="279"/>
      <c r="H175" s="279" t="s">
        <v>2134</v>
      </c>
      <c r="I175" s="279" t="s">
        <v>2069</v>
      </c>
      <c r="J175" s="279">
        <v>50</v>
      </c>
      <c r="K175" s="327"/>
    </row>
    <row r="176" s="1" customFormat="1" ht="15" customHeight="1">
      <c r="B176" s="304"/>
      <c r="C176" s="279" t="s">
        <v>2092</v>
      </c>
      <c r="D176" s="279"/>
      <c r="E176" s="279"/>
      <c r="F176" s="302" t="s">
        <v>2073</v>
      </c>
      <c r="G176" s="279"/>
      <c r="H176" s="279" t="s">
        <v>2134</v>
      </c>
      <c r="I176" s="279" t="s">
        <v>2069</v>
      </c>
      <c r="J176" s="279">
        <v>50</v>
      </c>
      <c r="K176" s="327"/>
    </row>
    <row r="177" s="1" customFormat="1" ht="15" customHeight="1">
      <c r="B177" s="304"/>
      <c r="C177" s="279" t="s">
        <v>128</v>
      </c>
      <c r="D177" s="279"/>
      <c r="E177" s="279"/>
      <c r="F177" s="302" t="s">
        <v>2067</v>
      </c>
      <c r="G177" s="279"/>
      <c r="H177" s="279" t="s">
        <v>2135</v>
      </c>
      <c r="I177" s="279" t="s">
        <v>2136</v>
      </c>
      <c r="J177" s="279"/>
      <c r="K177" s="327"/>
    </row>
    <row r="178" s="1" customFormat="1" ht="15" customHeight="1">
      <c r="B178" s="304"/>
      <c r="C178" s="279" t="s">
        <v>54</v>
      </c>
      <c r="D178" s="279"/>
      <c r="E178" s="279"/>
      <c r="F178" s="302" t="s">
        <v>2067</v>
      </c>
      <c r="G178" s="279"/>
      <c r="H178" s="279" t="s">
        <v>2137</v>
      </c>
      <c r="I178" s="279" t="s">
        <v>2138</v>
      </c>
      <c r="J178" s="279">
        <v>1</v>
      </c>
      <c r="K178" s="327"/>
    </row>
    <row r="179" s="1" customFormat="1" ht="15" customHeight="1">
      <c r="B179" s="304"/>
      <c r="C179" s="279" t="s">
        <v>50</v>
      </c>
      <c r="D179" s="279"/>
      <c r="E179" s="279"/>
      <c r="F179" s="302" t="s">
        <v>2067</v>
      </c>
      <c r="G179" s="279"/>
      <c r="H179" s="279" t="s">
        <v>2139</v>
      </c>
      <c r="I179" s="279" t="s">
        <v>2069</v>
      </c>
      <c r="J179" s="279">
        <v>20</v>
      </c>
      <c r="K179" s="327"/>
    </row>
    <row r="180" s="1" customFormat="1" ht="15" customHeight="1">
      <c r="B180" s="304"/>
      <c r="C180" s="279" t="s">
        <v>51</v>
      </c>
      <c r="D180" s="279"/>
      <c r="E180" s="279"/>
      <c r="F180" s="302" t="s">
        <v>2067</v>
      </c>
      <c r="G180" s="279"/>
      <c r="H180" s="279" t="s">
        <v>2140</v>
      </c>
      <c r="I180" s="279" t="s">
        <v>2069</v>
      </c>
      <c r="J180" s="279">
        <v>255</v>
      </c>
      <c r="K180" s="327"/>
    </row>
    <row r="181" s="1" customFormat="1" ht="15" customHeight="1">
      <c r="B181" s="304"/>
      <c r="C181" s="279" t="s">
        <v>129</v>
      </c>
      <c r="D181" s="279"/>
      <c r="E181" s="279"/>
      <c r="F181" s="302" t="s">
        <v>2067</v>
      </c>
      <c r="G181" s="279"/>
      <c r="H181" s="279" t="s">
        <v>2031</v>
      </c>
      <c r="I181" s="279" t="s">
        <v>2069</v>
      </c>
      <c r="J181" s="279">
        <v>10</v>
      </c>
      <c r="K181" s="327"/>
    </row>
    <row r="182" s="1" customFormat="1" ht="15" customHeight="1">
      <c r="B182" s="304"/>
      <c r="C182" s="279" t="s">
        <v>130</v>
      </c>
      <c r="D182" s="279"/>
      <c r="E182" s="279"/>
      <c r="F182" s="302" t="s">
        <v>2067</v>
      </c>
      <c r="G182" s="279"/>
      <c r="H182" s="279" t="s">
        <v>2141</v>
      </c>
      <c r="I182" s="279" t="s">
        <v>2102</v>
      </c>
      <c r="J182" s="279"/>
      <c r="K182" s="327"/>
    </row>
    <row r="183" s="1" customFormat="1" ht="15" customHeight="1">
      <c r="B183" s="304"/>
      <c r="C183" s="279" t="s">
        <v>2142</v>
      </c>
      <c r="D183" s="279"/>
      <c r="E183" s="279"/>
      <c r="F183" s="302" t="s">
        <v>2067</v>
      </c>
      <c r="G183" s="279"/>
      <c r="H183" s="279" t="s">
        <v>2143</v>
      </c>
      <c r="I183" s="279" t="s">
        <v>2102</v>
      </c>
      <c r="J183" s="279"/>
      <c r="K183" s="327"/>
    </row>
    <row r="184" s="1" customFormat="1" ht="15" customHeight="1">
      <c r="B184" s="304"/>
      <c r="C184" s="279" t="s">
        <v>2131</v>
      </c>
      <c r="D184" s="279"/>
      <c r="E184" s="279"/>
      <c r="F184" s="302" t="s">
        <v>2067</v>
      </c>
      <c r="G184" s="279"/>
      <c r="H184" s="279" t="s">
        <v>2144</v>
      </c>
      <c r="I184" s="279" t="s">
        <v>2102</v>
      </c>
      <c r="J184" s="279"/>
      <c r="K184" s="327"/>
    </row>
    <row r="185" s="1" customFormat="1" ht="15" customHeight="1">
      <c r="B185" s="304"/>
      <c r="C185" s="279" t="s">
        <v>132</v>
      </c>
      <c r="D185" s="279"/>
      <c r="E185" s="279"/>
      <c r="F185" s="302" t="s">
        <v>2073</v>
      </c>
      <c r="G185" s="279"/>
      <c r="H185" s="279" t="s">
        <v>2145</v>
      </c>
      <c r="I185" s="279" t="s">
        <v>2069</v>
      </c>
      <c r="J185" s="279">
        <v>50</v>
      </c>
      <c r="K185" s="327"/>
    </row>
    <row r="186" s="1" customFormat="1" ht="15" customHeight="1">
      <c r="B186" s="304"/>
      <c r="C186" s="279" t="s">
        <v>2146</v>
      </c>
      <c r="D186" s="279"/>
      <c r="E186" s="279"/>
      <c r="F186" s="302" t="s">
        <v>2073</v>
      </c>
      <c r="G186" s="279"/>
      <c r="H186" s="279" t="s">
        <v>2147</v>
      </c>
      <c r="I186" s="279" t="s">
        <v>2148</v>
      </c>
      <c r="J186" s="279"/>
      <c r="K186" s="327"/>
    </row>
    <row r="187" s="1" customFormat="1" ht="15" customHeight="1">
      <c r="B187" s="304"/>
      <c r="C187" s="279" t="s">
        <v>2149</v>
      </c>
      <c r="D187" s="279"/>
      <c r="E187" s="279"/>
      <c r="F187" s="302" t="s">
        <v>2073</v>
      </c>
      <c r="G187" s="279"/>
      <c r="H187" s="279" t="s">
        <v>2150</v>
      </c>
      <c r="I187" s="279" t="s">
        <v>2148</v>
      </c>
      <c r="J187" s="279"/>
      <c r="K187" s="327"/>
    </row>
    <row r="188" s="1" customFormat="1" ht="15" customHeight="1">
      <c r="B188" s="304"/>
      <c r="C188" s="279" t="s">
        <v>2151</v>
      </c>
      <c r="D188" s="279"/>
      <c r="E188" s="279"/>
      <c r="F188" s="302" t="s">
        <v>2073</v>
      </c>
      <c r="G188" s="279"/>
      <c r="H188" s="279" t="s">
        <v>2152</v>
      </c>
      <c r="I188" s="279" t="s">
        <v>2148</v>
      </c>
      <c r="J188" s="279"/>
      <c r="K188" s="327"/>
    </row>
    <row r="189" s="1" customFormat="1" ht="15" customHeight="1">
      <c r="B189" s="304"/>
      <c r="C189" s="340" t="s">
        <v>2153</v>
      </c>
      <c r="D189" s="279"/>
      <c r="E189" s="279"/>
      <c r="F189" s="302" t="s">
        <v>2073</v>
      </c>
      <c r="G189" s="279"/>
      <c r="H189" s="279" t="s">
        <v>2154</v>
      </c>
      <c r="I189" s="279" t="s">
        <v>2155</v>
      </c>
      <c r="J189" s="341" t="s">
        <v>2156</v>
      </c>
      <c r="K189" s="327"/>
    </row>
    <row r="190" s="1" customFormat="1" ht="15" customHeight="1">
      <c r="B190" s="304"/>
      <c r="C190" s="340" t="s">
        <v>39</v>
      </c>
      <c r="D190" s="279"/>
      <c r="E190" s="279"/>
      <c r="F190" s="302" t="s">
        <v>2067</v>
      </c>
      <c r="G190" s="279"/>
      <c r="H190" s="276" t="s">
        <v>2157</v>
      </c>
      <c r="I190" s="279" t="s">
        <v>2158</v>
      </c>
      <c r="J190" s="279"/>
      <c r="K190" s="327"/>
    </row>
    <row r="191" s="1" customFormat="1" ht="15" customHeight="1">
      <c r="B191" s="304"/>
      <c r="C191" s="340" t="s">
        <v>2159</v>
      </c>
      <c r="D191" s="279"/>
      <c r="E191" s="279"/>
      <c r="F191" s="302" t="s">
        <v>2067</v>
      </c>
      <c r="G191" s="279"/>
      <c r="H191" s="279" t="s">
        <v>2160</v>
      </c>
      <c r="I191" s="279" t="s">
        <v>2102</v>
      </c>
      <c r="J191" s="279"/>
      <c r="K191" s="327"/>
    </row>
    <row r="192" s="1" customFormat="1" ht="15" customHeight="1">
      <c r="B192" s="304"/>
      <c r="C192" s="340" t="s">
        <v>2161</v>
      </c>
      <c r="D192" s="279"/>
      <c r="E192" s="279"/>
      <c r="F192" s="302" t="s">
        <v>2067</v>
      </c>
      <c r="G192" s="279"/>
      <c r="H192" s="279" t="s">
        <v>2162</v>
      </c>
      <c r="I192" s="279" t="s">
        <v>2102</v>
      </c>
      <c r="J192" s="279"/>
      <c r="K192" s="327"/>
    </row>
    <row r="193" s="1" customFormat="1" ht="15" customHeight="1">
      <c r="B193" s="304"/>
      <c r="C193" s="340" t="s">
        <v>2163</v>
      </c>
      <c r="D193" s="279"/>
      <c r="E193" s="279"/>
      <c r="F193" s="302" t="s">
        <v>2073</v>
      </c>
      <c r="G193" s="279"/>
      <c r="H193" s="279" t="s">
        <v>2164</v>
      </c>
      <c r="I193" s="279" t="s">
        <v>2102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2165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2166</v>
      </c>
      <c r="D200" s="343"/>
      <c r="E200" s="343"/>
      <c r="F200" s="343" t="s">
        <v>2167</v>
      </c>
      <c r="G200" s="344"/>
      <c r="H200" s="343" t="s">
        <v>2168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2158</v>
      </c>
      <c r="D202" s="279"/>
      <c r="E202" s="279"/>
      <c r="F202" s="302" t="s">
        <v>40</v>
      </c>
      <c r="G202" s="279"/>
      <c r="H202" s="279" t="s">
        <v>2169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41</v>
      </c>
      <c r="G203" s="279"/>
      <c r="H203" s="279" t="s">
        <v>2170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44</v>
      </c>
      <c r="G204" s="279"/>
      <c r="H204" s="279" t="s">
        <v>2171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42</v>
      </c>
      <c r="G205" s="279"/>
      <c r="H205" s="279" t="s">
        <v>2172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43</v>
      </c>
      <c r="G206" s="279"/>
      <c r="H206" s="279" t="s">
        <v>2173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2114</v>
      </c>
      <c r="D208" s="279"/>
      <c r="E208" s="279"/>
      <c r="F208" s="302" t="s">
        <v>76</v>
      </c>
      <c r="G208" s="279"/>
      <c r="H208" s="279" t="s">
        <v>2174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2009</v>
      </c>
      <c r="G209" s="279"/>
      <c r="H209" s="279" t="s">
        <v>2010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2007</v>
      </c>
      <c r="G210" s="279"/>
      <c r="H210" s="279" t="s">
        <v>2175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2011</v>
      </c>
      <c r="G211" s="340"/>
      <c r="H211" s="331" t="s">
        <v>2012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2013</v>
      </c>
      <c r="G212" s="340"/>
      <c r="H212" s="331" t="s">
        <v>2176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2138</v>
      </c>
      <c r="D214" s="279"/>
      <c r="E214" s="279"/>
      <c r="F214" s="302">
        <v>1</v>
      </c>
      <c r="G214" s="340"/>
      <c r="H214" s="331" t="s">
        <v>2177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2178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2179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2180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ROUND((SUM(BE80:BE118)),  2)</f>
        <v>0</v>
      </c>
      <c r="G33" s="38"/>
      <c r="H33" s="38"/>
      <c r="I33" s="148">
        <v>0.20999999999999999</v>
      </c>
      <c r="J33" s="147">
        <f>ROUND(((SUM(BE80:BE118))*I33),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ROUND((SUM(BF80:BF118)),  2)</f>
        <v>0</v>
      </c>
      <c r="G34" s="38"/>
      <c r="H34" s="38"/>
      <c r="I34" s="148">
        <v>0.14999999999999999</v>
      </c>
      <c r="J34" s="147">
        <f>ROUND(((SUM(BF80:BF118))*I34),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ROUND((SUM(BG80:BG118)),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ROUND((SUM(BH80:BH118)),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ROUND((SUM(BI80:BI118)),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00 - Ostatní a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126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127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Ochranná nádrž NO4 v k.ú. Hovorany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120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00 - Ostatní a vedlejší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22. 1. 2021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30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28</v>
      </c>
      <c r="D77" s="40"/>
      <c r="E77" s="40"/>
      <c r="F77" s="27" t="str">
        <f>IF(E18="","",E18)</f>
        <v>Vyplň údaj</v>
      </c>
      <c r="G77" s="40"/>
      <c r="H77" s="40"/>
      <c r="I77" s="32" t="s">
        <v>32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128</v>
      </c>
      <c r="D79" s="174" t="s">
        <v>54</v>
      </c>
      <c r="E79" s="174" t="s">
        <v>50</v>
      </c>
      <c r="F79" s="174" t="s">
        <v>51</v>
      </c>
      <c r="G79" s="174" t="s">
        <v>129</v>
      </c>
      <c r="H79" s="174" t="s">
        <v>130</v>
      </c>
      <c r="I79" s="174" t="s">
        <v>131</v>
      </c>
      <c r="J79" s="175" t="s">
        <v>124</v>
      </c>
      <c r="K79" s="176" t="s">
        <v>132</v>
      </c>
      <c r="L79" s="177"/>
      <c r="M79" s="92" t="s">
        <v>19</v>
      </c>
      <c r="N79" s="93" t="s">
        <v>39</v>
      </c>
      <c r="O79" s="93" t="s">
        <v>133</v>
      </c>
      <c r="P79" s="93" t="s">
        <v>134</v>
      </c>
      <c r="Q79" s="93" t="s">
        <v>135</v>
      </c>
      <c r="R79" s="93" t="s">
        <v>136</v>
      </c>
      <c r="S79" s="93" t="s">
        <v>137</v>
      </c>
      <c r="T79" s="94" t="s">
        <v>138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139</v>
      </c>
      <c r="D80" s="40"/>
      <c r="E80" s="40"/>
      <c r="F80" s="40"/>
      <c r="G80" s="40"/>
      <c r="H80" s="40"/>
      <c r="I80" s="40"/>
      <c r="J80" s="178">
        <f>BK80</f>
        <v>0</v>
      </c>
      <c r="K80" s="40"/>
      <c r="L80" s="44"/>
      <c r="M80" s="95"/>
      <c r="N80" s="179"/>
      <c r="O80" s="96"/>
      <c r="P80" s="180">
        <f>P81</f>
        <v>0</v>
      </c>
      <c r="Q80" s="96"/>
      <c r="R80" s="180">
        <f>R81</f>
        <v>0</v>
      </c>
      <c r="S80" s="96"/>
      <c r="T80" s="181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68</v>
      </c>
      <c r="AU80" s="17" t="s">
        <v>125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68</v>
      </c>
      <c r="E81" s="186" t="s">
        <v>140</v>
      </c>
      <c r="F81" s="186" t="s">
        <v>141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SUM(P82:P118)</f>
        <v>0</v>
      </c>
      <c r="Q81" s="191"/>
      <c r="R81" s="192">
        <f>SUM(R82:R118)</f>
        <v>0</v>
      </c>
      <c r="S81" s="191"/>
      <c r="T81" s="193">
        <f>SUM(T82:T118)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142</v>
      </c>
      <c r="AT81" s="195" t="s">
        <v>68</v>
      </c>
      <c r="AU81" s="195" t="s">
        <v>69</v>
      </c>
      <c r="AY81" s="194" t="s">
        <v>143</v>
      </c>
      <c r="BK81" s="196">
        <f>SUM(BK82:BK118)</f>
        <v>0</v>
      </c>
    </row>
    <row r="82" s="2" customFormat="1" ht="16.5" customHeight="1">
      <c r="A82" s="38"/>
      <c r="B82" s="39"/>
      <c r="C82" s="197" t="s">
        <v>77</v>
      </c>
      <c r="D82" s="197" t="s">
        <v>144</v>
      </c>
      <c r="E82" s="198" t="s">
        <v>145</v>
      </c>
      <c r="F82" s="199" t="s">
        <v>146</v>
      </c>
      <c r="G82" s="200" t="s">
        <v>147</v>
      </c>
      <c r="H82" s="201">
        <v>1</v>
      </c>
      <c r="I82" s="202"/>
      <c r="J82" s="203">
        <f>ROUND(I82*H82,2)</f>
        <v>0</v>
      </c>
      <c r="K82" s="204"/>
      <c r="L82" s="44"/>
      <c r="M82" s="205" t="s">
        <v>19</v>
      </c>
      <c r="N82" s="206" t="s">
        <v>40</v>
      </c>
      <c r="O82" s="84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9" t="s">
        <v>142</v>
      </c>
      <c r="AT82" s="209" t="s">
        <v>144</v>
      </c>
      <c r="AU82" s="209" t="s">
        <v>77</v>
      </c>
      <c r="AY82" s="17" t="s">
        <v>143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7" t="s">
        <v>77</v>
      </c>
      <c r="BK82" s="210">
        <f>ROUND(I82*H82,2)</f>
        <v>0</v>
      </c>
      <c r="BL82" s="17" t="s">
        <v>142</v>
      </c>
      <c r="BM82" s="209" t="s">
        <v>148</v>
      </c>
    </row>
    <row r="83" s="2" customFormat="1">
      <c r="A83" s="38"/>
      <c r="B83" s="39"/>
      <c r="C83" s="40"/>
      <c r="D83" s="211" t="s">
        <v>149</v>
      </c>
      <c r="E83" s="40"/>
      <c r="F83" s="212" t="s">
        <v>150</v>
      </c>
      <c r="G83" s="40"/>
      <c r="H83" s="40"/>
      <c r="I83" s="213"/>
      <c r="J83" s="40"/>
      <c r="K83" s="40"/>
      <c r="L83" s="44"/>
      <c r="M83" s="214"/>
      <c r="N83" s="215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149</v>
      </c>
      <c r="AU83" s="17" t="s">
        <v>77</v>
      </c>
    </row>
    <row r="84" s="2" customFormat="1" ht="16.5" customHeight="1">
      <c r="A84" s="38"/>
      <c r="B84" s="39"/>
      <c r="C84" s="197" t="s">
        <v>79</v>
      </c>
      <c r="D84" s="197" t="s">
        <v>144</v>
      </c>
      <c r="E84" s="198" t="s">
        <v>151</v>
      </c>
      <c r="F84" s="199" t="s">
        <v>152</v>
      </c>
      <c r="G84" s="200" t="s">
        <v>147</v>
      </c>
      <c r="H84" s="201">
        <v>1</v>
      </c>
      <c r="I84" s="202"/>
      <c r="J84" s="203">
        <f>ROUND(I84*H84,2)</f>
        <v>0</v>
      </c>
      <c r="K84" s="204"/>
      <c r="L84" s="44"/>
      <c r="M84" s="205" t="s">
        <v>19</v>
      </c>
      <c r="N84" s="206" t="s">
        <v>40</v>
      </c>
      <c r="O84" s="84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9" t="s">
        <v>142</v>
      </c>
      <c r="AT84" s="209" t="s">
        <v>144</v>
      </c>
      <c r="AU84" s="209" t="s">
        <v>77</v>
      </c>
      <c r="AY84" s="17" t="s">
        <v>143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7" t="s">
        <v>77</v>
      </c>
      <c r="BK84" s="210">
        <f>ROUND(I84*H84,2)</f>
        <v>0</v>
      </c>
      <c r="BL84" s="17" t="s">
        <v>142</v>
      </c>
      <c r="BM84" s="209" t="s">
        <v>153</v>
      </c>
    </row>
    <row r="85" s="2" customFormat="1">
      <c r="A85" s="38"/>
      <c r="B85" s="39"/>
      <c r="C85" s="40"/>
      <c r="D85" s="211" t="s">
        <v>149</v>
      </c>
      <c r="E85" s="40"/>
      <c r="F85" s="212" t="s">
        <v>152</v>
      </c>
      <c r="G85" s="40"/>
      <c r="H85" s="40"/>
      <c r="I85" s="213"/>
      <c r="J85" s="40"/>
      <c r="K85" s="40"/>
      <c r="L85" s="44"/>
      <c r="M85" s="214"/>
      <c r="N85" s="215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149</v>
      </c>
      <c r="AU85" s="17" t="s">
        <v>77</v>
      </c>
    </row>
    <row r="86" s="2" customFormat="1" ht="16.5" customHeight="1">
      <c r="A86" s="38"/>
      <c r="B86" s="39"/>
      <c r="C86" s="197" t="s">
        <v>154</v>
      </c>
      <c r="D86" s="197" t="s">
        <v>144</v>
      </c>
      <c r="E86" s="198" t="s">
        <v>155</v>
      </c>
      <c r="F86" s="199" t="s">
        <v>156</v>
      </c>
      <c r="G86" s="200" t="s">
        <v>147</v>
      </c>
      <c r="H86" s="201">
        <v>1</v>
      </c>
      <c r="I86" s="202"/>
      <c r="J86" s="203">
        <f>ROUND(I86*H86,2)</f>
        <v>0</v>
      </c>
      <c r="K86" s="204"/>
      <c r="L86" s="44"/>
      <c r="M86" s="205" t="s">
        <v>19</v>
      </c>
      <c r="N86" s="206" t="s">
        <v>40</v>
      </c>
      <c r="O86" s="8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142</v>
      </c>
      <c r="AT86" s="209" t="s">
        <v>144</v>
      </c>
      <c r="AU86" s="209" t="s">
        <v>77</v>
      </c>
      <c r="AY86" s="17" t="s">
        <v>143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77</v>
      </c>
      <c r="BK86" s="210">
        <f>ROUND(I86*H86,2)</f>
        <v>0</v>
      </c>
      <c r="BL86" s="17" t="s">
        <v>142</v>
      </c>
      <c r="BM86" s="209" t="s">
        <v>157</v>
      </c>
    </row>
    <row r="87" s="2" customFormat="1">
      <c r="A87" s="38"/>
      <c r="B87" s="39"/>
      <c r="C87" s="40"/>
      <c r="D87" s="211" t="s">
        <v>149</v>
      </c>
      <c r="E87" s="40"/>
      <c r="F87" s="212" t="s">
        <v>156</v>
      </c>
      <c r="G87" s="40"/>
      <c r="H87" s="40"/>
      <c r="I87" s="213"/>
      <c r="J87" s="40"/>
      <c r="K87" s="40"/>
      <c r="L87" s="44"/>
      <c r="M87" s="214"/>
      <c r="N87" s="21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77</v>
      </c>
    </row>
    <row r="88" s="2" customFormat="1" ht="16.5" customHeight="1">
      <c r="A88" s="38"/>
      <c r="B88" s="39"/>
      <c r="C88" s="197" t="s">
        <v>142</v>
      </c>
      <c r="D88" s="197" t="s">
        <v>144</v>
      </c>
      <c r="E88" s="198" t="s">
        <v>158</v>
      </c>
      <c r="F88" s="199" t="s">
        <v>159</v>
      </c>
      <c r="G88" s="200" t="s">
        <v>147</v>
      </c>
      <c r="H88" s="201">
        <v>1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40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142</v>
      </c>
      <c r="AT88" s="209" t="s">
        <v>144</v>
      </c>
      <c r="AU88" s="209" t="s">
        <v>77</v>
      </c>
      <c r="AY88" s="17" t="s">
        <v>143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77</v>
      </c>
      <c r="BK88" s="210">
        <f>ROUND(I88*H88,2)</f>
        <v>0</v>
      </c>
      <c r="BL88" s="17" t="s">
        <v>142</v>
      </c>
      <c r="BM88" s="209" t="s">
        <v>160</v>
      </c>
    </row>
    <row r="89" s="2" customFormat="1">
      <c r="A89" s="38"/>
      <c r="B89" s="39"/>
      <c r="C89" s="40"/>
      <c r="D89" s="211" t="s">
        <v>149</v>
      </c>
      <c r="E89" s="40"/>
      <c r="F89" s="212" t="s">
        <v>159</v>
      </c>
      <c r="G89" s="40"/>
      <c r="H89" s="40"/>
      <c r="I89" s="213"/>
      <c r="J89" s="40"/>
      <c r="K89" s="40"/>
      <c r="L89" s="44"/>
      <c r="M89" s="214"/>
      <c r="N89" s="215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149</v>
      </c>
      <c r="AU89" s="17" t="s">
        <v>77</v>
      </c>
    </row>
    <row r="90" s="2" customFormat="1" ht="16.5" customHeight="1">
      <c r="A90" s="38"/>
      <c r="B90" s="39"/>
      <c r="C90" s="197" t="s">
        <v>161</v>
      </c>
      <c r="D90" s="197" t="s">
        <v>144</v>
      </c>
      <c r="E90" s="198" t="s">
        <v>162</v>
      </c>
      <c r="F90" s="199" t="s">
        <v>163</v>
      </c>
      <c r="G90" s="200" t="s">
        <v>147</v>
      </c>
      <c r="H90" s="201">
        <v>1</v>
      </c>
      <c r="I90" s="202"/>
      <c r="J90" s="203">
        <f>ROUND(I90*H90,2)</f>
        <v>0</v>
      </c>
      <c r="K90" s="204"/>
      <c r="L90" s="44"/>
      <c r="M90" s="205" t="s">
        <v>19</v>
      </c>
      <c r="N90" s="206" t="s">
        <v>40</v>
      </c>
      <c r="O90" s="8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142</v>
      </c>
      <c r="AT90" s="209" t="s">
        <v>144</v>
      </c>
      <c r="AU90" s="209" t="s">
        <v>77</v>
      </c>
      <c r="AY90" s="17" t="s">
        <v>143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77</v>
      </c>
      <c r="BK90" s="210">
        <f>ROUND(I90*H90,2)</f>
        <v>0</v>
      </c>
      <c r="BL90" s="17" t="s">
        <v>142</v>
      </c>
      <c r="BM90" s="209" t="s">
        <v>164</v>
      </c>
    </row>
    <row r="91" s="2" customFormat="1">
      <c r="A91" s="38"/>
      <c r="B91" s="39"/>
      <c r="C91" s="40"/>
      <c r="D91" s="211" t="s">
        <v>149</v>
      </c>
      <c r="E91" s="40"/>
      <c r="F91" s="212" t="s">
        <v>163</v>
      </c>
      <c r="G91" s="40"/>
      <c r="H91" s="40"/>
      <c r="I91" s="213"/>
      <c r="J91" s="40"/>
      <c r="K91" s="40"/>
      <c r="L91" s="44"/>
      <c r="M91" s="214"/>
      <c r="N91" s="21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149</v>
      </c>
      <c r="AU91" s="17" t="s">
        <v>77</v>
      </c>
    </row>
    <row r="92" s="2" customFormat="1" ht="16.5" customHeight="1">
      <c r="A92" s="38"/>
      <c r="B92" s="39"/>
      <c r="C92" s="197" t="s">
        <v>165</v>
      </c>
      <c r="D92" s="197" t="s">
        <v>144</v>
      </c>
      <c r="E92" s="198" t="s">
        <v>166</v>
      </c>
      <c r="F92" s="199" t="s">
        <v>167</v>
      </c>
      <c r="G92" s="200" t="s">
        <v>147</v>
      </c>
      <c r="H92" s="201">
        <v>1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40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142</v>
      </c>
      <c r="AT92" s="209" t="s">
        <v>144</v>
      </c>
      <c r="AU92" s="209" t="s">
        <v>77</v>
      </c>
      <c r="AY92" s="17" t="s">
        <v>143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77</v>
      </c>
      <c r="BK92" s="210">
        <f>ROUND(I92*H92,2)</f>
        <v>0</v>
      </c>
      <c r="BL92" s="17" t="s">
        <v>142</v>
      </c>
      <c r="BM92" s="209" t="s">
        <v>168</v>
      </c>
    </row>
    <row r="93" s="2" customFormat="1">
      <c r="A93" s="38"/>
      <c r="B93" s="39"/>
      <c r="C93" s="40"/>
      <c r="D93" s="211" t="s">
        <v>149</v>
      </c>
      <c r="E93" s="40"/>
      <c r="F93" s="212" t="s">
        <v>167</v>
      </c>
      <c r="G93" s="40"/>
      <c r="H93" s="40"/>
      <c r="I93" s="213"/>
      <c r="J93" s="40"/>
      <c r="K93" s="40"/>
      <c r="L93" s="44"/>
      <c r="M93" s="214"/>
      <c r="N93" s="21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77</v>
      </c>
    </row>
    <row r="94" s="2" customFormat="1" ht="16.5" customHeight="1">
      <c r="A94" s="38"/>
      <c r="B94" s="39"/>
      <c r="C94" s="197" t="s">
        <v>169</v>
      </c>
      <c r="D94" s="197" t="s">
        <v>144</v>
      </c>
      <c r="E94" s="198" t="s">
        <v>170</v>
      </c>
      <c r="F94" s="199" t="s">
        <v>171</v>
      </c>
      <c r="G94" s="200" t="s">
        <v>147</v>
      </c>
      <c r="H94" s="201">
        <v>1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40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142</v>
      </c>
      <c r="AT94" s="209" t="s">
        <v>144</v>
      </c>
      <c r="AU94" s="209" t="s">
        <v>77</v>
      </c>
      <c r="AY94" s="17" t="s">
        <v>143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77</v>
      </c>
      <c r="BK94" s="210">
        <f>ROUND(I94*H94,2)</f>
        <v>0</v>
      </c>
      <c r="BL94" s="17" t="s">
        <v>142</v>
      </c>
      <c r="BM94" s="209" t="s">
        <v>172</v>
      </c>
    </row>
    <row r="95" s="2" customFormat="1">
      <c r="A95" s="38"/>
      <c r="B95" s="39"/>
      <c r="C95" s="40"/>
      <c r="D95" s="211" t="s">
        <v>149</v>
      </c>
      <c r="E95" s="40"/>
      <c r="F95" s="212" t="s">
        <v>171</v>
      </c>
      <c r="G95" s="40"/>
      <c r="H95" s="40"/>
      <c r="I95" s="213"/>
      <c r="J95" s="40"/>
      <c r="K95" s="40"/>
      <c r="L95" s="44"/>
      <c r="M95" s="214"/>
      <c r="N95" s="215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149</v>
      </c>
      <c r="AU95" s="17" t="s">
        <v>77</v>
      </c>
    </row>
    <row r="96" s="2" customFormat="1" ht="16.5" customHeight="1">
      <c r="A96" s="38"/>
      <c r="B96" s="39"/>
      <c r="C96" s="197" t="s">
        <v>173</v>
      </c>
      <c r="D96" s="197" t="s">
        <v>144</v>
      </c>
      <c r="E96" s="198" t="s">
        <v>174</v>
      </c>
      <c r="F96" s="199" t="s">
        <v>175</v>
      </c>
      <c r="G96" s="200" t="s">
        <v>147</v>
      </c>
      <c r="H96" s="201">
        <v>1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40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142</v>
      </c>
      <c r="AT96" s="209" t="s">
        <v>144</v>
      </c>
      <c r="AU96" s="209" t="s">
        <v>77</v>
      </c>
      <c r="AY96" s="17" t="s">
        <v>143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77</v>
      </c>
      <c r="BK96" s="210">
        <f>ROUND(I96*H96,2)</f>
        <v>0</v>
      </c>
      <c r="BL96" s="17" t="s">
        <v>142</v>
      </c>
      <c r="BM96" s="209" t="s">
        <v>176</v>
      </c>
    </row>
    <row r="97" s="2" customFormat="1">
      <c r="A97" s="38"/>
      <c r="B97" s="39"/>
      <c r="C97" s="40"/>
      <c r="D97" s="211" t="s">
        <v>149</v>
      </c>
      <c r="E97" s="40"/>
      <c r="F97" s="212" t="s">
        <v>175</v>
      </c>
      <c r="G97" s="40"/>
      <c r="H97" s="40"/>
      <c r="I97" s="213"/>
      <c r="J97" s="40"/>
      <c r="K97" s="40"/>
      <c r="L97" s="44"/>
      <c r="M97" s="214"/>
      <c r="N97" s="215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149</v>
      </c>
      <c r="AU97" s="17" t="s">
        <v>77</v>
      </c>
    </row>
    <row r="98" s="2" customFormat="1" ht="21.75" customHeight="1">
      <c r="A98" s="38"/>
      <c r="B98" s="39"/>
      <c r="C98" s="197" t="s">
        <v>177</v>
      </c>
      <c r="D98" s="197" t="s">
        <v>144</v>
      </c>
      <c r="E98" s="198" t="s">
        <v>178</v>
      </c>
      <c r="F98" s="199" t="s">
        <v>179</v>
      </c>
      <c r="G98" s="200" t="s">
        <v>147</v>
      </c>
      <c r="H98" s="201">
        <v>1</v>
      </c>
      <c r="I98" s="202"/>
      <c r="J98" s="203">
        <f>ROUND(I98*H98,2)</f>
        <v>0</v>
      </c>
      <c r="K98" s="204"/>
      <c r="L98" s="44"/>
      <c r="M98" s="205" t="s">
        <v>19</v>
      </c>
      <c r="N98" s="206" t="s">
        <v>40</v>
      </c>
      <c r="O98" s="8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142</v>
      </c>
      <c r="AT98" s="209" t="s">
        <v>144</v>
      </c>
      <c r="AU98" s="209" t="s">
        <v>77</v>
      </c>
      <c r="AY98" s="17" t="s">
        <v>143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77</v>
      </c>
      <c r="BK98" s="210">
        <f>ROUND(I98*H98,2)</f>
        <v>0</v>
      </c>
      <c r="BL98" s="17" t="s">
        <v>142</v>
      </c>
      <c r="BM98" s="209" t="s">
        <v>180</v>
      </c>
    </row>
    <row r="99" s="2" customFormat="1">
      <c r="A99" s="38"/>
      <c r="B99" s="39"/>
      <c r="C99" s="40"/>
      <c r="D99" s="211" t="s">
        <v>149</v>
      </c>
      <c r="E99" s="40"/>
      <c r="F99" s="212" t="s">
        <v>179</v>
      </c>
      <c r="G99" s="40"/>
      <c r="H99" s="40"/>
      <c r="I99" s="213"/>
      <c r="J99" s="40"/>
      <c r="K99" s="40"/>
      <c r="L99" s="44"/>
      <c r="M99" s="214"/>
      <c r="N99" s="215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77</v>
      </c>
    </row>
    <row r="100" s="2" customFormat="1" ht="16.5" customHeight="1">
      <c r="A100" s="38"/>
      <c r="B100" s="39"/>
      <c r="C100" s="197" t="s">
        <v>181</v>
      </c>
      <c r="D100" s="197" t="s">
        <v>144</v>
      </c>
      <c r="E100" s="198" t="s">
        <v>182</v>
      </c>
      <c r="F100" s="199" t="s">
        <v>183</v>
      </c>
      <c r="G100" s="200" t="s">
        <v>147</v>
      </c>
      <c r="H100" s="201">
        <v>1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40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142</v>
      </c>
      <c r="AT100" s="209" t="s">
        <v>144</v>
      </c>
      <c r="AU100" s="209" t="s">
        <v>77</v>
      </c>
      <c r="AY100" s="17" t="s">
        <v>143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77</v>
      </c>
      <c r="BK100" s="210">
        <f>ROUND(I100*H100,2)</f>
        <v>0</v>
      </c>
      <c r="BL100" s="17" t="s">
        <v>142</v>
      </c>
      <c r="BM100" s="209" t="s">
        <v>184</v>
      </c>
    </row>
    <row r="101" s="2" customFormat="1">
      <c r="A101" s="38"/>
      <c r="B101" s="39"/>
      <c r="C101" s="40"/>
      <c r="D101" s="211" t="s">
        <v>149</v>
      </c>
      <c r="E101" s="40"/>
      <c r="F101" s="212" t="s">
        <v>185</v>
      </c>
      <c r="G101" s="40"/>
      <c r="H101" s="40"/>
      <c r="I101" s="213"/>
      <c r="J101" s="40"/>
      <c r="K101" s="40"/>
      <c r="L101" s="44"/>
      <c r="M101" s="214"/>
      <c r="N101" s="215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77</v>
      </c>
    </row>
    <row r="102" s="2" customFormat="1" ht="16.5" customHeight="1">
      <c r="A102" s="38"/>
      <c r="B102" s="39"/>
      <c r="C102" s="197" t="s">
        <v>186</v>
      </c>
      <c r="D102" s="197" t="s">
        <v>144</v>
      </c>
      <c r="E102" s="198" t="s">
        <v>187</v>
      </c>
      <c r="F102" s="199" t="s">
        <v>188</v>
      </c>
      <c r="G102" s="200" t="s">
        <v>147</v>
      </c>
      <c r="H102" s="201">
        <v>1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40</v>
      </c>
      <c r="O102" s="8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142</v>
      </c>
      <c r="AT102" s="209" t="s">
        <v>144</v>
      </c>
      <c r="AU102" s="209" t="s">
        <v>77</v>
      </c>
      <c r="AY102" s="17" t="s">
        <v>143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77</v>
      </c>
      <c r="BK102" s="210">
        <f>ROUND(I102*H102,2)</f>
        <v>0</v>
      </c>
      <c r="BL102" s="17" t="s">
        <v>142</v>
      </c>
      <c r="BM102" s="209" t="s">
        <v>189</v>
      </c>
    </row>
    <row r="103" s="2" customFormat="1">
      <c r="A103" s="38"/>
      <c r="B103" s="39"/>
      <c r="C103" s="40"/>
      <c r="D103" s="211" t="s">
        <v>149</v>
      </c>
      <c r="E103" s="40"/>
      <c r="F103" s="212" t="s">
        <v>188</v>
      </c>
      <c r="G103" s="40"/>
      <c r="H103" s="40"/>
      <c r="I103" s="213"/>
      <c r="J103" s="40"/>
      <c r="K103" s="40"/>
      <c r="L103" s="44"/>
      <c r="M103" s="214"/>
      <c r="N103" s="215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149</v>
      </c>
      <c r="AU103" s="17" t="s">
        <v>77</v>
      </c>
    </row>
    <row r="104" s="2" customFormat="1" ht="21.75" customHeight="1">
      <c r="A104" s="38"/>
      <c r="B104" s="39"/>
      <c r="C104" s="197" t="s">
        <v>190</v>
      </c>
      <c r="D104" s="197" t="s">
        <v>144</v>
      </c>
      <c r="E104" s="198" t="s">
        <v>191</v>
      </c>
      <c r="F104" s="199" t="s">
        <v>192</v>
      </c>
      <c r="G104" s="200" t="s">
        <v>147</v>
      </c>
      <c r="H104" s="201">
        <v>1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40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142</v>
      </c>
      <c r="AT104" s="209" t="s">
        <v>144</v>
      </c>
      <c r="AU104" s="209" t="s">
        <v>77</v>
      </c>
      <c r="AY104" s="17" t="s">
        <v>143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77</v>
      </c>
      <c r="BK104" s="210">
        <f>ROUND(I104*H104,2)</f>
        <v>0</v>
      </c>
      <c r="BL104" s="17" t="s">
        <v>142</v>
      </c>
      <c r="BM104" s="209" t="s">
        <v>193</v>
      </c>
    </row>
    <row r="105" s="2" customFormat="1">
      <c r="A105" s="38"/>
      <c r="B105" s="39"/>
      <c r="C105" s="40"/>
      <c r="D105" s="211" t="s">
        <v>149</v>
      </c>
      <c r="E105" s="40"/>
      <c r="F105" s="212" t="s">
        <v>194</v>
      </c>
      <c r="G105" s="40"/>
      <c r="H105" s="40"/>
      <c r="I105" s="213"/>
      <c r="J105" s="40"/>
      <c r="K105" s="40"/>
      <c r="L105" s="44"/>
      <c r="M105" s="214"/>
      <c r="N105" s="215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149</v>
      </c>
      <c r="AU105" s="17" t="s">
        <v>77</v>
      </c>
    </row>
    <row r="106" s="2" customFormat="1" ht="16.5" customHeight="1">
      <c r="A106" s="38"/>
      <c r="B106" s="39"/>
      <c r="C106" s="197" t="s">
        <v>195</v>
      </c>
      <c r="D106" s="197" t="s">
        <v>144</v>
      </c>
      <c r="E106" s="198" t="s">
        <v>196</v>
      </c>
      <c r="F106" s="199" t="s">
        <v>197</v>
      </c>
      <c r="G106" s="200" t="s">
        <v>147</v>
      </c>
      <c r="H106" s="201">
        <v>1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40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142</v>
      </c>
      <c r="AT106" s="209" t="s">
        <v>144</v>
      </c>
      <c r="AU106" s="209" t="s">
        <v>77</v>
      </c>
      <c r="AY106" s="17" t="s">
        <v>143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77</v>
      </c>
      <c r="BK106" s="210">
        <f>ROUND(I106*H106,2)</f>
        <v>0</v>
      </c>
      <c r="BL106" s="17" t="s">
        <v>142</v>
      </c>
      <c r="BM106" s="209" t="s">
        <v>198</v>
      </c>
    </row>
    <row r="107" s="2" customFormat="1">
      <c r="A107" s="38"/>
      <c r="B107" s="39"/>
      <c r="C107" s="40"/>
      <c r="D107" s="211" t="s">
        <v>149</v>
      </c>
      <c r="E107" s="40"/>
      <c r="F107" s="212" t="s">
        <v>197</v>
      </c>
      <c r="G107" s="40"/>
      <c r="H107" s="40"/>
      <c r="I107" s="213"/>
      <c r="J107" s="40"/>
      <c r="K107" s="40"/>
      <c r="L107" s="44"/>
      <c r="M107" s="214"/>
      <c r="N107" s="215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77</v>
      </c>
    </row>
    <row r="108" s="2" customFormat="1" ht="16.5" customHeight="1">
      <c r="A108" s="38"/>
      <c r="B108" s="39"/>
      <c r="C108" s="197" t="s">
        <v>199</v>
      </c>
      <c r="D108" s="197" t="s">
        <v>144</v>
      </c>
      <c r="E108" s="198" t="s">
        <v>200</v>
      </c>
      <c r="F108" s="199" t="s">
        <v>201</v>
      </c>
      <c r="G108" s="200" t="s">
        <v>147</v>
      </c>
      <c r="H108" s="201">
        <v>1</v>
      </c>
      <c r="I108" s="202"/>
      <c r="J108" s="203">
        <f>ROUND(I108*H108,2)</f>
        <v>0</v>
      </c>
      <c r="K108" s="204"/>
      <c r="L108" s="44"/>
      <c r="M108" s="205" t="s">
        <v>19</v>
      </c>
      <c r="N108" s="206" t="s">
        <v>40</v>
      </c>
      <c r="O108" s="8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9" t="s">
        <v>142</v>
      </c>
      <c r="AT108" s="209" t="s">
        <v>144</v>
      </c>
      <c r="AU108" s="209" t="s">
        <v>77</v>
      </c>
      <c r="AY108" s="17" t="s">
        <v>143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7" t="s">
        <v>77</v>
      </c>
      <c r="BK108" s="210">
        <f>ROUND(I108*H108,2)</f>
        <v>0</v>
      </c>
      <c r="BL108" s="17" t="s">
        <v>142</v>
      </c>
      <c r="BM108" s="209" t="s">
        <v>202</v>
      </c>
    </row>
    <row r="109" s="2" customFormat="1">
      <c r="A109" s="38"/>
      <c r="B109" s="39"/>
      <c r="C109" s="40"/>
      <c r="D109" s="211" t="s">
        <v>149</v>
      </c>
      <c r="E109" s="40"/>
      <c r="F109" s="212" t="s">
        <v>203</v>
      </c>
      <c r="G109" s="40"/>
      <c r="H109" s="40"/>
      <c r="I109" s="213"/>
      <c r="J109" s="40"/>
      <c r="K109" s="40"/>
      <c r="L109" s="44"/>
      <c r="M109" s="214"/>
      <c r="N109" s="215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149</v>
      </c>
      <c r="AU109" s="17" t="s">
        <v>77</v>
      </c>
    </row>
    <row r="110" s="2" customFormat="1" ht="16.5" customHeight="1">
      <c r="A110" s="38"/>
      <c r="B110" s="39"/>
      <c r="C110" s="197" t="s">
        <v>8</v>
      </c>
      <c r="D110" s="197" t="s">
        <v>144</v>
      </c>
      <c r="E110" s="198" t="s">
        <v>204</v>
      </c>
      <c r="F110" s="199" t="s">
        <v>205</v>
      </c>
      <c r="G110" s="200" t="s">
        <v>206</v>
      </c>
      <c r="H110" s="201">
        <v>15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40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142</v>
      </c>
      <c r="AT110" s="209" t="s">
        <v>144</v>
      </c>
      <c r="AU110" s="209" t="s">
        <v>77</v>
      </c>
      <c r="AY110" s="17" t="s">
        <v>143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77</v>
      </c>
      <c r="BK110" s="210">
        <f>ROUND(I110*H110,2)</f>
        <v>0</v>
      </c>
      <c r="BL110" s="17" t="s">
        <v>142</v>
      </c>
      <c r="BM110" s="209" t="s">
        <v>207</v>
      </c>
    </row>
    <row r="111" s="2" customFormat="1">
      <c r="A111" s="38"/>
      <c r="B111" s="39"/>
      <c r="C111" s="40"/>
      <c r="D111" s="211" t="s">
        <v>149</v>
      </c>
      <c r="E111" s="40"/>
      <c r="F111" s="212" t="s">
        <v>208</v>
      </c>
      <c r="G111" s="40"/>
      <c r="H111" s="40"/>
      <c r="I111" s="213"/>
      <c r="J111" s="40"/>
      <c r="K111" s="40"/>
      <c r="L111" s="44"/>
      <c r="M111" s="214"/>
      <c r="N111" s="215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149</v>
      </c>
      <c r="AU111" s="17" t="s">
        <v>77</v>
      </c>
    </row>
    <row r="112" s="2" customFormat="1" ht="16.5" customHeight="1">
      <c r="A112" s="38"/>
      <c r="B112" s="39"/>
      <c r="C112" s="197" t="s">
        <v>209</v>
      </c>
      <c r="D112" s="197" t="s">
        <v>144</v>
      </c>
      <c r="E112" s="198" t="s">
        <v>210</v>
      </c>
      <c r="F112" s="199" t="s">
        <v>211</v>
      </c>
      <c r="G112" s="200" t="s">
        <v>206</v>
      </c>
      <c r="H112" s="201">
        <v>15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40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142</v>
      </c>
      <c r="AT112" s="209" t="s">
        <v>144</v>
      </c>
      <c r="AU112" s="209" t="s">
        <v>77</v>
      </c>
      <c r="AY112" s="17" t="s">
        <v>143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77</v>
      </c>
      <c r="BK112" s="210">
        <f>ROUND(I112*H112,2)</f>
        <v>0</v>
      </c>
      <c r="BL112" s="17" t="s">
        <v>142</v>
      </c>
      <c r="BM112" s="209" t="s">
        <v>212</v>
      </c>
    </row>
    <row r="113" s="2" customFormat="1">
      <c r="A113" s="38"/>
      <c r="B113" s="39"/>
      <c r="C113" s="40"/>
      <c r="D113" s="211" t="s">
        <v>149</v>
      </c>
      <c r="E113" s="40"/>
      <c r="F113" s="212" t="s">
        <v>211</v>
      </c>
      <c r="G113" s="40"/>
      <c r="H113" s="40"/>
      <c r="I113" s="213"/>
      <c r="J113" s="40"/>
      <c r="K113" s="40"/>
      <c r="L113" s="44"/>
      <c r="M113" s="214"/>
      <c r="N113" s="215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149</v>
      </c>
      <c r="AU113" s="17" t="s">
        <v>77</v>
      </c>
    </row>
    <row r="114" s="2" customFormat="1" ht="16.5" customHeight="1">
      <c r="A114" s="38"/>
      <c r="B114" s="39"/>
      <c r="C114" s="197" t="s">
        <v>213</v>
      </c>
      <c r="D114" s="197" t="s">
        <v>144</v>
      </c>
      <c r="E114" s="198" t="s">
        <v>214</v>
      </c>
      <c r="F114" s="199" t="s">
        <v>215</v>
      </c>
      <c r="G114" s="200" t="s">
        <v>206</v>
      </c>
      <c r="H114" s="201">
        <v>1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40</v>
      </c>
      <c r="O114" s="8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142</v>
      </c>
      <c r="AT114" s="209" t="s">
        <v>144</v>
      </c>
      <c r="AU114" s="209" t="s">
        <v>77</v>
      </c>
      <c r="AY114" s="17" t="s">
        <v>143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77</v>
      </c>
      <c r="BK114" s="210">
        <f>ROUND(I114*H114,2)</f>
        <v>0</v>
      </c>
      <c r="BL114" s="17" t="s">
        <v>142</v>
      </c>
      <c r="BM114" s="209" t="s">
        <v>216</v>
      </c>
    </row>
    <row r="115" s="2" customFormat="1">
      <c r="A115" s="38"/>
      <c r="B115" s="39"/>
      <c r="C115" s="40"/>
      <c r="D115" s="211" t="s">
        <v>149</v>
      </c>
      <c r="E115" s="40"/>
      <c r="F115" s="212" t="s">
        <v>215</v>
      </c>
      <c r="G115" s="40"/>
      <c r="H115" s="40"/>
      <c r="I115" s="213"/>
      <c r="J115" s="40"/>
      <c r="K115" s="40"/>
      <c r="L115" s="44"/>
      <c r="M115" s="214"/>
      <c r="N115" s="215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149</v>
      </c>
      <c r="AU115" s="17" t="s">
        <v>77</v>
      </c>
    </row>
    <row r="116" s="2" customFormat="1" ht="16.5" customHeight="1">
      <c r="A116" s="38"/>
      <c r="B116" s="39"/>
      <c r="C116" s="197" t="s">
        <v>217</v>
      </c>
      <c r="D116" s="197" t="s">
        <v>144</v>
      </c>
      <c r="E116" s="198" t="s">
        <v>218</v>
      </c>
      <c r="F116" s="199" t="s">
        <v>219</v>
      </c>
      <c r="G116" s="200" t="s">
        <v>206</v>
      </c>
      <c r="H116" s="201">
        <v>1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40</v>
      </c>
      <c r="O116" s="8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142</v>
      </c>
      <c r="AT116" s="209" t="s">
        <v>144</v>
      </c>
      <c r="AU116" s="209" t="s">
        <v>77</v>
      </c>
      <c r="AY116" s="17" t="s">
        <v>143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77</v>
      </c>
      <c r="BK116" s="210">
        <f>ROUND(I116*H116,2)</f>
        <v>0</v>
      </c>
      <c r="BL116" s="17" t="s">
        <v>142</v>
      </c>
      <c r="BM116" s="209" t="s">
        <v>220</v>
      </c>
    </row>
    <row r="117" s="2" customFormat="1" ht="16.5" customHeight="1">
      <c r="A117" s="38"/>
      <c r="B117" s="39"/>
      <c r="C117" s="197" t="s">
        <v>221</v>
      </c>
      <c r="D117" s="197" t="s">
        <v>144</v>
      </c>
      <c r="E117" s="198" t="s">
        <v>222</v>
      </c>
      <c r="F117" s="199" t="s">
        <v>223</v>
      </c>
      <c r="G117" s="200" t="s">
        <v>206</v>
      </c>
      <c r="H117" s="201">
        <v>1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40</v>
      </c>
      <c r="O117" s="8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142</v>
      </c>
      <c r="AT117" s="209" t="s">
        <v>144</v>
      </c>
      <c r="AU117" s="209" t="s">
        <v>77</v>
      </c>
      <c r="AY117" s="17" t="s">
        <v>143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77</v>
      </c>
      <c r="BK117" s="210">
        <f>ROUND(I117*H117,2)</f>
        <v>0</v>
      </c>
      <c r="BL117" s="17" t="s">
        <v>142</v>
      </c>
      <c r="BM117" s="209" t="s">
        <v>224</v>
      </c>
    </row>
    <row r="118" s="2" customFormat="1">
      <c r="A118" s="38"/>
      <c r="B118" s="39"/>
      <c r="C118" s="40"/>
      <c r="D118" s="211" t="s">
        <v>149</v>
      </c>
      <c r="E118" s="40"/>
      <c r="F118" s="212" t="s">
        <v>223</v>
      </c>
      <c r="G118" s="40"/>
      <c r="H118" s="40"/>
      <c r="I118" s="213"/>
      <c r="J118" s="40"/>
      <c r="K118" s="40"/>
      <c r="L118" s="44"/>
      <c r="M118" s="216"/>
      <c r="N118" s="217"/>
      <c r="O118" s="218"/>
      <c r="P118" s="218"/>
      <c r="Q118" s="218"/>
      <c r="R118" s="218"/>
      <c r="S118" s="218"/>
      <c r="T118" s="219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77</v>
      </c>
    </row>
    <row r="119" s="2" customFormat="1" ht="6.96" customHeight="1">
      <c r="A119" s="38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44"/>
      <c r="M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</sheetData>
  <sheetProtection sheet="1" autoFilter="0" formatColumns="0" formatRows="0" objects="1" scenarios="1" spinCount="100000" saltValue="yg+m6XhB346WfjU7ePexDt7otFUB4Vunr13kMd+kfBkd2Ij9HWd9WkB4kLaSizJBg9cDWWlgXcBYwa/KvPgMmw==" hashValue="hg4kEP3zVs5665nwgjmCRjHRBSgApHTUEcVJ6symu2R2QBVR2HWRrzAgZAx7REvfpuVJthAi84/gQj+Wemg5JA==" algorithmName="SHA-512" password="CC35"/>
  <autoFilter ref="C79:K11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225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ROUND((SUM(BE87:BE240)),  2)</f>
        <v>0</v>
      </c>
      <c r="G33" s="38"/>
      <c r="H33" s="38"/>
      <c r="I33" s="148">
        <v>0.20999999999999999</v>
      </c>
      <c r="J33" s="147">
        <f>ROUND(((SUM(BE87:BE240))*I33),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ROUND((SUM(BF87:BF240)),  2)</f>
        <v>0</v>
      </c>
      <c r="G34" s="38"/>
      <c r="H34" s="38"/>
      <c r="I34" s="148">
        <v>0.14999999999999999</v>
      </c>
      <c r="J34" s="147">
        <f>ROUND(((SUM(BF87:BF240))*I34),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ROUND((SUM(BG87:BG240)),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ROUND((SUM(BH87:BH240)),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ROUND((SUM(BI87:BI240)),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IO 01.1 - Hráz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J89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228</v>
      </c>
      <c r="E62" s="223"/>
      <c r="F62" s="223"/>
      <c r="G62" s="223"/>
      <c r="H62" s="223"/>
      <c r="I62" s="223"/>
      <c r="J62" s="224">
        <f>J197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229</v>
      </c>
      <c r="E63" s="223"/>
      <c r="F63" s="223"/>
      <c r="G63" s="223"/>
      <c r="H63" s="223"/>
      <c r="I63" s="223"/>
      <c r="J63" s="224">
        <f>J213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230</v>
      </c>
      <c r="E64" s="223"/>
      <c r="F64" s="223"/>
      <c r="G64" s="223"/>
      <c r="H64" s="223"/>
      <c r="I64" s="223"/>
      <c r="J64" s="224">
        <f>J226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231</v>
      </c>
      <c r="E65" s="223"/>
      <c r="F65" s="223"/>
      <c r="G65" s="223"/>
      <c r="H65" s="223"/>
      <c r="I65" s="223"/>
      <c r="J65" s="224">
        <f>J234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5"/>
      <c r="C66" s="166"/>
      <c r="D66" s="167" t="s">
        <v>232</v>
      </c>
      <c r="E66" s="168"/>
      <c r="F66" s="168"/>
      <c r="G66" s="168"/>
      <c r="H66" s="168"/>
      <c r="I66" s="168"/>
      <c r="J66" s="169">
        <f>J237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2" customFormat="1" ht="19.92" customHeight="1">
      <c r="A67" s="12"/>
      <c r="B67" s="220"/>
      <c r="C67" s="221"/>
      <c r="D67" s="222" t="s">
        <v>233</v>
      </c>
      <c r="E67" s="223"/>
      <c r="F67" s="223"/>
      <c r="G67" s="223"/>
      <c r="H67" s="223"/>
      <c r="I67" s="223"/>
      <c r="J67" s="224">
        <f>J238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127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Ochranná nádrž NO4 v k.ú. Hovorany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120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IO 01.1 - Hráz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22. 1. 2021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 xml:space="preserve"> </v>
      </c>
      <c r="G83" s="40"/>
      <c r="H83" s="40"/>
      <c r="I83" s="32" t="s">
        <v>30</v>
      </c>
      <c r="J83" s="36" t="str">
        <f>E21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IF(E18="","",E18)</f>
        <v>Vyplň údaj</v>
      </c>
      <c r="G84" s="40"/>
      <c r="H84" s="40"/>
      <c r="I84" s="32" t="s">
        <v>32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71"/>
      <c r="B86" s="172"/>
      <c r="C86" s="173" t="s">
        <v>128</v>
      </c>
      <c r="D86" s="174" t="s">
        <v>54</v>
      </c>
      <c r="E86" s="174" t="s">
        <v>50</v>
      </c>
      <c r="F86" s="174" t="s">
        <v>51</v>
      </c>
      <c r="G86" s="174" t="s">
        <v>129</v>
      </c>
      <c r="H86" s="174" t="s">
        <v>130</v>
      </c>
      <c r="I86" s="174" t="s">
        <v>131</v>
      </c>
      <c r="J86" s="175" t="s">
        <v>124</v>
      </c>
      <c r="K86" s="176" t="s">
        <v>132</v>
      </c>
      <c r="L86" s="177"/>
      <c r="M86" s="92" t="s">
        <v>19</v>
      </c>
      <c r="N86" s="93" t="s">
        <v>39</v>
      </c>
      <c r="O86" s="93" t="s">
        <v>133</v>
      </c>
      <c r="P86" s="93" t="s">
        <v>134</v>
      </c>
      <c r="Q86" s="93" t="s">
        <v>135</v>
      </c>
      <c r="R86" s="93" t="s">
        <v>136</v>
      </c>
      <c r="S86" s="93" t="s">
        <v>137</v>
      </c>
      <c r="T86" s="94" t="s">
        <v>138</v>
      </c>
      <c r="U86" s="171"/>
      <c r="V86" s="171"/>
      <c r="W86" s="171"/>
      <c r="X86" s="171"/>
      <c r="Y86" s="171"/>
      <c r="Z86" s="171"/>
      <c r="AA86" s="171"/>
      <c r="AB86" s="171"/>
      <c r="AC86" s="171"/>
      <c r="AD86" s="171"/>
      <c r="AE86" s="171"/>
    </row>
    <row r="87" s="2" customFormat="1" ht="22.8" customHeight="1">
      <c r="A87" s="38"/>
      <c r="B87" s="39"/>
      <c r="C87" s="99" t="s">
        <v>139</v>
      </c>
      <c r="D87" s="40"/>
      <c r="E87" s="40"/>
      <c r="F87" s="40"/>
      <c r="G87" s="40"/>
      <c r="H87" s="40"/>
      <c r="I87" s="40"/>
      <c r="J87" s="178">
        <f>BK87</f>
        <v>0</v>
      </c>
      <c r="K87" s="40"/>
      <c r="L87" s="44"/>
      <c r="M87" s="95"/>
      <c r="N87" s="179"/>
      <c r="O87" s="96"/>
      <c r="P87" s="180">
        <f>P88+P237</f>
        <v>0</v>
      </c>
      <c r="Q87" s="96"/>
      <c r="R87" s="180">
        <f>R88+R237</f>
        <v>2278.27136436</v>
      </c>
      <c r="S87" s="96"/>
      <c r="T87" s="181">
        <f>T88+T237</f>
        <v>15.93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125</v>
      </c>
      <c r="BK87" s="182">
        <f>BK88+BK237</f>
        <v>0</v>
      </c>
    </row>
    <row r="88" s="11" customFormat="1" ht="25.92" customHeight="1">
      <c r="A88" s="11"/>
      <c r="B88" s="183"/>
      <c r="C88" s="184"/>
      <c r="D88" s="185" t="s">
        <v>68</v>
      </c>
      <c r="E88" s="186" t="s">
        <v>234</v>
      </c>
      <c r="F88" s="186" t="s">
        <v>235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P89+P197+P213+P226+P234</f>
        <v>0</v>
      </c>
      <c r="Q88" s="191"/>
      <c r="R88" s="192">
        <f>R89+R197+R213+R226+R234</f>
        <v>2278.27136436</v>
      </c>
      <c r="S88" s="191"/>
      <c r="T88" s="193">
        <f>T89+T197+T213+T226+T234</f>
        <v>15.93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77</v>
      </c>
      <c r="AT88" s="195" t="s">
        <v>68</v>
      </c>
      <c r="AU88" s="195" t="s">
        <v>69</v>
      </c>
      <c r="AY88" s="194" t="s">
        <v>143</v>
      </c>
      <c r="BK88" s="196">
        <f>BK89+BK197+BK213+BK226+BK234</f>
        <v>0</v>
      </c>
    </row>
    <row r="89" s="11" customFormat="1" ht="22.8" customHeight="1">
      <c r="A89" s="11"/>
      <c r="B89" s="183"/>
      <c r="C89" s="184"/>
      <c r="D89" s="185" t="s">
        <v>68</v>
      </c>
      <c r="E89" s="226" t="s">
        <v>77</v>
      </c>
      <c r="F89" s="226" t="s">
        <v>236</v>
      </c>
      <c r="G89" s="184"/>
      <c r="H89" s="184"/>
      <c r="I89" s="187"/>
      <c r="J89" s="227">
        <f>BK89</f>
        <v>0</v>
      </c>
      <c r="K89" s="184"/>
      <c r="L89" s="189"/>
      <c r="M89" s="190"/>
      <c r="N89" s="191"/>
      <c r="O89" s="191"/>
      <c r="P89" s="192">
        <f>SUM(P90:P196)</f>
        <v>0</v>
      </c>
      <c r="Q89" s="191"/>
      <c r="R89" s="192">
        <f>SUM(R90:R196)</f>
        <v>1.0926220000000002</v>
      </c>
      <c r="S89" s="191"/>
      <c r="T89" s="193">
        <f>SUM(T90:T196)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77</v>
      </c>
      <c r="AT89" s="195" t="s">
        <v>68</v>
      </c>
      <c r="AU89" s="195" t="s">
        <v>77</v>
      </c>
      <c r="AY89" s="194" t="s">
        <v>143</v>
      </c>
      <c r="BK89" s="196">
        <f>SUM(BK90:BK196)</f>
        <v>0</v>
      </c>
    </row>
    <row r="90" s="2" customFormat="1" ht="16.5" customHeight="1">
      <c r="A90" s="38"/>
      <c r="B90" s="39"/>
      <c r="C90" s="228" t="s">
        <v>77</v>
      </c>
      <c r="D90" s="228" t="s">
        <v>237</v>
      </c>
      <c r="E90" s="229" t="s">
        <v>238</v>
      </c>
      <c r="F90" s="230" t="s">
        <v>239</v>
      </c>
      <c r="G90" s="231" t="s">
        <v>240</v>
      </c>
      <c r="H90" s="232">
        <v>11.792</v>
      </c>
      <c r="I90" s="233"/>
      <c r="J90" s="234">
        <f>ROUND(I90*H90,2)</f>
        <v>0</v>
      </c>
      <c r="K90" s="235"/>
      <c r="L90" s="236"/>
      <c r="M90" s="237" t="s">
        <v>19</v>
      </c>
      <c r="N90" s="238" t="s">
        <v>40</v>
      </c>
      <c r="O90" s="84"/>
      <c r="P90" s="207">
        <f>O90*H90</f>
        <v>0</v>
      </c>
      <c r="Q90" s="207">
        <v>0.001</v>
      </c>
      <c r="R90" s="207">
        <f>Q90*H90</f>
        <v>0.011792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173</v>
      </c>
      <c r="AT90" s="209" t="s">
        <v>237</v>
      </c>
      <c r="AU90" s="209" t="s">
        <v>79</v>
      </c>
      <c r="AY90" s="17" t="s">
        <v>143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77</v>
      </c>
      <c r="BK90" s="210">
        <f>ROUND(I90*H90,2)</f>
        <v>0</v>
      </c>
      <c r="BL90" s="17" t="s">
        <v>142</v>
      </c>
      <c r="BM90" s="209" t="s">
        <v>241</v>
      </c>
    </row>
    <row r="91" s="2" customFormat="1">
      <c r="A91" s="38"/>
      <c r="B91" s="39"/>
      <c r="C91" s="40"/>
      <c r="D91" s="211" t="s">
        <v>149</v>
      </c>
      <c r="E91" s="40"/>
      <c r="F91" s="212" t="s">
        <v>239</v>
      </c>
      <c r="G91" s="40"/>
      <c r="H91" s="40"/>
      <c r="I91" s="213"/>
      <c r="J91" s="40"/>
      <c r="K91" s="40"/>
      <c r="L91" s="44"/>
      <c r="M91" s="214"/>
      <c r="N91" s="21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149</v>
      </c>
      <c r="AU91" s="17" t="s">
        <v>79</v>
      </c>
    </row>
    <row r="92" s="13" customFormat="1">
      <c r="A92" s="13"/>
      <c r="B92" s="239"/>
      <c r="C92" s="240"/>
      <c r="D92" s="211" t="s">
        <v>242</v>
      </c>
      <c r="E92" s="241" t="s">
        <v>19</v>
      </c>
      <c r="F92" s="242" t="s">
        <v>243</v>
      </c>
      <c r="G92" s="240"/>
      <c r="H92" s="243">
        <v>11.792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9" t="s">
        <v>242</v>
      </c>
      <c r="AU92" s="249" t="s">
        <v>79</v>
      </c>
      <c r="AV92" s="13" t="s">
        <v>79</v>
      </c>
      <c r="AW92" s="13" t="s">
        <v>31</v>
      </c>
      <c r="AX92" s="13" t="s">
        <v>77</v>
      </c>
      <c r="AY92" s="249" t="s">
        <v>143</v>
      </c>
    </row>
    <row r="93" s="2" customFormat="1" ht="16.5" customHeight="1">
      <c r="A93" s="38"/>
      <c r="B93" s="39"/>
      <c r="C93" s="228" t="s">
        <v>79</v>
      </c>
      <c r="D93" s="228" t="s">
        <v>237</v>
      </c>
      <c r="E93" s="229" t="s">
        <v>244</v>
      </c>
      <c r="F93" s="230" t="s">
        <v>245</v>
      </c>
      <c r="G93" s="231" t="s">
        <v>240</v>
      </c>
      <c r="H93" s="232">
        <v>79.730000000000004</v>
      </c>
      <c r="I93" s="233"/>
      <c r="J93" s="234">
        <f>ROUND(I93*H93,2)</f>
        <v>0</v>
      </c>
      <c r="K93" s="235"/>
      <c r="L93" s="236"/>
      <c r="M93" s="237" t="s">
        <v>19</v>
      </c>
      <c r="N93" s="238" t="s">
        <v>40</v>
      </c>
      <c r="O93" s="84"/>
      <c r="P93" s="207">
        <f>O93*H93</f>
        <v>0</v>
      </c>
      <c r="Q93" s="207">
        <v>0.001</v>
      </c>
      <c r="R93" s="207">
        <f>Q93*H93</f>
        <v>0.079730000000000009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173</v>
      </c>
      <c r="AT93" s="209" t="s">
        <v>237</v>
      </c>
      <c r="AU93" s="209" t="s">
        <v>79</v>
      </c>
      <c r="AY93" s="17" t="s">
        <v>143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77</v>
      </c>
      <c r="BK93" s="210">
        <f>ROUND(I93*H93,2)</f>
        <v>0</v>
      </c>
      <c r="BL93" s="17" t="s">
        <v>142</v>
      </c>
      <c r="BM93" s="209" t="s">
        <v>246</v>
      </c>
    </row>
    <row r="94" s="2" customFormat="1">
      <c r="A94" s="38"/>
      <c r="B94" s="39"/>
      <c r="C94" s="40"/>
      <c r="D94" s="211" t="s">
        <v>149</v>
      </c>
      <c r="E94" s="40"/>
      <c r="F94" s="212" t="s">
        <v>245</v>
      </c>
      <c r="G94" s="40"/>
      <c r="H94" s="40"/>
      <c r="I94" s="213"/>
      <c r="J94" s="40"/>
      <c r="K94" s="40"/>
      <c r="L94" s="44"/>
      <c r="M94" s="214"/>
      <c r="N94" s="215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149</v>
      </c>
      <c r="AU94" s="17" t="s">
        <v>79</v>
      </c>
    </row>
    <row r="95" s="13" customFormat="1">
      <c r="A95" s="13"/>
      <c r="B95" s="239"/>
      <c r="C95" s="240"/>
      <c r="D95" s="211" t="s">
        <v>242</v>
      </c>
      <c r="E95" s="241" t="s">
        <v>19</v>
      </c>
      <c r="F95" s="242" t="s">
        <v>247</v>
      </c>
      <c r="G95" s="240"/>
      <c r="H95" s="243">
        <v>79.730000000000004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242</v>
      </c>
      <c r="AU95" s="249" t="s">
        <v>79</v>
      </c>
      <c r="AV95" s="13" t="s">
        <v>79</v>
      </c>
      <c r="AW95" s="13" t="s">
        <v>31</v>
      </c>
      <c r="AX95" s="13" t="s">
        <v>77</v>
      </c>
      <c r="AY95" s="249" t="s">
        <v>143</v>
      </c>
    </row>
    <row r="96" s="2" customFormat="1" ht="16.5" customHeight="1">
      <c r="A96" s="38"/>
      <c r="B96" s="39"/>
      <c r="C96" s="197" t="s">
        <v>154</v>
      </c>
      <c r="D96" s="197" t="s">
        <v>144</v>
      </c>
      <c r="E96" s="198" t="s">
        <v>248</v>
      </c>
      <c r="F96" s="199" t="s">
        <v>249</v>
      </c>
      <c r="G96" s="200" t="s">
        <v>250</v>
      </c>
      <c r="H96" s="201">
        <v>2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40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142</v>
      </c>
      <c r="AT96" s="209" t="s">
        <v>144</v>
      </c>
      <c r="AU96" s="209" t="s">
        <v>79</v>
      </c>
      <c r="AY96" s="17" t="s">
        <v>143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77</v>
      </c>
      <c r="BK96" s="210">
        <f>ROUND(I96*H96,2)</f>
        <v>0</v>
      </c>
      <c r="BL96" s="17" t="s">
        <v>142</v>
      </c>
      <c r="BM96" s="209" t="s">
        <v>251</v>
      </c>
    </row>
    <row r="97" s="2" customFormat="1">
      <c r="A97" s="38"/>
      <c r="B97" s="39"/>
      <c r="C97" s="40"/>
      <c r="D97" s="211" t="s">
        <v>149</v>
      </c>
      <c r="E97" s="40"/>
      <c r="F97" s="212" t="s">
        <v>252</v>
      </c>
      <c r="G97" s="40"/>
      <c r="H97" s="40"/>
      <c r="I97" s="213"/>
      <c r="J97" s="40"/>
      <c r="K97" s="40"/>
      <c r="L97" s="44"/>
      <c r="M97" s="214"/>
      <c r="N97" s="215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149</v>
      </c>
      <c r="AU97" s="17" t="s">
        <v>79</v>
      </c>
    </row>
    <row r="98" s="13" customFormat="1">
      <c r="A98" s="13"/>
      <c r="B98" s="239"/>
      <c r="C98" s="240"/>
      <c r="D98" s="211" t="s">
        <v>242</v>
      </c>
      <c r="E98" s="241" t="s">
        <v>19</v>
      </c>
      <c r="F98" s="242" t="s">
        <v>79</v>
      </c>
      <c r="G98" s="240"/>
      <c r="H98" s="243">
        <v>2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242</v>
      </c>
      <c r="AU98" s="249" t="s">
        <v>79</v>
      </c>
      <c r="AV98" s="13" t="s">
        <v>79</v>
      </c>
      <c r="AW98" s="13" t="s">
        <v>31</v>
      </c>
      <c r="AX98" s="13" t="s">
        <v>77</v>
      </c>
      <c r="AY98" s="249" t="s">
        <v>143</v>
      </c>
    </row>
    <row r="99" s="2" customFormat="1" ht="16.5" customHeight="1">
      <c r="A99" s="38"/>
      <c r="B99" s="39"/>
      <c r="C99" s="197" t="s">
        <v>142</v>
      </c>
      <c r="D99" s="197" t="s">
        <v>144</v>
      </c>
      <c r="E99" s="198" t="s">
        <v>253</v>
      </c>
      <c r="F99" s="199" t="s">
        <v>254</v>
      </c>
      <c r="G99" s="200" t="s">
        <v>250</v>
      </c>
      <c r="H99" s="201">
        <v>1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40</v>
      </c>
      <c r="O99" s="8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142</v>
      </c>
      <c r="AT99" s="209" t="s">
        <v>144</v>
      </c>
      <c r="AU99" s="209" t="s">
        <v>79</v>
      </c>
      <c r="AY99" s="17" t="s">
        <v>143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77</v>
      </c>
      <c r="BK99" s="210">
        <f>ROUND(I99*H99,2)</f>
        <v>0</v>
      </c>
      <c r="BL99" s="17" t="s">
        <v>142</v>
      </c>
      <c r="BM99" s="209" t="s">
        <v>255</v>
      </c>
    </row>
    <row r="100" s="2" customFormat="1">
      <c r="A100" s="38"/>
      <c r="B100" s="39"/>
      <c r="C100" s="40"/>
      <c r="D100" s="211" t="s">
        <v>149</v>
      </c>
      <c r="E100" s="40"/>
      <c r="F100" s="212" t="s">
        <v>256</v>
      </c>
      <c r="G100" s="40"/>
      <c r="H100" s="40"/>
      <c r="I100" s="213"/>
      <c r="J100" s="40"/>
      <c r="K100" s="40"/>
      <c r="L100" s="44"/>
      <c r="M100" s="214"/>
      <c r="N100" s="215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149</v>
      </c>
      <c r="AU100" s="17" t="s">
        <v>79</v>
      </c>
    </row>
    <row r="101" s="13" customFormat="1">
      <c r="A101" s="13"/>
      <c r="B101" s="239"/>
      <c r="C101" s="240"/>
      <c r="D101" s="211" t="s">
        <v>242</v>
      </c>
      <c r="E101" s="241" t="s">
        <v>19</v>
      </c>
      <c r="F101" s="242" t="s">
        <v>77</v>
      </c>
      <c r="G101" s="240"/>
      <c r="H101" s="243">
        <v>1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242</v>
      </c>
      <c r="AU101" s="249" t="s">
        <v>79</v>
      </c>
      <c r="AV101" s="13" t="s">
        <v>79</v>
      </c>
      <c r="AW101" s="13" t="s">
        <v>31</v>
      </c>
      <c r="AX101" s="13" t="s">
        <v>77</v>
      </c>
      <c r="AY101" s="249" t="s">
        <v>143</v>
      </c>
    </row>
    <row r="102" s="2" customFormat="1" ht="21.75" customHeight="1">
      <c r="A102" s="38"/>
      <c r="B102" s="39"/>
      <c r="C102" s="197" t="s">
        <v>161</v>
      </c>
      <c r="D102" s="197" t="s">
        <v>144</v>
      </c>
      <c r="E102" s="198" t="s">
        <v>257</v>
      </c>
      <c r="F102" s="199" t="s">
        <v>258</v>
      </c>
      <c r="G102" s="200" t="s">
        <v>259</v>
      </c>
      <c r="H102" s="201">
        <v>285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40</v>
      </c>
      <c r="O102" s="8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142</v>
      </c>
      <c r="AT102" s="209" t="s">
        <v>144</v>
      </c>
      <c r="AU102" s="209" t="s">
        <v>79</v>
      </c>
      <c r="AY102" s="17" t="s">
        <v>143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77</v>
      </c>
      <c r="BK102" s="210">
        <f>ROUND(I102*H102,2)</f>
        <v>0</v>
      </c>
      <c r="BL102" s="17" t="s">
        <v>142</v>
      </c>
      <c r="BM102" s="209" t="s">
        <v>260</v>
      </c>
    </row>
    <row r="103" s="2" customFormat="1">
      <c r="A103" s="38"/>
      <c r="B103" s="39"/>
      <c r="C103" s="40"/>
      <c r="D103" s="211" t="s">
        <v>149</v>
      </c>
      <c r="E103" s="40"/>
      <c r="F103" s="212" t="s">
        <v>261</v>
      </c>
      <c r="G103" s="40"/>
      <c r="H103" s="40"/>
      <c r="I103" s="213"/>
      <c r="J103" s="40"/>
      <c r="K103" s="40"/>
      <c r="L103" s="44"/>
      <c r="M103" s="214"/>
      <c r="N103" s="215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149</v>
      </c>
      <c r="AU103" s="17" t="s">
        <v>79</v>
      </c>
    </row>
    <row r="104" s="13" customFormat="1">
      <c r="A104" s="13"/>
      <c r="B104" s="239"/>
      <c r="C104" s="240"/>
      <c r="D104" s="211" t="s">
        <v>242</v>
      </c>
      <c r="E104" s="241" t="s">
        <v>19</v>
      </c>
      <c r="F104" s="242" t="s">
        <v>262</v>
      </c>
      <c r="G104" s="240"/>
      <c r="H104" s="243">
        <v>285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242</v>
      </c>
      <c r="AU104" s="249" t="s">
        <v>79</v>
      </c>
      <c r="AV104" s="13" t="s">
        <v>79</v>
      </c>
      <c r="AW104" s="13" t="s">
        <v>31</v>
      </c>
      <c r="AX104" s="13" t="s">
        <v>77</v>
      </c>
      <c r="AY104" s="249" t="s">
        <v>143</v>
      </c>
    </row>
    <row r="105" s="2" customFormat="1" ht="16.5" customHeight="1">
      <c r="A105" s="38"/>
      <c r="B105" s="39"/>
      <c r="C105" s="197" t="s">
        <v>165</v>
      </c>
      <c r="D105" s="197" t="s">
        <v>144</v>
      </c>
      <c r="E105" s="198" t="s">
        <v>263</v>
      </c>
      <c r="F105" s="199" t="s">
        <v>264</v>
      </c>
      <c r="G105" s="200" t="s">
        <v>250</v>
      </c>
      <c r="H105" s="201">
        <v>2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40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142</v>
      </c>
      <c r="AT105" s="209" t="s">
        <v>144</v>
      </c>
      <c r="AU105" s="209" t="s">
        <v>79</v>
      </c>
      <c r="AY105" s="17" t="s">
        <v>143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77</v>
      </c>
      <c r="BK105" s="210">
        <f>ROUND(I105*H105,2)</f>
        <v>0</v>
      </c>
      <c r="BL105" s="17" t="s">
        <v>142</v>
      </c>
      <c r="BM105" s="209" t="s">
        <v>265</v>
      </c>
    </row>
    <row r="106" s="2" customFormat="1">
      <c r="A106" s="38"/>
      <c r="B106" s="39"/>
      <c r="C106" s="40"/>
      <c r="D106" s="211" t="s">
        <v>149</v>
      </c>
      <c r="E106" s="40"/>
      <c r="F106" s="212" t="s">
        <v>266</v>
      </c>
      <c r="G106" s="40"/>
      <c r="H106" s="40"/>
      <c r="I106" s="213"/>
      <c r="J106" s="40"/>
      <c r="K106" s="40"/>
      <c r="L106" s="44"/>
      <c r="M106" s="214"/>
      <c r="N106" s="215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149</v>
      </c>
      <c r="AU106" s="17" t="s">
        <v>79</v>
      </c>
    </row>
    <row r="107" s="13" customFormat="1">
      <c r="A107" s="13"/>
      <c r="B107" s="239"/>
      <c r="C107" s="240"/>
      <c r="D107" s="211" t="s">
        <v>242</v>
      </c>
      <c r="E107" s="241" t="s">
        <v>19</v>
      </c>
      <c r="F107" s="242" t="s">
        <v>79</v>
      </c>
      <c r="G107" s="240"/>
      <c r="H107" s="243">
        <v>2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242</v>
      </c>
      <c r="AU107" s="249" t="s">
        <v>79</v>
      </c>
      <c r="AV107" s="13" t="s">
        <v>79</v>
      </c>
      <c r="AW107" s="13" t="s">
        <v>31</v>
      </c>
      <c r="AX107" s="13" t="s">
        <v>77</v>
      </c>
      <c r="AY107" s="249" t="s">
        <v>143</v>
      </c>
    </row>
    <row r="108" s="2" customFormat="1" ht="16.5" customHeight="1">
      <c r="A108" s="38"/>
      <c r="B108" s="39"/>
      <c r="C108" s="197" t="s">
        <v>169</v>
      </c>
      <c r="D108" s="197" t="s">
        <v>144</v>
      </c>
      <c r="E108" s="198" t="s">
        <v>267</v>
      </c>
      <c r="F108" s="199" t="s">
        <v>268</v>
      </c>
      <c r="G108" s="200" t="s">
        <v>250</v>
      </c>
      <c r="H108" s="201">
        <v>1</v>
      </c>
      <c r="I108" s="202"/>
      <c r="J108" s="203">
        <f>ROUND(I108*H108,2)</f>
        <v>0</v>
      </c>
      <c r="K108" s="204"/>
      <c r="L108" s="44"/>
      <c r="M108" s="205" t="s">
        <v>19</v>
      </c>
      <c r="N108" s="206" t="s">
        <v>40</v>
      </c>
      <c r="O108" s="8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9" t="s">
        <v>142</v>
      </c>
      <c r="AT108" s="209" t="s">
        <v>144</v>
      </c>
      <c r="AU108" s="209" t="s">
        <v>79</v>
      </c>
      <c r="AY108" s="17" t="s">
        <v>143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7" t="s">
        <v>77</v>
      </c>
      <c r="BK108" s="210">
        <f>ROUND(I108*H108,2)</f>
        <v>0</v>
      </c>
      <c r="BL108" s="17" t="s">
        <v>142</v>
      </c>
      <c r="BM108" s="209" t="s">
        <v>269</v>
      </c>
    </row>
    <row r="109" s="2" customFormat="1">
      <c r="A109" s="38"/>
      <c r="B109" s="39"/>
      <c r="C109" s="40"/>
      <c r="D109" s="211" t="s">
        <v>149</v>
      </c>
      <c r="E109" s="40"/>
      <c r="F109" s="212" t="s">
        <v>270</v>
      </c>
      <c r="G109" s="40"/>
      <c r="H109" s="40"/>
      <c r="I109" s="213"/>
      <c r="J109" s="40"/>
      <c r="K109" s="40"/>
      <c r="L109" s="44"/>
      <c r="M109" s="214"/>
      <c r="N109" s="215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149</v>
      </c>
      <c r="AU109" s="17" t="s">
        <v>79</v>
      </c>
    </row>
    <row r="110" s="13" customFormat="1">
      <c r="A110" s="13"/>
      <c r="B110" s="239"/>
      <c r="C110" s="240"/>
      <c r="D110" s="211" t="s">
        <v>242</v>
      </c>
      <c r="E110" s="241" t="s">
        <v>19</v>
      </c>
      <c r="F110" s="242" t="s">
        <v>77</v>
      </c>
      <c r="G110" s="240"/>
      <c r="H110" s="243">
        <v>1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242</v>
      </c>
      <c r="AU110" s="249" t="s">
        <v>79</v>
      </c>
      <c r="AV110" s="13" t="s">
        <v>79</v>
      </c>
      <c r="AW110" s="13" t="s">
        <v>31</v>
      </c>
      <c r="AX110" s="13" t="s">
        <v>77</v>
      </c>
      <c r="AY110" s="249" t="s">
        <v>143</v>
      </c>
    </row>
    <row r="111" s="2" customFormat="1" ht="16.5" customHeight="1">
      <c r="A111" s="38"/>
      <c r="B111" s="39"/>
      <c r="C111" s="197" t="s">
        <v>173</v>
      </c>
      <c r="D111" s="197" t="s">
        <v>144</v>
      </c>
      <c r="E111" s="198" t="s">
        <v>271</v>
      </c>
      <c r="F111" s="199" t="s">
        <v>272</v>
      </c>
      <c r="G111" s="200" t="s">
        <v>250</v>
      </c>
      <c r="H111" s="201">
        <v>2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40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142</v>
      </c>
      <c r="AT111" s="209" t="s">
        <v>144</v>
      </c>
      <c r="AU111" s="209" t="s">
        <v>79</v>
      </c>
      <c r="AY111" s="17" t="s">
        <v>143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77</v>
      </c>
      <c r="BK111" s="210">
        <f>ROUND(I111*H111,2)</f>
        <v>0</v>
      </c>
      <c r="BL111" s="17" t="s">
        <v>142</v>
      </c>
      <c r="BM111" s="209" t="s">
        <v>273</v>
      </c>
    </row>
    <row r="112" s="2" customFormat="1">
      <c r="A112" s="38"/>
      <c r="B112" s="39"/>
      <c r="C112" s="40"/>
      <c r="D112" s="211" t="s">
        <v>149</v>
      </c>
      <c r="E112" s="40"/>
      <c r="F112" s="212" t="s">
        <v>274</v>
      </c>
      <c r="G112" s="40"/>
      <c r="H112" s="40"/>
      <c r="I112" s="213"/>
      <c r="J112" s="40"/>
      <c r="K112" s="40"/>
      <c r="L112" s="44"/>
      <c r="M112" s="214"/>
      <c r="N112" s="215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149</v>
      </c>
      <c r="AU112" s="17" t="s">
        <v>79</v>
      </c>
    </row>
    <row r="113" s="13" customFormat="1">
      <c r="A113" s="13"/>
      <c r="B113" s="239"/>
      <c r="C113" s="240"/>
      <c r="D113" s="211" t="s">
        <v>242</v>
      </c>
      <c r="E113" s="241" t="s">
        <v>19</v>
      </c>
      <c r="F113" s="242" t="s">
        <v>79</v>
      </c>
      <c r="G113" s="240"/>
      <c r="H113" s="243">
        <v>2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242</v>
      </c>
      <c r="AU113" s="249" t="s">
        <v>79</v>
      </c>
      <c r="AV113" s="13" t="s">
        <v>79</v>
      </c>
      <c r="AW113" s="13" t="s">
        <v>31</v>
      </c>
      <c r="AX113" s="13" t="s">
        <v>77</v>
      </c>
      <c r="AY113" s="249" t="s">
        <v>143</v>
      </c>
    </row>
    <row r="114" s="2" customFormat="1" ht="16.5" customHeight="1">
      <c r="A114" s="38"/>
      <c r="B114" s="39"/>
      <c r="C114" s="197" t="s">
        <v>177</v>
      </c>
      <c r="D114" s="197" t="s">
        <v>144</v>
      </c>
      <c r="E114" s="198" t="s">
        <v>275</v>
      </c>
      <c r="F114" s="199" t="s">
        <v>276</v>
      </c>
      <c r="G114" s="200" t="s">
        <v>250</v>
      </c>
      <c r="H114" s="201">
        <v>1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40</v>
      </c>
      <c r="O114" s="8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142</v>
      </c>
      <c r="AT114" s="209" t="s">
        <v>144</v>
      </c>
      <c r="AU114" s="209" t="s">
        <v>79</v>
      </c>
      <c r="AY114" s="17" t="s">
        <v>143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77</v>
      </c>
      <c r="BK114" s="210">
        <f>ROUND(I114*H114,2)</f>
        <v>0</v>
      </c>
      <c r="BL114" s="17" t="s">
        <v>142</v>
      </c>
      <c r="BM114" s="209" t="s">
        <v>277</v>
      </c>
    </row>
    <row r="115" s="2" customFormat="1">
      <c r="A115" s="38"/>
      <c r="B115" s="39"/>
      <c r="C115" s="40"/>
      <c r="D115" s="211" t="s">
        <v>149</v>
      </c>
      <c r="E115" s="40"/>
      <c r="F115" s="212" t="s">
        <v>278</v>
      </c>
      <c r="G115" s="40"/>
      <c r="H115" s="40"/>
      <c r="I115" s="213"/>
      <c r="J115" s="40"/>
      <c r="K115" s="40"/>
      <c r="L115" s="44"/>
      <c r="M115" s="214"/>
      <c r="N115" s="215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149</v>
      </c>
      <c r="AU115" s="17" t="s">
        <v>79</v>
      </c>
    </row>
    <row r="116" s="13" customFormat="1">
      <c r="A116" s="13"/>
      <c r="B116" s="239"/>
      <c r="C116" s="240"/>
      <c r="D116" s="211" t="s">
        <v>242</v>
      </c>
      <c r="E116" s="241" t="s">
        <v>19</v>
      </c>
      <c r="F116" s="242" t="s">
        <v>77</v>
      </c>
      <c r="G116" s="240"/>
      <c r="H116" s="243">
        <v>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242</v>
      </c>
      <c r="AU116" s="249" t="s">
        <v>79</v>
      </c>
      <c r="AV116" s="13" t="s">
        <v>79</v>
      </c>
      <c r="AW116" s="13" t="s">
        <v>31</v>
      </c>
      <c r="AX116" s="13" t="s">
        <v>77</v>
      </c>
      <c r="AY116" s="249" t="s">
        <v>143</v>
      </c>
    </row>
    <row r="117" s="2" customFormat="1" ht="16.5" customHeight="1">
      <c r="A117" s="38"/>
      <c r="B117" s="39"/>
      <c r="C117" s="197" t="s">
        <v>181</v>
      </c>
      <c r="D117" s="197" t="s">
        <v>144</v>
      </c>
      <c r="E117" s="198" t="s">
        <v>279</v>
      </c>
      <c r="F117" s="199" t="s">
        <v>280</v>
      </c>
      <c r="G117" s="200" t="s">
        <v>259</v>
      </c>
      <c r="H117" s="201">
        <v>285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40</v>
      </c>
      <c r="O117" s="8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142</v>
      </c>
      <c r="AT117" s="209" t="s">
        <v>144</v>
      </c>
      <c r="AU117" s="209" t="s">
        <v>79</v>
      </c>
      <c r="AY117" s="17" t="s">
        <v>143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77</v>
      </c>
      <c r="BK117" s="210">
        <f>ROUND(I117*H117,2)</f>
        <v>0</v>
      </c>
      <c r="BL117" s="17" t="s">
        <v>142</v>
      </c>
      <c r="BM117" s="209" t="s">
        <v>281</v>
      </c>
    </row>
    <row r="118" s="2" customFormat="1">
      <c r="A118" s="38"/>
      <c r="B118" s="39"/>
      <c r="C118" s="40"/>
      <c r="D118" s="211" t="s">
        <v>149</v>
      </c>
      <c r="E118" s="40"/>
      <c r="F118" s="212" t="s">
        <v>282</v>
      </c>
      <c r="G118" s="40"/>
      <c r="H118" s="40"/>
      <c r="I118" s="213"/>
      <c r="J118" s="40"/>
      <c r="K118" s="40"/>
      <c r="L118" s="44"/>
      <c r="M118" s="214"/>
      <c r="N118" s="21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79</v>
      </c>
    </row>
    <row r="119" s="13" customFormat="1">
      <c r="A119" s="13"/>
      <c r="B119" s="239"/>
      <c r="C119" s="240"/>
      <c r="D119" s="211" t="s">
        <v>242</v>
      </c>
      <c r="E119" s="241" t="s">
        <v>19</v>
      </c>
      <c r="F119" s="242" t="s">
        <v>262</v>
      </c>
      <c r="G119" s="240"/>
      <c r="H119" s="243">
        <v>285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242</v>
      </c>
      <c r="AU119" s="249" t="s">
        <v>79</v>
      </c>
      <c r="AV119" s="13" t="s">
        <v>79</v>
      </c>
      <c r="AW119" s="13" t="s">
        <v>31</v>
      </c>
      <c r="AX119" s="13" t="s">
        <v>77</v>
      </c>
      <c r="AY119" s="249" t="s">
        <v>143</v>
      </c>
    </row>
    <row r="120" s="2" customFormat="1" ht="16.5" customHeight="1">
      <c r="A120" s="38"/>
      <c r="B120" s="39"/>
      <c r="C120" s="197" t="s">
        <v>186</v>
      </c>
      <c r="D120" s="197" t="s">
        <v>144</v>
      </c>
      <c r="E120" s="198" t="s">
        <v>283</v>
      </c>
      <c r="F120" s="199" t="s">
        <v>284</v>
      </c>
      <c r="G120" s="200" t="s">
        <v>250</v>
      </c>
      <c r="H120" s="201">
        <v>2</v>
      </c>
      <c r="I120" s="202"/>
      <c r="J120" s="203">
        <f>ROUND(I120*H120,2)</f>
        <v>0</v>
      </c>
      <c r="K120" s="204"/>
      <c r="L120" s="44"/>
      <c r="M120" s="205" t="s">
        <v>19</v>
      </c>
      <c r="N120" s="206" t="s">
        <v>40</v>
      </c>
      <c r="O120" s="8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142</v>
      </c>
      <c r="AT120" s="209" t="s">
        <v>144</v>
      </c>
      <c r="AU120" s="209" t="s">
        <v>79</v>
      </c>
      <c r="AY120" s="17" t="s">
        <v>143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77</v>
      </c>
      <c r="BK120" s="210">
        <f>ROUND(I120*H120,2)</f>
        <v>0</v>
      </c>
      <c r="BL120" s="17" t="s">
        <v>142</v>
      </c>
      <c r="BM120" s="209" t="s">
        <v>285</v>
      </c>
    </row>
    <row r="121" s="2" customFormat="1">
      <c r="A121" s="38"/>
      <c r="B121" s="39"/>
      <c r="C121" s="40"/>
      <c r="D121" s="211" t="s">
        <v>149</v>
      </c>
      <c r="E121" s="40"/>
      <c r="F121" s="212" t="s">
        <v>286</v>
      </c>
      <c r="G121" s="40"/>
      <c r="H121" s="40"/>
      <c r="I121" s="213"/>
      <c r="J121" s="40"/>
      <c r="K121" s="40"/>
      <c r="L121" s="44"/>
      <c r="M121" s="214"/>
      <c r="N121" s="215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149</v>
      </c>
      <c r="AU121" s="17" t="s">
        <v>79</v>
      </c>
    </row>
    <row r="122" s="13" customFormat="1">
      <c r="A122" s="13"/>
      <c r="B122" s="239"/>
      <c r="C122" s="240"/>
      <c r="D122" s="211" t="s">
        <v>242</v>
      </c>
      <c r="E122" s="241" t="s">
        <v>19</v>
      </c>
      <c r="F122" s="242" t="s">
        <v>79</v>
      </c>
      <c r="G122" s="240"/>
      <c r="H122" s="243">
        <v>2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242</v>
      </c>
      <c r="AU122" s="249" t="s">
        <v>79</v>
      </c>
      <c r="AV122" s="13" t="s">
        <v>79</v>
      </c>
      <c r="AW122" s="13" t="s">
        <v>31</v>
      </c>
      <c r="AX122" s="13" t="s">
        <v>77</v>
      </c>
      <c r="AY122" s="249" t="s">
        <v>143</v>
      </c>
    </row>
    <row r="123" s="2" customFormat="1" ht="16.5" customHeight="1">
      <c r="A123" s="38"/>
      <c r="B123" s="39"/>
      <c r="C123" s="197" t="s">
        <v>190</v>
      </c>
      <c r="D123" s="197" t="s">
        <v>144</v>
      </c>
      <c r="E123" s="198" t="s">
        <v>287</v>
      </c>
      <c r="F123" s="199" t="s">
        <v>288</v>
      </c>
      <c r="G123" s="200" t="s">
        <v>250</v>
      </c>
      <c r="H123" s="201">
        <v>1</v>
      </c>
      <c r="I123" s="202"/>
      <c r="J123" s="203">
        <f>ROUND(I123*H123,2)</f>
        <v>0</v>
      </c>
      <c r="K123" s="204"/>
      <c r="L123" s="44"/>
      <c r="M123" s="205" t="s">
        <v>19</v>
      </c>
      <c r="N123" s="206" t="s">
        <v>40</v>
      </c>
      <c r="O123" s="8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9" t="s">
        <v>142</v>
      </c>
      <c r="AT123" s="209" t="s">
        <v>144</v>
      </c>
      <c r="AU123" s="209" t="s">
        <v>79</v>
      </c>
      <c r="AY123" s="17" t="s">
        <v>143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77</v>
      </c>
      <c r="BK123" s="210">
        <f>ROUND(I123*H123,2)</f>
        <v>0</v>
      </c>
      <c r="BL123" s="17" t="s">
        <v>142</v>
      </c>
      <c r="BM123" s="209" t="s">
        <v>289</v>
      </c>
    </row>
    <row r="124" s="2" customFormat="1">
      <c r="A124" s="38"/>
      <c r="B124" s="39"/>
      <c r="C124" s="40"/>
      <c r="D124" s="211" t="s">
        <v>149</v>
      </c>
      <c r="E124" s="40"/>
      <c r="F124" s="212" t="s">
        <v>290</v>
      </c>
      <c r="G124" s="40"/>
      <c r="H124" s="40"/>
      <c r="I124" s="213"/>
      <c r="J124" s="40"/>
      <c r="K124" s="40"/>
      <c r="L124" s="44"/>
      <c r="M124" s="214"/>
      <c r="N124" s="215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79</v>
      </c>
    </row>
    <row r="125" s="13" customFormat="1">
      <c r="A125" s="13"/>
      <c r="B125" s="239"/>
      <c r="C125" s="240"/>
      <c r="D125" s="211" t="s">
        <v>242</v>
      </c>
      <c r="E125" s="241" t="s">
        <v>19</v>
      </c>
      <c r="F125" s="242" t="s">
        <v>77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242</v>
      </c>
      <c r="AU125" s="249" t="s">
        <v>79</v>
      </c>
      <c r="AV125" s="13" t="s">
        <v>79</v>
      </c>
      <c r="AW125" s="13" t="s">
        <v>31</v>
      </c>
      <c r="AX125" s="13" t="s">
        <v>77</v>
      </c>
      <c r="AY125" s="249" t="s">
        <v>143</v>
      </c>
    </row>
    <row r="126" s="2" customFormat="1" ht="16.5" customHeight="1">
      <c r="A126" s="38"/>
      <c r="B126" s="39"/>
      <c r="C126" s="197" t="s">
        <v>195</v>
      </c>
      <c r="D126" s="197" t="s">
        <v>144</v>
      </c>
      <c r="E126" s="198" t="s">
        <v>291</v>
      </c>
      <c r="F126" s="199" t="s">
        <v>292</v>
      </c>
      <c r="G126" s="200" t="s">
        <v>250</v>
      </c>
      <c r="H126" s="201">
        <v>2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40</v>
      </c>
      <c r="O126" s="84"/>
      <c r="P126" s="207">
        <f>O126*H126</f>
        <v>0</v>
      </c>
      <c r="Q126" s="207">
        <v>9.0000000000000006E-05</v>
      </c>
      <c r="R126" s="207">
        <f>Q126*H126</f>
        <v>0.00018000000000000001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142</v>
      </c>
      <c r="AT126" s="209" t="s">
        <v>144</v>
      </c>
      <c r="AU126" s="209" t="s">
        <v>79</v>
      </c>
      <c r="AY126" s="17" t="s">
        <v>143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77</v>
      </c>
      <c r="BK126" s="210">
        <f>ROUND(I126*H126,2)</f>
        <v>0</v>
      </c>
      <c r="BL126" s="17" t="s">
        <v>142</v>
      </c>
      <c r="BM126" s="209" t="s">
        <v>293</v>
      </c>
    </row>
    <row r="127" s="2" customFormat="1">
      <c r="A127" s="38"/>
      <c r="B127" s="39"/>
      <c r="C127" s="40"/>
      <c r="D127" s="211" t="s">
        <v>149</v>
      </c>
      <c r="E127" s="40"/>
      <c r="F127" s="212" t="s">
        <v>294</v>
      </c>
      <c r="G127" s="40"/>
      <c r="H127" s="40"/>
      <c r="I127" s="213"/>
      <c r="J127" s="40"/>
      <c r="K127" s="40"/>
      <c r="L127" s="44"/>
      <c r="M127" s="214"/>
      <c r="N127" s="215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149</v>
      </c>
      <c r="AU127" s="17" t="s">
        <v>79</v>
      </c>
    </row>
    <row r="128" s="13" customFormat="1">
      <c r="A128" s="13"/>
      <c r="B128" s="239"/>
      <c r="C128" s="240"/>
      <c r="D128" s="211" t="s">
        <v>242</v>
      </c>
      <c r="E128" s="241" t="s">
        <v>19</v>
      </c>
      <c r="F128" s="242" t="s">
        <v>79</v>
      </c>
      <c r="G128" s="240"/>
      <c r="H128" s="243">
        <v>2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242</v>
      </c>
      <c r="AU128" s="249" t="s">
        <v>79</v>
      </c>
      <c r="AV128" s="13" t="s">
        <v>79</v>
      </c>
      <c r="AW128" s="13" t="s">
        <v>31</v>
      </c>
      <c r="AX128" s="13" t="s">
        <v>77</v>
      </c>
      <c r="AY128" s="249" t="s">
        <v>143</v>
      </c>
    </row>
    <row r="129" s="2" customFormat="1" ht="16.5" customHeight="1">
      <c r="A129" s="38"/>
      <c r="B129" s="39"/>
      <c r="C129" s="197" t="s">
        <v>199</v>
      </c>
      <c r="D129" s="197" t="s">
        <v>144</v>
      </c>
      <c r="E129" s="198" t="s">
        <v>295</v>
      </c>
      <c r="F129" s="199" t="s">
        <v>296</v>
      </c>
      <c r="G129" s="200" t="s">
        <v>250</v>
      </c>
      <c r="H129" s="201">
        <v>1</v>
      </c>
      <c r="I129" s="202"/>
      <c r="J129" s="203">
        <f>ROUND(I129*H129,2)</f>
        <v>0</v>
      </c>
      <c r="K129" s="204"/>
      <c r="L129" s="44"/>
      <c r="M129" s="205" t="s">
        <v>19</v>
      </c>
      <c r="N129" s="206" t="s">
        <v>40</v>
      </c>
      <c r="O129" s="84"/>
      <c r="P129" s="207">
        <f>O129*H129</f>
        <v>0</v>
      </c>
      <c r="Q129" s="207">
        <v>0.00036000000000000002</v>
      </c>
      <c r="R129" s="207">
        <f>Q129*H129</f>
        <v>0.00036000000000000002</v>
      </c>
      <c r="S129" s="207">
        <v>0</v>
      </c>
      <c r="T129" s="20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9" t="s">
        <v>142</v>
      </c>
      <c r="AT129" s="209" t="s">
        <v>144</v>
      </c>
      <c r="AU129" s="209" t="s">
        <v>79</v>
      </c>
      <c r="AY129" s="17" t="s">
        <v>143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7" t="s">
        <v>77</v>
      </c>
      <c r="BK129" s="210">
        <f>ROUND(I129*H129,2)</f>
        <v>0</v>
      </c>
      <c r="BL129" s="17" t="s">
        <v>142</v>
      </c>
      <c r="BM129" s="209" t="s">
        <v>297</v>
      </c>
    </row>
    <row r="130" s="2" customFormat="1">
      <c r="A130" s="38"/>
      <c r="B130" s="39"/>
      <c r="C130" s="40"/>
      <c r="D130" s="211" t="s">
        <v>149</v>
      </c>
      <c r="E130" s="40"/>
      <c r="F130" s="212" t="s">
        <v>298</v>
      </c>
      <c r="G130" s="40"/>
      <c r="H130" s="40"/>
      <c r="I130" s="213"/>
      <c r="J130" s="40"/>
      <c r="K130" s="40"/>
      <c r="L130" s="44"/>
      <c r="M130" s="214"/>
      <c r="N130" s="215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79</v>
      </c>
    </row>
    <row r="131" s="13" customFormat="1">
      <c r="A131" s="13"/>
      <c r="B131" s="239"/>
      <c r="C131" s="240"/>
      <c r="D131" s="211" t="s">
        <v>242</v>
      </c>
      <c r="E131" s="241" t="s">
        <v>19</v>
      </c>
      <c r="F131" s="242" t="s">
        <v>77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242</v>
      </c>
      <c r="AU131" s="249" t="s">
        <v>79</v>
      </c>
      <c r="AV131" s="13" t="s">
        <v>79</v>
      </c>
      <c r="AW131" s="13" t="s">
        <v>31</v>
      </c>
      <c r="AX131" s="13" t="s">
        <v>77</v>
      </c>
      <c r="AY131" s="249" t="s">
        <v>143</v>
      </c>
    </row>
    <row r="132" s="2" customFormat="1" ht="16.5" customHeight="1">
      <c r="A132" s="38"/>
      <c r="B132" s="39"/>
      <c r="C132" s="197" t="s">
        <v>8</v>
      </c>
      <c r="D132" s="197" t="s">
        <v>144</v>
      </c>
      <c r="E132" s="198" t="s">
        <v>299</v>
      </c>
      <c r="F132" s="199" t="s">
        <v>300</v>
      </c>
      <c r="G132" s="200" t="s">
        <v>259</v>
      </c>
      <c r="H132" s="201">
        <v>2730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40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142</v>
      </c>
      <c r="AT132" s="209" t="s">
        <v>144</v>
      </c>
      <c r="AU132" s="209" t="s">
        <v>79</v>
      </c>
      <c r="AY132" s="17" t="s">
        <v>143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77</v>
      </c>
      <c r="BK132" s="210">
        <f>ROUND(I132*H132,2)</f>
        <v>0</v>
      </c>
      <c r="BL132" s="17" t="s">
        <v>142</v>
      </c>
      <c r="BM132" s="209" t="s">
        <v>301</v>
      </c>
    </row>
    <row r="133" s="2" customFormat="1">
      <c r="A133" s="38"/>
      <c r="B133" s="39"/>
      <c r="C133" s="40"/>
      <c r="D133" s="211" t="s">
        <v>149</v>
      </c>
      <c r="E133" s="40"/>
      <c r="F133" s="212" t="s">
        <v>302</v>
      </c>
      <c r="G133" s="40"/>
      <c r="H133" s="40"/>
      <c r="I133" s="213"/>
      <c r="J133" s="40"/>
      <c r="K133" s="40"/>
      <c r="L133" s="44"/>
      <c r="M133" s="214"/>
      <c r="N133" s="215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149</v>
      </c>
      <c r="AU133" s="17" t="s">
        <v>79</v>
      </c>
    </row>
    <row r="134" s="13" customFormat="1">
      <c r="A134" s="13"/>
      <c r="B134" s="239"/>
      <c r="C134" s="240"/>
      <c r="D134" s="211" t="s">
        <v>242</v>
      </c>
      <c r="E134" s="241" t="s">
        <v>19</v>
      </c>
      <c r="F134" s="242" t="s">
        <v>303</v>
      </c>
      <c r="G134" s="240"/>
      <c r="H134" s="243">
        <v>2730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242</v>
      </c>
      <c r="AU134" s="249" t="s">
        <v>79</v>
      </c>
      <c r="AV134" s="13" t="s">
        <v>79</v>
      </c>
      <c r="AW134" s="13" t="s">
        <v>31</v>
      </c>
      <c r="AX134" s="13" t="s">
        <v>77</v>
      </c>
      <c r="AY134" s="249" t="s">
        <v>143</v>
      </c>
    </row>
    <row r="135" s="2" customFormat="1" ht="21.75" customHeight="1">
      <c r="A135" s="38"/>
      <c r="B135" s="39"/>
      <c r="C135" s="197" t="s">
        <v>209</v>
      </c>
      <c r="D135" s="197" t="s">
        <v>144</v>
      </c>
      <c r="E135" s="198" t="s">
        <v>304</v>
      </c>
      <c r="F135" s="199" t="s">
        <v>305</v>
      </c>
      <c r="G135" s="200" t="s">
        <v>306</v>
      </c>
      <c r="H135" s="201">
        <v>4330</v>
      </c>
      <c r="I135" s="202"/>
      <c r="J135" s="203">
        <f>ROUND(I135*H135,2)</f>
        <v>0</v>
      </c>
      <c r="K135" s="204"/>
      <c r="L135" s="44"/>
      <c r="M135" s="205" t="s">
        <v>19</v>
      </c>
      <c r="N135" s="206" t="s">
        <v>40</v>
      </c>
      <c r="O135" s="84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142</v>
      </c>
      <c r="AT135" s="209" t="s">
        <v>144</v>
      </c>
      <c r="AU135" s="209" t="s">
        <v>79</v>
      </c>
      <c r="AY135" s="17" t="s">
        <v>143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77</v>
      </c>
      <c r="BK135" s="210">
        <f>ROUND(I135*H135,2)</f>
        <v>0</v>
      </c>
      <c r="BL135" s="17" t="s">
        <v>142</v>
      </c>
      <c r="BM135" s="209" t="s">
        <v>307</v>
      </c>
    </row>
    <row r="136" s="2" customFormat="1">
      <c r="A136" s="38"/>
      <c r="B136" s="39"/>
      <c r="C136" s="40"/>
      <c r="D136" s="211" t="s">
        <v>149</v>
      </c>
      <c r="E136" s="40"/>
      <c r="F136" s="212" t="s">
        <v>308</v>
      </c>
      <c r="G136" s="40"/>
      <c r="H136" s="40"/>
      <c r="I136" s="213"/>
      <c r="J136" s="40"/>
      <c r="K136" s="40"/>
      <c r="L136" s="44"/>
      <c r="M136" s="214"/>
      <c r="N136" s="215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79</v>
      </c>
    </row>
    <row r="137" s="13" customFormat="1">
      <c r="A137" s="13"/>
      <c r="B137" s="239"/>
      <c r="C137" s="240"/>
      <c r="D137" s="211" t="s">
        <v>242</v>
      </c>
      <c r="E137" s="241" t="s">
        <v>19</v>
      </c>
      <c r="F137" s="242" t="s">
        <v>309</v>
      </c>
      <c r="G137" s="240"/>
      <c r="H137" s="243">
        <v>4330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242</v>
      </c>
      <c r="AU137" s="249" t="s">
        <v>79</v>
      </c>
      <c r="AV137" s="13" t="s">
        <v>79</v>
      </c>
      <c r="AW137" s="13" t="s">
        <v>31</v>
      </c>
      <c r="AX137" s="13" t="s">
        <v>77</v>
      </c>
      <c r="AY137" s="249" t="s">
        <v>143</v>
      </c>
    </row>
    <row r="138" s="2" customFormat="1" ht="21.75" customHeight="1">
      <c r="A138" s="38"/>
      <c r="B138" s="39"/>
      <c r="C138" s="197" t="s">
        <v>213</v>
      </c>
      <c r="D138" s="197" t="s">
        <v>144</v>
      </c>
      <c r="E138" s="198" t="s">
        <v>310</v>
      </c>
      <c r="F138" s="199" t="s">
        <v>311</v>
      </c>
      <c r="G138" s="200" t="s">
        <v>306</v>
      </c>
      <c r="H138" s="201">
        <v>538</v>
      </c>
      <c r="I138" s="202"/>
      <c r="J138" s="203">
        <f>ROUND(I138*H138,2)</f>
        <v>0</v>
      </c>
      <c r="K138" s="204"/>
      <c r="L138" s="44"/>
      <c r="M138" s="205" t="s">
        <v>19</v>
      </c>
      <c r="N138" s="206" t="s">
        <v>40</v>
      </c>
      <c r="O138" s="8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142</v>
      </c>
      <c r="AT138" s="209" t="s">
        <v>144</v>
      </c>
      <c r="AU138" s="209" t="s">
        <v>79</v>
      </c>
      <c r="AY138" s="17" t="s">
        <v>143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77</v>
      </c>
      <c r="BK138" s="210">
        <f>ROUND(I138*H138,2)</f>
        <v>0</v>
      </c>
      <c r="BL138" s="17" t="s">
        <v>142</v>
      </c>
      <c r="BM138" s="209" t="s">
        <v>312</v>
      </c>
    </row>
    <row r="139" s="2" customFormat="1">
      <c r="A139" s="38"/>
      <c r="B139" s="39"/>
      <c r="C139" s="40"/>
      <c r="D139" s="211" t="s">
        <v>149</v>
      </c>
      <c r="E139" s="40"/>
      <c r="F139" s="212" t="s">
        <v>313</v>
      </c>
      <c r="G139" s="40"/>
      <c r="H139" s="40"/>
      <c r="I139" s="213"/>
      <c r="J139" s="40"/>
      <c r="K139" s="40"/>
      <c r="L139" s="44"/>
      <c r="M139" s="214"/>
      <c r="N139" s="215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79</v>
      </c>
    </row>
    <row r="140" s="13" customFormat="1">
      <c r="A140" s="13"/>
      <c r="B140" s="239"/>
      <c r="C140" s="240"/>
      <c r="D140" s="211" t="s">
        <v>242</v>
      </c>
      <c r="E140" s="241" t="s">
        <v>19</v>
      </c>
      <c r="F140" s="242" t="s">
        <v>314</v>
      </c>
      <c r="G140" s="240"/>
      <c r="H140" s="243">
        <v>538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242</v>
      </c>
      <c r="AU140" s="249" t="s">
        <v>79</v>
      </c>
      <c r="AV140" s="13" t="s">
        <v>79</v>
      </c>
      <c r="AW140" s="13" t="s">
        <v>31</v>
      </c>
      <c r="AX140" s="13" t="s">
        <v>77</v>
      </c>
      <c r="AY140" s="249" t="s">
        <v>143</v>
      </c>
    </row>
    <row r="141" s="2" customFormat="1" ht="21.75" customHeight="1">
      <c r="A141" s="38"/>
      <c r="B141" s="39"/>
      <c r="C141" s="197" t="s">
        <v>217</v>
      </c>
      <c r="D141" s="197" t="s">
        <v>144</v>
      </c>
      <c r="E141" s="198" t="s">
        <v>315</v>
      </c>
      <c r="F141" s="199" t="s">
        <v>316</v>
      </c>
      <c r="G141" s="200" t="s">
        <v>306</v>
      </c>
      <c r="H141" s="201">
        <v>4330</v>
      </c>
      <c r="I141" s="202"/>
      <c r="J141" s="203">
        <f>ROUND(I141*H141,2)</f>
        <v>0</v>
      </c>
      <c r="K141" s="204"/>
      <c r="L141" s="44"/>
      <c r="M141" s="205" t="s">
        <v>19</v>
      </c>
      <c r="N141" s="206" t="s">
        <v>40</v>
      </c>
      <c r="O141" s="8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142</v>
      </c>
      <c r="AT141" s="209" t="s">
        <v>144</v>
      </c>
      <c r="AU141" s="209" t="s">
        <v>79</v>
      </c>
      <c r="AY141" s="17" t="s">
        <v>143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77</v>
      </c>
      <c r="BK141" s="210">
        <f>ROUND(I141*H141,2)</f>
        <v>0</v>
      </c>
      <c r="BL141" s="17" t="s">
        <v>142</v>
      </c>
      <c r="BM141" s="209" t="s">
        <v>317</v>
      </c>
    </row>
    <row r="142" s="2" customFormat="1">
      <c r="A142" s="38"/>
      <c r="B142" s="39"/>
      <c r="C142" s="40"/>
      <c r="D142" s="211" t="s">
        <v>149</v>
      </c>
      <c r="E142" s="40"/>
      <c r="F142" s="212" t="s">
        <v>318</v>
      </c>
      <c r="G142" s="40"/>
      <c r="H142" s="40"/>
      <c r="I142" s="213"/>
      <c r="J142" s="40"/>
      <c r="K142" s="40"/>
      <c r="L142" s="44"/>
      <c r="M142" s="214"/>
      <c r="N142" s="215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79</v>
      </c>
    </row>
    <row r="143" s="13" customFormat="1">
      <c r="A143" s="13"/>
      <c r="B143" s="239"/>
      <c r="C143" s="240"/>
      <c r="D143" s="211" t="s">
        <v>242</v>
      </c>
      <c r="E143" s="241" t="s">
        <v>19</v>
      </c>
      <c r="F143" s="242" t="s">
        <v>309</v>
      </c>
      <c r="G143" s="240"/>
      <c r="H143" s="243">
        <v>4330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242</v>
      </c>
      <c r="AU143" s="249" t="s">
        <v>79</v>
      </c>
      <c r="AV143" s="13" t="s">
        <v>79</v>
      </c>
      <c r="AW143" s="13" t="s">
        <v>31</v>
      </c>
      <c r="AX143" s="13" t="s">
        <v>77</v>
      </c>
      <c r="AY143" s="249" t="s">
        <v>143</v>
      </c>
    </row>
    <row r="144" s="2" customFormat="1" ht="21.75" customHeight="1">
      <c r="A144" s="38"/>
      <c r="B144" s="39"/>
      <c r="C144" s="197" t="s">
        <v>221</v>
      </c>
      <c r="D144" s="197" t="s">
        <v>144</v>
      </c>
      <c r="E144" s="198" t="s">
        <v>319</v>
      </c>
      <c r="F144" s="199" t="s">
        <v>320</v>
      </c>
      <c r="G144" s="200" t="s">
        <v>306</v>
      </c>
      <c r="H144" s="201">
        <v>70</v>
      </c>
      <c r="I144" s="202"/>
      <c r="J144" s="203">
        <f>ROUND(I144*H144,2)</f>
        <v>0</v>
      </c>
      <c r="K144" s="204"/>
      <c r="L144" s="44"/>
      <c r="M144" s="205" t="s">
        <v>19</v>
      </c>
      <c r="N144" s="206" t="s">
        <v>40</v>
      </c>
      <c r="O144" s="84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9" t="s">
        <v>142</v>
      </c>
      <c r="AT144" s="209" t="s">
        <v>144</v>
      </c>
      <c r="AU144" s="209" t="s">
        <v>79</v>
      </c>
      <c r="AY144" s="17" t="s">
        <v>143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7" t="s">
        <v>77</v>
      </c>
      <c r="BK144" s="210">
        <f>ROUND(I144*H144,2)</f>
        <v>0</v>
      </c>
      <c r="BL144" s="17" t="s">
        <v>142</v>
      </c>
      <c r="BM144" s="209" t="s">
        <v>321</v>
      </c>
    </row>
    <row r="145" s="2" customFormat="1">
      <c r="A145" s="38"/>
      <c r="B145" s="39"/>
      <c r="C145" s="40"/>
      <c r="D145" s="211" t="s">
        <v>149</v>
      </c>
      <c r="E145" s="40"/>
      <c r="F145" s="212" t="s">
        <v>322</v>
      </c>
      <c r="G145" s="40"/>
      <c r="H145" s="40"/>
      <c r="I145" s="213"/>
      <c r="J145" s="40"/>
      <c r="K145" s="40"/>
      <c r="L145" s="44"/>
      <c r="M145" s="214"/>
      <c r="N145" s="215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149</v>
      </c>
      <c r="AU145" s="17" t="s">
        <v>79</v>
      </c>
    </row>
    <row r="146" s="13" customFormat="1">
      <c r="A146" s="13"/>
      <c r="B146" s="239"/>
      <c r="C146" s="240"/>
      <c r="D146" s="211" t="s">
        <v>242</v>
      </c>
      <c r="E146" s="241" t="s">
        <v>19</v>
      </c>
      <c r="F146" s="242" t="s">
        <v>323</v>
      </c>
      <c r="G146" s="240"/>
      <c r="H146" s="243">
        <v>48.600000000000001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242</v>
      </c>
      <c r="AU146" s="249" t="s">
        <v>79</v>
      </c>
      <c r="AV146" s="13" t="s">
        <v>79</v>
      </c>
      <c r="AW146" s="13" t="s">
        <v>31</v>
      </c>
      <c r="AX146" s="13" t="s">
        <v>69</v>
      </c>
      <c r="AY146" s="249" t="s">
        <v>143</v>
      </c>
    </row>
    <row r="147" s="13" customFormat="1">
      <c r="A147" s="13"/>
      <c r="B147" s="239"/>
      <c r="C147" s="240"/>
      <c r="D147" s="211" t="s">
        <v>242</v>
      </c>
      <c r="E147" s="241" t="s">
        <v>19</v>
      </c>
      <c r="F147" s="242" t="s">
        <v>324</v>
      </c>
      <c r="G147" s="240"/>
      <c r="H147" s="243">
        <v>21.399999999999999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242</v>
      </c>
      <c r="AU147" s="249" t="s">
        <v>79</v>
      </c>
      <c r="AV147" s="13" t="s">
        <v>79</v>
      </c>
      <c r="AW147" s="13" t="s">
        <v>31</v>
      </c>
      <c r="AX147" s="13" t="s">
        <v>69</v>
      </c>
      <c r="AY147" s="249" t="s">
        <v>143</v>
      </c>
    </row>
    <row r="148" s="14" customFormat="1">
      <c r="A148" s="14"/>
      <c r="B148" s="250"/>
      <c r="C148" s="251"/>
      <c r="D148" s="211" t="s">
        <v>242</v>
      </c>
      <c r="E148" s="252" t="s">
        <v>19</v>
      </c>
      <c r="F148" s="253" t="s">
        <v>325</v>
      </c>
      <c r="G148" s="251"/>
      <c r="H148" s="254">
        <v>70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242</v>
      </c>
      <c r="AU148" s="260" t="s">
        <v>79</v>
      </c>
      <c r="AV148" s="14" t="s">
        <v>142</v>
      </c>
      <c r="AW148" s="14" t="s">
        <v>31</v>
      </c>
      <c r="AX148" s="14" t="s">
        <v>77</v>
      </c>
      <c r="AY148" s="260" t="s">
        <v>143</v>
      </c>
    </row>
    <row r="149" s="2" customFormat="1" ht="21.75" customHeight="1">
      <c r="A149" s="38"/>
      <c r="B149" s="39"/>
      <c r="C149" s="197" t="s">
        <v>326</v>
      </c>
      <c r="D149" s="197" t="s">
        <v>144</v>
      </c>
      <c r="E149" s="198" t="s">
        <v>327</v>
      </c>
      <c r="F149" s="199" t="s">
        <v>328</v>
      </c>
      <c r="G149" s="200" t="s">
        <v>306</v>
      </c>
      <c r="H149" s="201">
        <v>70</v>
      </c>
      <c r="I149" s="202"/>
      <c r="J149" s="203">
        <f>ROUND(I149*H149,2)</f>
        <v>0</v>
      </c>
      <c r="K149" s="204"/>
      <c r="L149" s="44"/>
      <c r="M149" s="205" t="s">
        <v>19</v>
      </c>
      <c r="N149" s="206" t="s">
        <v>40</v>
      </c>
      <c r="O149" s="84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9" t="s">
        <v>142</v>
      </c>
      <c r="AT149" s="209" t="s">
        <v>144</v>
      </c>
      <c r="AU149" s="209" t="s">
        <v>79</v>
      </c>
      <c r="AY149" s="17" t="s">
        <v>143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7" t="s">
        <v>77</v>
      </c>
      <c r="BK149" s="210">
        <f>ROUND(I149*H149,2)</f>
        <v>0</v>
      </c>
      <c r="BL149" s="17" t="s">
        <v>142</v>
      </c>
      <c r="BM149" s="209" t="s">
        <v>329</v>
      </c>
    </row>
    <row r="150" s="2" customFormat="1">
      <c r="A150" s="38"/>
      <c r="B150" s="39"/>
      <c r="C150" s="40"/>
      <c r="D150" s="211" t="s">
        <v>149</v>
      </c>
      <c r="E150" s="40"/>
      <c r="F150" s="212" t="s">
        <v>330</v>
      </c>
      <c r="G150" s="40"/>
      <c r="H150" s="40"/>
      <c r="I150" s="213"/>
      <c r="J150" s="40"/>
      <c r="K150" s="40"/>
      <c r="L150" s="44"/>
      <c r="M150" s="214"/>
      <c r="N150" s="215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149</v>
      </c>
      <c r="AU150" s="17" t="s">
        <v>79</v>
      </c>
    </row>
    <row r="151" s="13" customFormat="1">
      <c r="A151" s="13"/>
      <c r="B151" s="239"/>
      <c r="C151" s="240"/>
      <c r="D151" s="211" t="s">
        <v>242</v>
      </c>
      <c r="E151" s="241" t="s">
        <v>19</v>
      </c>
      <c r="F151" s="242" t="s">
        <v>323</v>
      </c>
      <c r="G151" s="240"/>
      <c r="H151" s="243">
        <v>48.600000000000001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242</v>
      </c>
      <c r="AU151" s="249" t="s">
        <v>79</v>
      </c>
      <c r="AV151" s="13" t="s">
        <v>79</v>
      </c>
      <c r="AW151" s="13" t="s">
        <v>31</v>
      </c>
      <c r="AX151" s="13" t="s">
        <v>69</v>
      </c>
      <c r="AY151" s="249" t="s">
        <v>143</v>
      </c>
    </row>
    <row r="152" s="13" customFormat="1">
      <c r="A152" s="13"/>
      <c r="B152" s="239"/>
      <c r="C152" s="240"/>
      <c r="D152" s="211" t="s">
        <v>242</v>
      </c>
      <c r="E152" s="241" t="s">
        <v>19</v>
      </c>
      <c r="F152" s="242" t="s">
        <v>324</v>
      </c>
      <c r="G152" s="240"/>
      <c r="H152" s="243">
        <v>21.399999999999999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242</v>
      </c>
      <c r="AU152" s="249" t="s">
        <v>79</v>
      </c>
      <c r="AV152" s="13" t="s">
        <v>79</v>
      </c>
      <c r="AW152" s="13" t="s">
        <v>31</v>
      </c>
      <c r="AX152" s="13" t="s">
        <v>69</v>
      </c>
      <c r="AY152" s="249" t="s">
        <v>143</v>
      </c>
    </row>
    <row r="153" s="14" customFormat="1">
      <c r="A153" s="14"/>
      <c r="B153" s="250"/>
      <c r="C153" s="251"/>
      <c r="D153" s="211" t="s">
        <v>242</v>
      </c>
      <c r="E153" s="252" t="s">
        <v>19</v>
      </c>
      <c r="F153" s="253" t="s">
        <v>325</v>
      </c>
      <c r="G153" s="251"/>
      <c r="H153" s="254">
        <v>70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242</v>
      </c>
      <c r="AU153" s="260" t="s">
        <v>79</v>
      </c>
      <c r="AV153" s="14" t="s">
        <v>142</v>
      </c>
      <c r="AW153" s="14" t="s">
        <v>31</v>
      </c>
      <c r="AX153" s="14" t="s">
        <v>77</v>
      </c>
      <c r="AY153" s="260" t="s">
        <v>143</v>
      </c>
    </row>
    <row r="154" s="2" customFormat="1" ht="16.5" customHeight="1">
      <c r="A154" s="38"/>
      <c r="B154" s="39"/>
      <c r="C154" s="197" t="s">
        <v>7</v>
      </c>
      <c r="D154" s="197" t="s">
        <v>144</v>
      </c>
      <c r="E154" s="198" t="s">
        <v>331</v>
      </c>
      <c r="F154" s="199" t="s">
        <v>332</v>
      </c>
      <c r="G154" s="200" t="s">
        <v>306</v>
      </c>
      <c r="H154" s="201">
        <v>9198</v>
      </c>
      <c r="I154" s="202"/>
      <c r="J154" s="203">
        <f>ROUND(I154*H154,2)</f>
        <v>0</v>
      </c>
      <c r="K154" s="204"/>
      <c r="L154" s="44"/>
      <c r="M154" s="205" t="s">
        <v>19</v>
      </c>
      <c r="N154" s="206" t="s">
        <v>40</v>
      </c>
      <c r="O154" s="84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9" t="s">
        <v>142</v>
      </c>
      <c r="AT154" s="209" t="s">
        <v>144</v>
      </c>
      <c r="AU154" s="209" t="s">
        <v>79</v>
      </c>
      <c r="AY154" s="17" t="s">
        <v>143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7" t="s">
        <v>77</v>
      </c>
      <c r="BK154" s="210">
        <f>ROUND(I154*H154,2)</f>
        <v>0</v>
      </c>
      <c r="BL154" s="17" t="s">
        <v>142</v>
      </c>
      <c r="BM154" s="209" t="s">
        <v>333</v>
      </c>
    </row>
    <row r="155" s="2" customFormat="1">
      <c r="A155" s="38"/>
      <c r="B155" s="39"/>
      <c r="C155" s="40"/>
      <c r="D155" s="211" t="s">
        <v>149</v>
      </c>
      <c r="E155" s="40"/>
      <c r="F155" s="212" t="s">
        <v>334</v>
      </c>
      <c r="G155" s="40"/>
      <c r="H155" s="40"/>
      <c r="I155" s="213"/>
      <c r="J155" s="40"/>
      <c r="K155" s="40"/>
      <c r="L155" s="44"/>
      <c r="M155" s="214"/>
      <c r="N155" s="215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79</v>
      </c>
    </row>
    <row r="156" s="13" customFormat="1">
      <c r="A156" s="13"/>
      <c r="B156" s="239"/>
      <c r="C156" s="240"/>
      <c r="D156" s="211" t="s">
        <v>242</v>
      </c>
      <c r="E156" s="241" t="s">
        <v>19</v>
      </c>
      <c r="F156" s="242" t="s">
        <v>335</v>
      </c>
      <c r="G156" s="240"/>
      <c r="H156" s="243">
        <v>8660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242</v>
      </c>
      <c r="AU156" s="249" t="s">
        <v>79</v>
      </c>
      <c r="AV156" s="13" t="s">
        <v>79</v>
      </c>
      <c r="AW156" s="13" t="s">
        <v>31</v>
      </c>
      <c r="AX156" s="13" t="s">
        <v>69</v>
      </c>
      <c r="AY156" s="249" t="s">
        <v>143</v>
      </c>
    </row>
    <row r="157" s="13" customFormat="1">
      <c r="A157" s="13"/>
      <c r="B157" s="239"/>
      <c r="C157" s="240"/>
      <c r="D157" s="211" t="s">
        <v>242</v>
      </c>
      <c r="E157" s="241" t="s">
        <v>19</v>
      </c>
      <c r="F157" s="242" t="s">
        <v>336</v>
      </c>
      <c r="G157" s="240"/>
      <c r="H157" s="243">
        <v>538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242</v>
      </c>
      <c r="AU157" s="249" t="s">
        <v>79</v>
      </c>
      <c r="AV157" s="13" t="s">
        <v>79</v>
      </c>
      <c r="AW157" s="13" t="s">
        <v>31</v>
      </c>
      <c r="AX157" s="13" t="s">
        <v>69</v>
      </c>
      <c r="AY157" s="249" t="s">
        <v>143</v>
      </c>
    </row>
    <row r="158" s="14" customFormat="1">
      <c r="A158" s="14"/>
      <c r="B158" s="250"/>
      <c r="C158" s="251"/>
      <c r="D158" s="211" t="s">
        <v>242</v>
      </c>
      <c r="E158" s="252" t="s">
        <v>19</v>
      </c>
      <c r="F158" s="253" t="s">
        <v>325</v>
      </c>
      <c r="G158" s="251"/>
      <c r="H158" s="254">
        <v>9198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242</v>
      </c>
      <c r="AU158" s="260" t="s">
        <v>79</v>
      </c>
      <c r="AV158" s="14" t="s">
        <v>142</v>
      </c>
      <c r="AW158" s="14" t="s">
        <v>31</v>
      </c>
      <c r="AX158" s="14" t="s">
        <v>77</v>
      </c>
      <c r="AY158" s="260" t="s">
        <v>143</v>
      </c>
    </row>
    <row r="159" s="2" customFormat="1" ht="21.75" customHeight="1">
      <c r="A159" s="38"/>
      <c r="B159" s="39"/>
      <c r="C159" s="197" t="s">
        <v>337</v>
      </c>
      <c r="D159" s="197" t="s">
        <v>144</v>
      </c>
      <c r="E159" s="198" t="s">
        <v>338</v>
      </c>
      <c r="F159" s="199" t="s">
        <v>339</v>
      </c>
      <c r="G159" s="200" t="s">
        <v>306</v>
      </c>
      <c r="H159" s="201">
        <v>8660</v>
      </c>
      <c r="I159" s="202"/>
      <c r="J159" s="203">
        <f>ROUND(I159*H159,2)</f>
        <v>0</v>
      </c>
      <c r="K159" s="204"/>
      <c r="L159" s="44"/>
      <c r="M159" s="205" t="s">
        <v>19</v>
      </c>
      <c r="N159" s="206" t="s">
        <v>40</v>
      </c>
      <c r="O159" s="84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9" t="s">
        <v>142</v>
      </c>
      <c r="AT159" s="209" t="s">
        <v>144</v>
      </c>
      <c r="AU159" s="209" t="s">
        <v>79</v>
      </c>
      <c r="AY159" s="17" t="s">
        <v>143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77</v>
      </c>
      <c r="BK159" s="210">
        <f>ROUND(I159*H159,2)</f>
        <v>0</v>
      </c>
      <c r="BL159" s="17" t="s">
        <v>142</v>
      </c>
      <c r="BM159" s="209" t="s">
        <v>340</v>
      </c>
    </row>
    <row r="160" s="2" customFormat="1">
      <c r="A160" s="38"/>
      <c r="B160" s="39"/>
      <c r="C160" s="40"/>
      <c r="D160" s="211" t="s">
        <v>149</v>
      </c>
      <c r="E160" s="40"/>
      <c r="F160" s="212" t="s">
        <v>341</v>
      </c>
      <c r="G160" s="40"/>
      <c r="H160" s="40"/>
      <c r="I160" s="213"/>
      <c r="J160" s="40"/>
      <c r="K160" s="40"/>
      <c r="L160" s="44"/>
      <c r="M160" s="214"/>
      <c r="N160" s="215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149</v>
      </c>
      <c r="AU160" s="17" t="s">
        <v>79</v>
      </c>
    </row>
    <row r="161" s="13" customFormat="1">
      <c r="A161" s="13"/>
      <c r="B161" s="239"/>
      <c r="C161" s="240"/>
      <c r="D161" s="211" t="s">
        <v>242</v>
      </c>
      <c r="E161" s="241" t="s">
        <v>19</v>
      </c>
      <c r="F161" s="242" t="s">
        <v>335</v>
      </c>
      <c r="G161" s="240"/>
      <c r="H161" s="243">
        <v>8660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242</v>
      </c>
      <c r="AU161" s="249" t="s">
        <v>79</v>
      </c>
      <c r="AV161" s="13" t="s">
        <v>79</v>
      </c>
      <c r="AW161" s="13" t="s">
        <v>31</v>
      </c>
      <c r="AX161" s="13" t="s">
        <v>77</v>
      </c>
      <c r="AY161" s="249" t="s">
        <v>143</v>
      </c>
    </row>
    <row r="162" s="2" customFormat="1" ht="16.5" customHeight="1">
      <c r="A162" s="38"/>
      <c r="B162" s="39"/>
      <c r="C162" s="197" t="s">
        <v>342</v>
      </c>
      <c r="D162" s="197" t="s">
        <v>144</v>
      </c>
      <c r="E162" s="198" t="s">
        <v>343</v>
      </c>
      <c r="F162" s="199" t="s">
        <v>344</v>
      </c>
      <c r="G162" s="200" t="s">
        <v>306</v>
      </c>
      <c r="H162" s="201">
        <v>538</v>
      </c>
      <c r="I162" s="202"/>
      <c r="J162" s="203">
        <f>ROUND(I162*H162,2)</f>
        <v>0</v>
      </c>
      <c r="K162" s="204"/>
      <c r="L162" s="44"/>
      <c r="M162" s="205" t="s">
        <v>19</v>
      </c>
      <c r="N162" s="206" t="s">
        <v>40</v>
      </c>
      <c r="O162" s="84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9" t="s">
        <v>142</v>
      </c>
      <c r="AT162" s="209" t="s">
        <v>144</v>
      </c>
      <c r="AU162" s="209" t="s">
        <v>79</v>
      </c>
      <c r="AY162" s="17" t="s">
        <v>143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7" t="s">
        <v>77</v>
      </c>
      <c r="BK162" s="210">
        <f>ROUND(I162*H162,2)</f>
        <v>0</v>
      </c>
      <c r="BL162" s="17" t="s">
        <v>142</v>
      </c>
      <c r="BM162" s="209" t="s">
        <v>345</v>
      </c>
    </row>
    <row r="163" s="2" customFormat="1">
      <c r="A163" s="38"/>
      <c r="B163" s="39"/>
      <c r="C163" s="40"/>
      <c r="D163" s="211" t="s">
        <v>149</v>
      </c>
      <c r="E163" s="40"/>
      <c r="F163" s="212" t="s">
        <v>346</v>
      </c>
      <c r="G163" s="40"/>
      <c r="H163" s="40"/>
      <c r="I163" s="213"/>
      <c r="J163" s="40"/>
      <c r="K163" s="40"/>
      <c r="L163" s="44"/>
      <c r="M163" s="214"/>
      <c r="N163" s="215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149</v>
      </c>
      <c r="AU163" s="17" t="s">
        <v>79</v>
      </c>
    </row>
    <row r="164" s="13" customFormat="1">
      <c r="A164" s="13"/>
      <c r="B164" s="239"/>
      <c r="C164" s="240"/>
      <c r="D164" s="211" t="s">
        <v>242</v>
      </c>
      <c r="E164" s="241" t="s">
        <v>19</v>
      </c>
      <c r="F164" s="242" t="s">
        <v>336</v>
      </c>
      <c r="G164" s="240"/>
      <c r="H164" s="243">
        <v>538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242</v>
      </c>
      <c r="AU164" s="249" t="s">
        <v>79</v>
      </c>
      <c r="AV164" s="13" t="s">
        <v>79</v>
      </c>
      <c r="AW164" s="13" t="s">
        <v>31</v>
      </c>
      <c r="AX164" s="13" t="s">
        <v>77</v>
      </c>
      <c r="AY164" s="249" t="s">
        <v>143</v>
      </c>
    </row>
    <row r="165" s="2" customFormat="1" ht="16.5" customHeight="1">
      <c r="A165" s="38"/>
      <c r="B165" s="39"/>
      <c r="C165" s="197" t="s">
        <v>347</v>
      </c>
      <c r="D165" s="197" t="s">
        <v>144</v>
      </c>
      <c r="E165" s="198" t="s">
        <v>348</v>
      </c>
      <c r="F165" s="199" t="s">
        <v>349</v>
      </c>
      <c r="G165" s="200" t="s">
        <v>306</v>
      </c>
      <c r="H165" s="201">
        <v>140</v>
      </c>
      <c r="I165" s="202"/>
      <c r="J165" s="203">
        <f>ROUND(I165*H165,2)</f>
        <v>0</v>
      </c>
      <c r="K165" s="204"/>
      <c r="L165" s="44"/>
      <c r="M165" s="205" t="s">
        <v>19</v>
      </c>
      <c r="N165" s="206" t="s">
        <v>40</v>
      </c>
      <c r="O165" s="84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9" t="s">
        <v>142</v>
      </c>
      <c r="AT165" s="209" t="s">
        <v>144</v>
      </c>
      <c r="AU165" s="209" t="s">
        <v>79</v>
      </c>
      <c r="AY165" s="17" t="s">
        <v>143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77</v>
      </c>
      <c r="BK165" s="210">
        <f>ROUND(I165*H165,2)</f>
        <v>0</v>
      </c>
      <c r="BL165" s="17" t="s">
        <v>142</v>
      </c>
      <c r="BM165" s="209" t="s">
        <v>350</v>
      </c>
    </row>
    <row r="166" s="2" customFormat="1">
      <c r="A166" s="38"/>
      <c r="B166" s="39"/>
      <c r="C166" s="40"/>
      <c r="D166" s="211" t="s">
        <v>149</v>
      </c>
      <c r="E166" s="40"/>
      <c r="F166" s="212" t="s">
        <v>351</v>
      </c>
      <c r="G166" s="40"/>
      <c r="H166" s="40"/>
      <c r="I166" s="213"/>
      <c r="J166" s="40"/>
      <c r="K166" s="40"/>
      <c r="L166" s="44"/>
      <c r="M166" s="214"/>
      <c r="N166" s="215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149</v>
      </c>
      <c r="AU166" s="17" t="s">
        <v>79</v>
      </c>
    </row>
    <row r="167" s="13" customFormat="1">
      <c r="A167" s="13"/>
      <c r="B167" s="239"/>
      <c r="C167" s="240"/>
      <c r="D167" s="211" t="s">
        <v>242</v>
      </c>
      <c r="E167" s="241" t="s">
        <v>19</v>
      </c>
      <c r="F167" s="242" t="s">
        <v>352</v>
      </c>
      <c r="G167" s="240"/>
      <c r="H167" s="243">
        <v>97.200000000000003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242</v>
      </c>
      <c r="AU167" s="249" t="s">
        <v>79</v>
      </c>
      <c r="AV167" s="13" t="s">
        <v>79</v>
      </c>
      <c r="AW167" s="13" t="s">
        <v>31</v>
      </c>
      <c r="AX167" s="13" t="s">
        <v>69</v>
      </c>
      <c r="AY167" s="249" t="s">
        <v>143</v>
      </c>
    </row>
    <row r="168" s="13" customFormat="1">
      <c r="A168" s="13"/>
      <c r="B168" s="239"/>
      <c r="C168" s="240"/>
      <c r="D168" s="211" t="s">
        <v>242</v>
      </c>
      <c r="E168" s="241" t="s">
        <v>19</v>
      </c>
      <c r="F168" s="242" t="s">
        <v>353</v>
      </c>
      <c r="G168" s="240"/>
      <c r="H168" s="243">
        <v>42.799999999999997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242</v>
      </c>
      <c r="AU168" s="249" t="s">
        <v>79</v>
      </c>
      <c r="AV168" s="13" t="s">
        <v>79</v>
      </c>
      <c r="AW168" s="13" t="s">
        <v>31</v>
      </c>
      <c r="AX168" s="13" t="s">
        <v>69</v>
      </c>
      <c r="AY168" s="249" t="s">
        <v>143</v>
      </c>
    </row>
    <row r="169" s="14" customFormat="1">
      <c r="A169" s="14"/>
      <c r="B169" s="250"/>
      <c r="C169" s="251"/>
      <c r="D169" s="211" t="s">
        <v>242</v>
      </c>
      <c r="E169" s="252" t="s">
        <v>19</v>
      </c>
      <c r="F169" s="253" t="s">
        <v>325</v>
      </c>
      <c r="G169" s="251"/>
      <c r="H169" s="254">
        <v>140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242</v>
      </c>
      <c r="AU169" s="260" t="s">
        <v>79</v>
      </c>
      <c r="AV169" s="14" t="s">
        <v>142</v>
      </c>
      <c r="AW169" s="14" t="s">
        <v>31</v>
      </c>
      <c r="AX169" s="14" t="s">
        <v>77</v>
      </c>
      <c r="AY169" s="260" t="s">
        <v>143</v>
      </c>
    </row>
    <row r="170" s="2" customFormat="1" ht="16.5" customHeight="1">
      <c r="A170" s="38"/>
      <c r="B170" s="39"/>
      <c r="C170" s="197" t="s">
        <v>354</v>
      </c>
      <c r="D170" s="197" t="s">
        <v>144</v>
      </c>
      <c r="E170" s="198" t="s">
        <v>355</v>
      </c>
      <c r="F170" s="199" t="s">
        <v>356</v>
      </c>
      <c r="G170" s="200" t="s">
        <v>259</v>
      </c>
      <c r="H170" s="201">
        <v>2920</v>
      </c>
      <c r="I170" s="202"/>
      <c r="J170" s="203">
        <f>ROUND(I170*H170,2)</f>
        <v>0</v>
      </c>
      <c r="K170" s="204"/>
      <c r="L170" s="44"/>
      <c r="M170" s="205" t="s">
        <v>19</v>
      </c>
      <c r="N170" s="206" t="s">
        <v>40</v>
      </c>
      <c r="O170" s="84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9" t="s">
        <v>142</v>
      </c>
      <c r="AT170" s="209" t="s">
        <v>144</v>
      </c>
      <c r="AU170" s="209" t="s">
        <v>79</v>
      </c>
      <c r="AY170" s="17" t="s">
        <v>143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7" t="s">
        <v>77</v>
      </c>
      <c r="BK170" s="210">
        <f>ROUND(I170*H170,2)</f>
        <v>0</v>
      </c>
      <c r="BL170" s="17" t="s">
        <v>142</v>
      </c>
      <c r="BM170" s="209" t="s">
        <v>357</v>
      </c>
    </row>
    <row r="171" s="2" customFormat="1">
      <c r="A171" s="38"/>
      <c r="B171" s="39"/>
      <c r="C171" s="40"/>
      <c r="D171" s="211" t="s">
        <v>149</v>
      </c>
      <c r="E171" s="40"/>
      <c r="F171" s="212" t="s">
        <v>358</v>
      </c>
      <c r="G171" s="40"/>
      <c r="H171" s="40"/>
      <c r="I171" s="213"/>
      <c r="J171" s="40"/>
      <c r="K171" s="40"/>
      <c r="L171" s="44"/>
      <c r="M171" s="214"/>
      <c r="N171" s="215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149</v>
      </c>
      <c r="AU171" s="17" t="s">
        <v>79</v>
      </c>
    </row>
    <row r="172" s="13" customFormat="1">
      <c r="A172" s="13"/>
      <c r="B172" s="239"/>
      <c r="C172" s="240"/>
      <c r="D172" s="211" t="s">
        <v>242</v>
      </c>
      <c r="E172" s="241" t="s">
        <v>19</v>
      </c>
      <c r="F172" s="242" t="s">
        <v>359</v>
      </c>
      <c r="G172" s="240"/>
      <c r="H172" s="243">
        <v>2920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242</v>
      </c>
      <c r="AU172" s="249" t="s">
        <v>79</v>
      </c>
      <c r="AV172" s="13" t="s">
        <v>79</v>
      </c>
      <c r="AW172" s="13" t="s">
        <v>31</v>
      </c>
      <c r="AX172" s="13" t="s">
        <v>77</v>
      </c>
      <c r="AY172" s="249" t="s">
        <v>143</v>
      </c>
    </row>
    <row r="173" s="2" customFormat="1" ht="16.5" customHeight="1">
      <c r="A173" s="38"/>
      <c r="B173" s="39"/>
      <c r="C173" s="197" t="s">
        <v>360</v>
      </c>
      <c r="D173" s="197" t="s">
        <v>144</v>
      </c>
      <c r="E173" s="198" t="s">
        <v>361</v>
      </c>
      <c r="F173" s="199" t="s">
        <v>362</v>
      </c>
      <c r="G173" s="200" t="s">
        <v>259</v>
      </c>
      <c r="H173" s="201">
        <v>336.89999999999998</v>
      </c>
      <c r="I173" s="202"/>
      <c r="J173" s="203">
        <f>ROUND(I173*H173,2)</f>
        <v>0</v>
      </c>
      <c r="K173" s="204"/>
      <c r="L173" s="44"/>
      <c r="M173" s="205" t="s">
        <v>19</v>
      </c>
      <c r="N173" s="206" t="s">
        <v>40</v>
      </c>
      <c r="O173" s="84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9" t="s">
        <v>142</v>
      </c>
      <c r="AT173" s="209" t="s">
        <v>144</v>
      </c>
      <c r="AU173" s="209" t="s">
        <v>79</v>
      </c>
      <c r="AY173" s="17" t="s">
        <v>143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7" t="s">
        <v>77</v>
      </c>
      <c r="BK173" s="210">
        <f>ROUND(I173*H173,2)</f>
        <v>0</v>
      </c>
      <c r="BL173" s="17" t="s">
        <v>142</v>
      </c>
      <c r="BM173" s="209" t="s">
        <v>363</v>
      </c>
    </row>
    <row r="174" s="2" customFormat="1">
      <c r="A174" s="38"/>
      <c r="B174" s="39"/>
      <c r="C174" s="40"/>
      <c r="D174" s="211" t="s">
        <v>149</v>
      </c>
      <c r="E174" s="40"/>
      <c r="F174" s="212" t="s">
        <v>364</v>
      </c>
      <c r="G174" s="40"/>
      <c r="H174" s="40"/>
      <c r="I174" s="213"/>
      <c r="J174" s="40"/>
      <c r="K174" s="40"/>
      <c r="L174" s="44"/>
      <c r="M174" s="214"/>
      <c r="N174" s="215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149</v>
      </c>
      <c r="AU174" s="17" t="s">
        <v>79</v>
      </c>
    </row>
    <row r="175" s="13" customFormat="1">
      <c r="A175" s="13"/>
      <c r="B175" s="239"/>
      <c r="C175" s="240"/>
      <c r="D175" s="211" t="s">
        <v>242</v>
      </c>
      <c r="E175" s="241" t="s">
        <v>19</v>
      </c>
      <c r="F175" s="242" t="s">
        <v>365</v>
      </c>
      <c r="G175" s="240"/>
      <c r="H175" s="243">
        <v>336.89999999999998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242</v>
      </c>
      <c r="AU175" s="249" t="s">
        <v>79</v>
      </c>
      <c r="AV175" s="13" t="s">
        <v>79</v>
      </c>
      <c r="AW175" s="13" t="s">
        <v>31</v>
      </c>
      <c r="AX175" s="13" t="s">
        <v>77</v>
      </c>
      <c r="AY175" s="249" t="s">
        <v>143</v>
      </c>
    </row>
    <row r="176" s="2" customFormat="1" ht="16.5" customHeight="1">
      <c r="A176" s="38"/>
      <c r="B176" s="39"/>
      <c r="C176" s="197" t="s">
        <v>366</v>
      </c>
      <c r="D176" s="197" t="s">
        <v>144</v>
      </c>
      <c r="E176" s="198" t="s">
        <v>367</v>
      </c>
      <c r="F176" s="199" t="s">
        <v>368</v>
      </c>
      <c r="G176" s="200" t="s">
        <v>259</v>
      </c>
      <c r="H176" s="201">
        <v>336.89999999999998</v>
      </c>
      <c r="I176" s="202"/>
      <c r="J176" s="203">
        <f>ROUND(I176*H176,2)</f>
        <v>0</v>
      </c>
      <c r="K176" s="204"/>
      <c r="L176" s="44"/>
      <c r="M176" s="205" t="s">
        <v>19</v>
      </c>
      <c r="N176" s="206" t="s">
        <v>40</v>
      </c>
      <c r="O176" s="84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9" t="s">
        <v>142</v>
      </c>
      <c r="AT176" s="209" t="s">
        <v>144</v>
      </c>
      <c r="AU176" s="209" t="s">
        <v>79</v>
      </c>
      <c r="AY176" s="17" t="s">
        <v>143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7" t="s">
        <v>77</v>
      </c>
      <c r="BK176" s="210">
        <f>ROUND(I176*H176,2)</f>
        <v>0</v>
      </c>
      <c r="BL176" s="17" t="s">
        <v>142</v>
      </c>
      <c r="BM176" s="209" t="s">
        <v>369</v>
      </c>
    </row>
    <row r="177" s="2" customFormat="1">
      <c r="A177" s="38"/>
      <c r="B177" s="39"/>
      <c r="C177" s="40"/>
      <c r="D177" s="211" t="s">
        <v>149</v>
      </c>
      <c r="E177" s="40"/>
      <c r="F177" s="212" t="s">
        <v>370</v>
      </c>
      <c r="G177" s="40"/>
      <c r="H177" s="40"/>
      <c r="I177" s="213"/>
      <c r="J177" s="40"/>
      <c r="K177" s="40"/>
      <c r="L177" s="44"/>
      <c r="M177" s="214"/>
      <c r="N177" s="215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149</v>
      </c>
      <c r="AU177" s="17" t="s">
        <v>79</v>
      </c>
    </row>
    <row r="178" s="13" customFormat="1">
      <c r="A178" s="13"/>
      <c r="B178" s="239"/>
      <c r="C178" s="240"/>
      <c r="D178" s="211" t="s">
        <v>242</v>
      </c>
      <c r="E178" s="241" t="s">
        <v>19</v>
      </c>
      <c r="F178" s="242" t="s">
        <v>365</v>
      </c>
      <c r="G178" s="240"/>
      <c r="H178" s="243">
        <v>336.89999999999998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242</v>
      </c>
      <c r="AU178" s="249" t="s">
        <v>79</v>
      </c>
      <c r="AV178" s="13" t="s">
        <v>79</v>
      </c>
      <c r="AW178" s="13" t="s">
        <v>31</v>
      </c>
      <c r="AX178" s="13" t="s">
        <v>77</v>
      </c>
      <c r="AY178" s="249" t="s">
        <v>143</v>
      </c>
    </row>
    <row r="179" s="2" customFormat="1" ht="16.5" customHeight="1">
      <c r="A179" s="38"/>
      <c r="B179" s="39"/>
      <c r="C179" s="197" t="s">
        <v>371</v>
      </c>
      <c r="D179" s="197" t="s">
        <v>144</v>
      </c>
      <c r="E179" s="198" t="s">
        <v>372</v>
      </c>
      <c r="F179" s="199" t="s">
        <v>373</v>
      </c>
      <c r="G179" s="200" t="s">
        <v>259</v>
      </c>
      <c r="H179" s="201">
        <v>336.89999999999998</v>
      </c>
      <c r="I179" s="202"/>
      <c r="J179" s="203">
        <f>ROUND(I179*H179,2)</f>
        <v>0</v>
      </c>
      <c r="K179" s="204"/>
      <c r="L179" s="44"/>
      <c r="M179" s="205" t="s">
        <v>19</v>
      </c>
      <c r="N179" s="206" t="s">
        <v>40</v>
      </c>
      <c r="O179" s="84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9" t="s">
        <v>142</v>
      </c>
      <c r="AT179" s="209" t="s">
        <v>144</v>
      </c>
      <c r="AU179" s="209" t="s">
        <v>79</v>
      </c>
      <c r="AY179" s="17" t="s">
        <v>143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7" t="s">
        <v>77</v>
      </c>
      <c r="BK179" s="210">
        <f>ROUND(I179*H179,2)</f>
        <v>0</v>
      </c>
      <c r="BL179" s="17" t="s">
        <v>142</v>
      </c>
      <c r="BM179" s="209" t="s">
        <v>374</v>
      </c>
    </row>
    <row r="180" s="2" customFormat="1">
      <c r="A180" s="38"/>
      <c r="B180" s="39"/>
      <c r="C180" s="40"/>
      <c r="D180" s="211" t="s">
        <v>149</v>
      </c>
      <c r="E180" s="40"/>
      <c r="F180" s="212" t="s">
        <v>375</v>
      </c>
      <c r="G180" s="40"/>
      <c r="H180" s="40"/>
      <c r="I180" s="213"/>
      <c r="J180" s="40"/>
      <c r="K180" s="40"/>
      <c r="L180" s="44"/>
      <c r="M180" s="214"/>
      <c r="N180" s="215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149</v>
      </c>
      <c r="AU180" s="17" t="s">
        <v>79</v>
      </c>
    </row>
    <row r="181" s="13" customFormat="1">
      <c r="A181" s="13"/>
      <c r="B181" s="239"/>
      <c r="C181" s="240"/>
      <c r="D181" s="211" t="s">
        <v>242</v>
      </c>
      <c r="E181" s="241" t="s">
        <v>19</v>
      </c>
      <c r="F181" s="242" t="s">
        <v>365</v>
      </c>
      <c r="G181" s="240"/>
      <c r="H181" s="243">
        <v>336.89999999999998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242</v>
      </c>
      <c r="AU181" s="249" t="s">
        <v>79</v>
      </c>
      <c r="AV181" s="13" t="s">
        <v>79</v>
      </c>
      <c r="AW181" s="13" t="s">
        <v>31</v>
      </c>
      <c r="AX181" s="13" t="s">
        <v>77</v>
      </c>
      <c r="AY181" s="249" t="s">
        <v>143</v>
      </c>
    </row>
    <row r="182" s="2" customFormat="1" ht="16.5" customHeight="1">
      <c r="A182" s="38"/>
      <c r="B182" s="39"/>
      <c r="C182" s="197" t="s">
        <v>376</v>
      </c>
      <c r="D182" s="197" t="s">
        <v>144</v>
      </c>
      <c r="E182" s="198" t="s">
        <v>377</v>
      </c>
      <c r="F182" s="199" t="s">
        <v>378</v>
      </c>
      <c r="G182" s="200" t="s">
        <v>259</v>
      </c>
      <c r="H182" s="201">
        <v>2278</v>
      </c>
      <c r="I182" s="202"/>
      <c r="J182" s="203">
        <f>ROUND(I182*H182,2)</f>
        <v>0</v>
      </c>
      <c r="K182" s="204"/>
      <c r="L182" s="44"/>
      <c r="M182" s="205" t="s">
        <v>19</v>
      </c>
      <c r="N182" s="206" t="s">
        <v>40</v>
      </c>
      <c r="O182" s="84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9" t="s">
        <v>142</v>
      </c>
      <c r="AT182" s="209" t="s">
        <v>144</v>
      </c>
      <c r="AU182" s="209" t="s">
        <v>79</v>
      </c>
      <c r="AY182" s="17" t="s">
        <v>143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7" t="s">
        <v>77</v>
      </c>
      <c r="BK182" s="210">
        <f>ROUND(I182*H182,2)</f>
        <v>0</v>
      </c>
      <c r="BL182" s="17" t="s">
        <v>142</v>
      </c>
      <c r="BM182" s="209" t="s">
        <v>379</v>
      </c>
    </row>
    <row r="183" s="2" customFormat="1">
      <c r="A183" s="38"/>
      <c r="B183" s="39"/>
      <c r="C183" s="40"/>
      <c r="D183" s="211" t="s">
        <v>149</v>
      </c>
      <c r="E183" s="40"/>
      <c r="F183" s="212" t="s">
        <v>380</v>
      </c>
      <c r="G183" s="40"/>
      <c r="H183" s="40"/>
      <c r="I183" s="213"/>
      <c r="J183" s="40"/>
      <c r="K183" s="40"/>
      <c r="L183" s="44"/>
      <c r="M183" s="214"/>
      <c r="N183" s="215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149</v>
      </c>
      <c r="AU183" s="17" t="s">
        <v>79</v>
      </c>
    </row>
    <row r="184" s="13" customFormat="1">
      <c r="A184" s="13"/>
      <c r="B184" s="239"/>
      <c r="C184" s="240"/>
      <c r="D184" s="211" t="s">
        <v>242</v>
      </c>
      <c r="E184" s="241" t="s">
        <v>19</v>
      </c>
      <c r="F184" s="242" t="s">
        <v>381</v>
      </c>
      <c r="G184" s="240"/>
      <c r="H184" s="243">
        <v>2278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242</v>
      </c>
      <c r="AU184" s="249" t="s">
        <v>79</v>
      </c>
      <c r="AV184" s="13" t="s">
        <v>79</v>
      </c>
      <c r="AW184" s="13" t="s">
        <v>31</v>
      </c>
      <c r="AX184" s="13" t="s">
        <v>77</v>
      </c>
      <c r="AY184" s="249" t="s">
        <v>143</v>
      </c>
    </row>
    <row r="185" s="2" customFormat="1" ht="16.5" customHeight="1">
      <c r="A185" s="38"/>
      <c r="B185" s="39"/>
      <c r="C185" s="197" t="s">
        <v>382</v>
      </c>
      <c r="D185" s="197" t="s">
        <v>144</v>
      </c>
      <c r="E185" s="198" t="s">
        <v>383</v>
      </c>
      <c r="F185" s="199" t="s">
        <v>384</v>
      </c>
      <c r="G185" s="200" t="s">
        <v>259</v>
      </c>
      <c r="H185" s="201">
        <v>2278</v>
      </c>
      <c r="I185" s="202"/>
      <c r="J185" s="203">
        <f>ROUND(I185*H185,2)</f>
        <v>0</v>
      </c>
      <c r="K185" s="204"/>
      <c r="L185" s="44"/>
      <c r="M185" s="205" t="s">
        <v>19</v>
      </c>
      <c r="N185" s="206" t="s">
        <v>40</v>
      </c>
      <c r="O185" s="84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9" t="s">
        <v>142</v>
      </c>
      <c r="AT185" s="209" t="s">
        <v>144</v>
      </c>
      <c r="AU185" s="209" t="s">
        <v>79</v>
      </c>
      <c r="AY185" s="17" t="s">
        <v>143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7" t="s">
        <v>77</v>
      </c>
      <c r="BK185" s="210">
        <f>ROUND(I185*H185,2)</f>
        <v>0</v>
      </c>
      <c r="BL185" s="17" t="s">
        <v>142</v>
      </c>
      <c r="BM185" s="209" t="s">
        <v>385</v>
      </c>
    </row>
    <row r="186" s="2" customFormat="1">
      <c r="A186" s="38"/>
      <c r="B186" s="39"/>
      <c r="C186" s="40"/>
      <c r="D186" s="211" t="s">
        <v>149</v>
      </c>
      <c r="E186" s="40"/>
      <c r="F186" s="212" t="s">
        <v>386</v>
      </c>
      <c r="G186" s="40"/>
      <c r="H186" s="40"/>
      <c r="I186" s="213"/>
      <c r="J186" s="40"/>
      <c r="K186" s="40"/>
      <c r="L186" s="44"/>
      <c r="M186" s="214"/>
      <c r="N186" s="215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149</v>
      </c>
      <c r="AU186" s="17" t="s">
        <v>79</v>
      </c>
    </row>
    <row r="187" s="13" customFormat="1">
      <c r="A187" s="13"/>
      <c r="B187" s="239"/>
      <c r="C187" s="240"/>
      <c r="D187" s="211" t="s">
        <v>242</v>
      </c>
      <c r="E187" s="241" t="s">
        <v>19</v>
      </c>
      <c r="F187" s="242" t="s">
        <v>381</v>
      </c>
      <c r="G187" s="240"/>
      <c r="H187" s="243">
        <v>2278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242</v>
      </c>
      <c r="AU187" s="249" t="s">
        <v>79</v>
      </c>
      <c r="AV187" s="13" t="s">
        <v>79</v>
      </c>
      <c r="AW187" s="13" t="s">
        <v>31</v>
      </c>
      <c r="AX187" s="13" t="s">
        <v>77</v>
      </c>
      <c r="AY187" s="249" t="s">
        <v>143</v>
      </c>
    </row>
    <row r="188" s="2" customFormat="1" ht="16.5" customHeight="1">
      <c r="A188" s="38"/>
      <c r="B188" s="39"/>
      <c r="C188" s="197" t="s">
        <v>387</v>
      </c>
      <c r="D188" s="197" t="s">
        <v>144</v>
      </c>
      <c r="E188" s="198" t="s">
        <v>388</v>
      </c>
      <c r="F188" s="199" t="s">
        <v>389</v>
      </c>
      <c r="G188" s="200" t="s">
        <v>259</v>
      </c>
      <c r="H188" s="201">
        <v>2278</v>
      </c>
      <c r="I188" s="202"/>
      <c r="J188" s="203">
        <f>ROUND(I188*H188,2)</f>
        <v>0</v>
      </c>
      <c r="K188" s="204"/>
      <c r="L188" s="44"/>
      <c r="M188" s="205" t="s">
        <v>19</v>
      </c>
      <c r="N188" s="206" t="s">
        <v>40</v>
      </c>
      <c r="O188" s="84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9" t="s">
        <v>142</v>
      </c>
      <c r="AT188" s="209" t="s">
        <v>144</v>
      </c>
      <c r="AU188" s="209" t="s">
        <v>79</v>
      </c>
      <c r="AY188" s="17" t="s">
        <v>143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7" t="s">
        <v>77</v>
      </c>
      <c r="BK188" s="210">
        <f>ROUND(I188*H188,2)</f>
        <v>0</v>
      </c>
      <c r="BL188" s="17" t="s">
        <v>142</v>
      </c>
      <c r="BM188" s="209" t="s">
        <v>390</v>
      </c>
    </row>
    <row r="189" s="2" customFormat="1">
      <c r="A189" s="38"/>
      <c r="B189" s="39"/>
      <c r="C189" s="40"/>
      <c r="D189" s="211" t="s">
        <v>149</v>
      </c>
      <c r="E189" s="40"/>
      <c r="F189" s="212" t="s">
        <v>391</v>
      </c>
      <c r="G189" s="40"/>
      <c r="H189" s="40"/>
      <c r="I189" s="213"/>
      <c r="J189" s="40"/>
      <c r="K189" s="40"/>
      <c r="L189" s="44"/>
      <c r="M189" s="214"/>
      <c r="N189" s="215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149</v>
      </c>
      <c r="AU189" s="17" t="s">
        <v>79</v>
      </c>
    </row>
    <row r="190" s="13" customFormat="1">
      <c r="A190" s="13"/>
      <c r="B190" s="239"/>
      <c r="C190" s="240"/>
      <c r="D190" s="211" t="s">
        <v>242</v>
      </c>
      <c r="E190" s="241" t="s">
        <v>19</v>
      </c>
      <c r="F190" s="242" t="s">
        <v>381</v>
      </c>
      <c r="G190" s="240"/>
      <c r="H190" s="243">
        <v>2278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242</v>
      </c>
      <c r="AU190" s="249" t="s">
        <v>79</v>
      </c>
      <c r="AV190" s="13" t="s">
        <v>79</v>
      </c>
      <c r="AW190" s="13" t="s">
        <v>31</v>
      </c>
      <c r="AX190" s="13" t="s">
        <v>77</v>
      </c>
      <c r="AY190" s="249" t="s">
        <v>143</v>
      </c>
    </row>
    <row r="191" s="2" customFormat="1" ht="16.5" customHeight="1">
      <c r="A191" s="38"/>
      <c r="B191" s="39"/>
      <c r="C191" s="197" t="s">
        <v>392</v>
      </c>
      <c r="D191" s="197" t="s">
        <v>144</v>
      </c>
      <c r="E191" s="198" t="s">
        <v>393</v>
      </c>
      <c r="F191" s="199" t="s">
        <v>394</v>
      </c>
      <c r="G191" s="200" t="s">
        <v>259</v>
      </c>
      <c r="H191" s="201">
        <v>2278</v>
      </c>
      <c r="I191" s="202"/>
      <c r="J191" s="203">
        <f>ROUND(I191*H191,2)</f>
        <v>0</v>
      </c>
      <c r="K191" s="204"/>
      <c r="L191" s="44"/>
      <c r="M191" s="205" t="s">
        <v>19</v>
      </c>
      <c r="N191" s="206" t="s">
        <v>40</v>
      </c>
      <c r="O191" s="84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9" t="s">
        <v>142</v>
      </c>
      <c r="AT191" s="209" t="s">
        <v>144</v>
      </c>
      <c r="AU191" s="209" t="s">
        <v>79</v>
      </c>
      <c r="AY191" s="17" t="s">
        <v>143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7" t="s">
        <v>77</v>
      </c>
      <c r="BK191" s="210">
        <f>ROUND(I191*H191,2)</f>
        <v>0</v>
      </c>
      <c r="BL191" s="17" t="s">
        <v>142</v>
      </c>
      <c r="BM191" s="209" t="s">
        <v>395</v>
      </c>
    </row>
    <row r="192" s="2" customFormat="1">
      <c r="A192" s="38"/>
      <c r="B192" s="39"/>
      <c r="C192" s="40"/>
      <c r="D192" s="211" t="s">
        <v>149</v>
      </c>
      <c r="E192" s="40"/>
      <c r="F192" s="212" t="s">
        <v>396</v>
      </c>
      <c r="G192" s="40"/>
      <c r="H192" s="40"/>
      <c r="I192" s="213"/>
      <c r="J192" s="40"/>
      <c r="K192" s="40"/>
      <c r="L192" s="44"/>
      <c r="M192" s="214"/>
      <c r="N192" s="215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149</v>
      </c>
      <c r="AU192" s="17" t="s">
        <v>79</v>
      </c>
    </row>
    <row r="193" s="13" customFormat="1">
      <c r="A193" s="13"/>
      <c r="B193" s="239"/>
      <c r="C193" s="240"/>
      <c r="D193" s="211" t="s">
        <v>242</v>
      </c>
      <c r="E193" s="241" t="s">
        <v>19</v>
      </c>
      <c r="F193" s="242" t="s">
        <v>381</v>
      </c>
      <c r="G193" s="240"/>
      <c r="H193" s="243">
        <v>2278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242</v>
      </c>
      <c r="AU193" s="249" t="s">
        <v>79</v>
      </c>
      <c r="AV193" s="13" t="s">
        <v>79</v>
      </c>
      <c r="AW193" s="13" t="s">
        <v>31</v>
      </c>
      <c r="AX193" s="13" t="s">
        <v>77</v>
      </c>
      <c r="AY193" s="249" t="s">
        <v>143</v>
      </c>
    </row>
    <row r="194" s="2" customFormat="1" ht="16.5" customHeight="1">
      <c r="A194" s="38"/>
      <c r="B194" s="39"/>
      <c r="C194" s="228" t="s">
        <v>397</v>
      </c>
      <c r="D194" s="228" t="s">
        <v>237</v>
      </c>
      <c r="E194" s="229" t="s">
        <v>398</v>
      </c>
      <c r="F194" s="230" t="s">
        <v>399</v>
      </c>
      <c r="G194" s="231" t="s">
        <v>259</v>
      </c>
      <c r="H194" s="232">
        <v>2501.4000000000001</v>
      </c>
      <c r="I194" s="233"/>
      <c r="J194" s="234">
        <f>ROUND(I194*H194,2)</f>
        <v>0</v>
      </c>
      <c r="K194" s="235"/>
      <c r="L194" s="236"/>
      <c r="M194" s="237" t="s">
        <v>19</v>
      </c>
      <c r="N194" s="238" t="s">
        <v>40</v>
      </c>
      <c r="O194" s="84"/>
      <c r="P194" s="207">
        <f>O194*H194</f>
        <v>0</v>
      </c>
      <c r="Q194" s="207">
        <v>0.00040000000000000002</v>
      </c>
      <c r="R194" s="207">
        <f>Q194*H194</f>
        <v>1.0005600000000001</v>
      </c>
      <c r="S194" s="207">
        <v>0</v>
      </c>
      <c r="T194" s="20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9" t="s">
        <v>173</v>
      </c>
      <c r="AT194" s="209" t="s">
        <v>237</v>
      </c>
      <c r="AU194" s="209" t="s">
        <v>79</v>
      </c>
      <c r="AY194" s="17" t="s">
        <v>143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7" t="s">
        <v>77</v>
      </c>
      <c r="BK194" s="210">
        <f>ROUND(I194*H194,2)</f>
        <v>0</v>
      </c>
      <c r="BL194" s="17" t="s">
        <v>142</v>
      </c>
      <c r="BM194" s="209" t="s">
        <v>400</v>
      </c>
    </row>
    <row r="195" s="2" customFormat="1">
      <c r="A195" s="38"/>
      <c r="B195" s="39"/>
      <c r="C195" s="40"/>
      <c r="D195" s="211" t="s">
        <v>149</v>
      </c>
      <c r="E195" s="40"/>
      <c r="F195" s="212" t="s">
        <v>399</v>
      </c>
      <c r="G195" s="40"/>
      <c r="H195" s="40"/>
      <c r="I195" s="213"/>
      <c r="J195" s="40"/>
      <c r="K195" s="40"/>
      <c r="L195" s="44"/>
      <c r="M195" s="214"/>
      <c r="N195" s="215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149</v>
      </c>
      <c r="AU195" s="17" t="s">
        <v>79</v>
      </c>
    </row>
    <row r="196" s="13" customFormat="1">
      <c r="A196" s="13"/>
      <c r="B196" s="239"/>
      <c r="C196" s="240"/>
      <c r="D196" s="211" t="s">
        <v>242</v>
      </c>
      <c r="E196" s="241" t="s">
        <v>19</v>
      </c>
      <c r="F196" s="242" t="s">
        <v>401</v>
      </c>
      <c r="G196" s="240"/>
      <c r="H196" s="243">
        <v>2501.4000000000001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242</v>
      </c>
      <c r="AU196" s="249" t="s">
        <v>79</v>
      </c>
      <c r="AV196" s="13" t="s">
        <v>79</v>
      </c>
      <c r="AW196" s="13" t="s">
        <v>31</v>
      </c>
      <c r="AX196" s="13" t="s">
        <v>77</v>
      </c>
      <c r="AY196" s="249" t="s">
        <v>143</v>
      </c>
    </row>
    <row r="197" s="11" customFormat="1" ht="22.8" customHeight="1">
      <c r="A197" s="11"/>
      <c r="B197" s="183"/>
      <c r="C197" s="184"/>
      <c r="D197" s="185" t="s">
        <v>68</v>
      </c>
      <c r="E197" s="226" t="s">
        <v>142</v>
      </c>
      <c r="F197" s="226" t="s">
        <v>402</v>
      </c>
      <c r="G197" s="184"/>
      <c r="H197" s="184"/>
      <c r="I197" s="187"/>
      <c r="J197" s="227">
        <f>BK197</f>
        <v>0</v>
      </c>
      <c r="K197" s="184"/>
      <c r="L197" s="189"/>
      <c r="M197" s="190"/>
      <c r="N197" s="191"/>
      <c r="O197" s="191"/>
      <c r="P197" s="192">
        <f>SUM(P198:P212)</f>
        <v>0</v>
      </c>
      <c r="Q197" s="191"/>
      <c r="R197" s="192">
        <f>SUM(R198:R212)</f>
        <v>2276.9825040000001</v>
      </c>
      <c r="S197" s="191"/>
      <c r="T197" s="193">
        <f>SUM(T198:T212)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194" t="s">
        <v>77</v>
      </c>
      <c r="AT197" s="195" t="s">
        <v>68</v>
      </c>
      <c r="AU197" s="195" t="s">
        <v>77</v>
      </c>
      <c r="AY197" s="194" t="s">
        <v>143</v>
      </c>
      <c r="BK197" s="196">
        <f>SUM(BK198:BK212)</f>
        <v>0</v>
      </c>
    </row>
    <row r="198" s="2" customFormat="1" ht="21.75" customHeight="1">
      <c r="A198" s="38"/>
      <c r="B198" s="39"/>
      <c r="C198" s="197" t="s">
        <v>403</v>
      </c>
      <c r="D198" s="197" t="s">
        <v>144</v>
      </c>
      <c r="E198" s="198" t="s">
        <v>404</v>
      </c>
      <c r="F198" s="199" t="s">
        <v>405</v>
      </c>
      <c r="G198" s="200" t="s">
        <v>306</v>
      </c>
      <c r="H198" s="201">
        <v>162.19999999999999</v>
      </c>
      <c r="I198" s="202"/>
      <c r="J198" s="203">
        <f>ROUND(I198*H198,2)</f>
        <v>0</v>
      </c>
      <c r="K198" s="204"/>
      <c r="L198" s="44"/>
      <c r="M198" s="205" t="s">
        <v>19</v>
      </c>
      <c r="N198" s="206" t="s">
        <v>40</v>
      </c>
      <c r="O198" s="84"/>
      <c r="P198" s="207">
        <f>O198*H198</f>
        <v>0</v>
      </c>
      <c r="Q198" s="207">
        <v>1.8899999999999999</v>
      </c>
      <c r="R198" s="207">
        <f>Q198*H198</f>
        <v>306.55799999999994</v>
      </c>
      <c r="S198" s="207">
        <v>0</v>
      </c>
      <c r="T198" s="20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9" t="s">
        <v>142</v>
      </c>
      <c r="AT198" s="209" t="s">
        <v>144</v>
      </c>
      <c r="AU198" s="209" t="s">
        <v>79</v>
      </c>
      <c r="AY198" s="17" t="s">
        <v>143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7" t="s">
        <v>77</v>
      </c>
      <c r="BK198" s="210">
        <f>ROUND(I198*H198,2)</f>
        <v>0</v>
      </c>
      <c r="BL198" s="17" t="s">
        <v>142</v>
      </c>
      <c r="BM198" s="209" t="s">
        <v>406</v>
      </c>
    </row>
    <row r="199" s="2" customFormat="1">
      <c r="A199" s="38"/>
      <c r="B199" s="39"/>
      <c r="C199" s="40"/>
      <c r="D199" s="211" t="s">
        <v>149</v>
      </c>
      <c r="E199" s="40"/>
      <c r="F199" s="212" t="s">
        <v>407</v>
      </c>
      <c r="G199" s="40"/>
      <c r="H199" s="40"/>
      <c r="I199" s="213"/>
      <c r="J199" s="40"/>
      <c r="K199" s="40"/>
      <c r="L199" s="44"/>
      <c r="M199" s="214"/>
      <c r="N199" s="215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149</v>
      </c>
      <c r="AU199" s="17" t="s">
        <v>79</v>
      </c>
    </row>
    <row r="200" s="13" customFormat="1">
      <c r="A200" s="13"/>
      <c r="B200" s="239"/>
      <c r="C200" s="240"/>
      <c r="D200" s="211" t="s">
        <v>242</v>
      </c>
      <c r="E200" s="241" t="s">
        <v>19</v>
      </c>
      <c r="F200" s="242" t="s">
        <v>408</v>
      </c>
      <c r="G200" s="240"/>
      <c r="H200" s="243">
        <v>162.19999999999999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242</v>
      </c>
      <c r="AU200" s="249" t="s">
        <v>79</v>
      </c>
      <c r="AV200" s="13" t="s">
        <v>79</v>
      </c>
      <c r="AW200" s="13" t="s">
        <v>31</v>
      </c>
      <c r="AX200" s="13" t="s">
        <v>77</v>
      </c>
      <c r="AY200" s="249" t="s">
        <v>143</v>
      </c>
    </row>
    <row r="201" s="2" customFormat="1" ht="16.5" customHeight="1">
      <c r="A201" s="38"/>
      <c r="B201" s="39"/>
      <c r="C201" s="197" t="s">
        <v>409</v>
      </c>
      <c r="D201" s="197" t="s">
        <v>144</v>
      </c>
      <c r="E201" s="198" t="s">
        <v>410</v>
      </c>
      <c r="F201" s="199" t="s">
        <v>411</v>
      </c>
      <c r="G201" s="200" t="s">
        <v>306</v>
      </c>
      <c r="H201" s="201">
        <v>96.700000000000003</v>
      </c>
      <c r="I201" s="202"/>
      <c r="J201" s="203">
        <f>ROUND(I201*H201,2)</f>
        <v>0</v>
      </c>
      <c r="K201" s="204"/>
      <c r="L201" s="44"/>
      <c r="M201" s="205" t="s">
        <v>19</v>
      </c>
      <c r="N201" s="206" t="s">
        <v>40</v>
      </c>
      <c r="O201" s="84"/>
      <c r="P201" s="207">
        <f>O201*H201</f>
        <v>0</v>
      </c>
      <c r="Q201" s="207">
        <v>2.25</v>
      </c>
      <c r="R201" s="207">
        <f>Q201*H201</f>
        <v>217.57500000000002</v>
      </c>
      <c r="S201" s="207">
        <v>0</v>
      </c>
      <c r="T201" s="20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9" t="s">
        <v>142</v>
      </c>
      <c r="AT201" s="209" t="s">
        <v>144</v>
      </c>
      <c r="AU201" s="209" t="s">
        <v>79</v>
      </c>
      <c r="AY201" s="17" t="s">
        <v>143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7" t="s">
        <v>77</v>
      </c>
      <c r="BK201" s="210">
        <f>ROUND(I201*H201,2)</f>
        <v>0</v>
      </c>
      <c r="BL201" s="17" t="s">
        <v>142</v>
      </c>
      <c r="BM201" s="209" t="s">
        <v>412</v>
      </c>
    </row>
    <row r="202" s="2" customFormat="1">
      <c r="A202" s="38"/>
      <c r="B202" s="39"/>
      <c r="C202" s="40"/>
      <c r="D202" s="211" t="s">
        <v>149</v>
      </c>
      <c r="E202" s="40"/>
      <c r="F202" s="212" t="s">
        <v>413</v>
      </c>
      <c r="G202" s="40"/>
      <c r="H202" s="40"/>
      <c r="I202" s="213"/>
      <c r="J202" s="40"/>
      <c r="K202" s="40"/>
      <c r="L202" s="44"/>
      <c r="M202" s="214"/>
      <c r="N202" s="215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149</v>
      </c>
      <c r="AU202" s="17" t="s">
        <v>79</v>
      </c>
    </row>
    <row r="203" s="13" customFormat="1">
      <c r="A203" s="13"/>
      <c r="B203" s="239"/>
      <c r="C203" s="240"/>
      <c r="D203" s="211" t="s">
        <v>242</v>
      </c>
      <c r="E203" s="241" t="s">
        <v>19</v>
      </c>
      <c r="F203" s="242" t="s">
        <v>414</v>
      </c>
      <c r="G203" s="240"/>
      <c r="H203" s="243">
        <v>96.700000000000003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242</v>
      </c>
      <c r="AU203" s="249" t="s">
        <v>79</v>
      </c>
      <c r="AV203" s="13" t="s">
        <v>79</v>
      </c>
      <c r="AW203" s="13" t="s">
        <v>31</v>
      </c>
      <c r="AX203" s="13" t="s">
        <v>77</v>
      </c>
      <c r="AY203" s="249" t="s">
        <v>143</v>
      </c>
    </row>
    <row r="204" s="2" customFormat="1" ht="16.5" customHeight="1">
      <c r="A204" s="38"/>
      <c r="B204" s="39"/>
      <c r="C204" s="197" t="s">
        <v>415</v>
      </c>
      <c r="D204" s="197" t="s">
        <v>144</v>
      </c>
      <c r="E204" s="198" t="s">
        <v>416</v>
      </c>
      <c r="F204" s="199" t="s">
        <v>417</v>
      </c>
      <c r="G204" s="200" t="s">
        <v>306</v>
      </c>
      <c r="H204" s="201">
        <v>266.30000000000001</v>
      </c>
      <c r="I204" s="202"/>
      <c r="J204" s="203">
        <f>ROUND(I204*H204,2)</f>
        <v>0</v>
      </c>
      <c r="K204" s="204"/>
      <c r="L204" s="44"/>
      <c r="M204" s="205" t="s">
        <v>19</v>
      </c>
      <c r="N204" s="206" t="s">
        <v>40</v>
      </c>
      <c r="O204" s="84"/>
      <c r="P204" s="207">
        <f>O204*H204</f>
        <v>0</v>
      </c>
      <c r="Q204" s="207">
        <v>2.13408</v>
      </c>
      <c r="R204" s="207">
        <f>Q204*H204</f>
        <v>568.30550400000004</v>
      </c>
      <c r="S204" s="207">
        <v>0</v>
      </c>
      <c r="T204" s="20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9" t="s">
        <v>142</v>
      </c>
      <c r="AT204" s="209" t="s">
        <v>144</v>
      </c>
      <c r="AU204" s="209" t="s">
        <v>79</v>
      </c>
      <c r="AY204" s="17" t="s">
        <v>143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7" t="s">
        <v>77</v>
      </c>
      <c r="BK204" s="210">
        <f>ROUND(I204*H204,2)</f>
        <v>0</v>
      </c>
      <c r="BL204" s="17" t="s">
        <v>142</v>
      </c>
      <c r="BM204" s="209" t="s">
        <v>418</v>
      </c>
    </row>
    <row r="205" s="2" customFormat="1">
      <c r="A205" s="38"/>
      <c r="B205" s="39"/>
      <c r="C205" s="40"/>
      <c r="D205" s="211" t="s">
        <v>149</v>
      </c>
      <c r="E205" s="40"/>
      <c r="F205" s="212" t="s">
        <v>419</v>
      </c>
      <c r="G205" s="40"/>
      <c r="H205" s="40"/>
      <c r="I205" s="213"/>
      <c r="J205" s="40"/>
      <c r="K205" s="40"/>
      <c r="L205" s="44"/>
      <c r="M205" s="214"/>
      <c r="N205" s="215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149</v>
      </c>
      <c r="AU205" s="17" t="s">
        <v>79</v>
      </c>
    </row>
    <row r="206" s="13" customFormat="1">
      <c r="A206" s="13"/>
      <c r="B206" s="239"/>
      <c r="C206" s="240"/>
      <c r="D206" s="211" t="s">
        <v>242</v>
      </c>
      <c r="E206" s="241" t="s">
        <v>19</v>
      </c>
      <c r="F206" s="242" t="s">
        <v>420</v>
      </c>
      <c r="G206" s="240"/>
      <c r="H206" s="243">
        <v>266.30000000000001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242</v>
      </c>
      <c r="AU206" s="249" t="s">
        <v>79</v>
      </c>
      <c r="AV206" s="13" t="s">
        <v>79</v>
      </c>
      <c r="AW206" s="13" t="s">
        <v>31</v>
      </c>
      <c r="AX206" s="13" t="s">
        <v>77</v>
      </c>
      <c r="AY206" s="249" t="s">
        <v>143</v>
      </c>
    </row>
    <row r="207" s="2" customFormat="1" ht="16.5" customHeight="1">
      <c r="A207" s="38"/>
      <c r="B207" s="39"/>
      <c r="C207" s="197" t="s">
        <v>421</v>
      </c>
      <c r="D207" s="197" t="s">
        <v>144</v>
      </c>
      <c r="E207" s="198" t="s">
        <v>422</v>
      </c>
      <c r="F207" s="199" t="s">
        <v>423</v>
      </c>
      <c r="G207" s="200" t="s">
        <v>259</v>
      </c>
      <c r="H207" s="201">
        <v>296.80000000000001</v>
      </c>
      <c r="I207" s="202"/>
      <c r="J207" s="203">
        <f>ROUND(I207*H207,2)</f>
        <v>0</v>
      </c>
      <c r="K207" s="204"/>
      <c r="L207" s="44"/>
      <c r="M207" s="205" t="s">
        <v>19</v>
      </c>
      <c r="N207" s="206" t="s">
        <v>40</v>
      </c>
      <c r="O207" s="84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9" t="s">
        <v>142</v>
      </c>
      <c r="AT207" s="209" t="s">
        <v>144</v>
      </c>
      <c r="AU207" s="209" t="s">
        <v>79</v>
      </c>
      <c r="AY207" s="17" t="s">
        <v>143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7" t="s">
        <v>77</v>
      </c>
      <c r="BK207" s="210">
        <f>ROUND(I207*H207,2)</f>
        <v>0</v>
      </c>
      <c r="BL207" s="17" t="s">
        <v>142</v>
      </c>
      <c r="BM207" s="209" t="s">
        <v>424</v>
      </c>
    </row>
    <row r="208" s="2" customFormat="1">
      <c r="A208" s="38"/>
      <c r="B208" s="39"/>
      <c r="C208" s="40"/>
      <c r="D208" s="211" t="s">
        <v>149</v>
      </c>
      <c r="E208" s="40"/>
      <c r="F208" s="212" t="s">
        <v>425</v>
      </c>
      <c r="G208" s="40"/>
      <c r="H208" s="40"/>
      <c r="I208" s="213"/>
      <c r="J208" s="40"/>
      <c r="K208" s="40"/>
      <c r="L208" s="44"/>
      <c r="M208" s="214"/>
      <c r="N208" s="215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149</v>
      </c>
      <c r="AU208" s="17" t="s">
        <v>79</v>
      </c>
    </row>
    <row r="209" s="13" customFormat="1">
      <c r="A209" s="13"/>
      <c r="B209" s="239"/>
      <c r="C209" s="240"/>
      <c r="D209" s="211" t="s">
        <v>242</v>
      </c>
      <c r="E209" s="241" t="s">
        <v>19</v>
      </c>
      <c r="F209" s="242" t="s">
        <v>426</v>
      </c>
      <c r="G209" s="240"/>
      <c r="H209" s="243">
        <v>296.80000000000001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242</v>
      </c>
      <c r="AU209" s="249" t="s">
        <v>79</v>
      </c>
      <c r="AV209" s="13" t="s">
        <v>79</v>
      </c>
      <c r="AW209" s="13" t="s">
        <v>31</v>
      </c>
      <c r="AX209" s="13" t="s">
        <v>77</v>
      </c>
      <c r="AY209" s="249" t="s">
        <v>143</v>
      </c>
    </row>
    <row r="210" s="2" customFormat="1" ht="16.5" customHeight="1">
      <c r="A210" s="38"/>
      <c r="B210" s="39"/>
      <c r="C210" s="197" t="s">
        <v>427</v>
      </c>
      <c r="D210" s="197" t="s">
        <v>144</v>
      </c>
      <c r="E210" s="198" t="s">
        <v>428</v>
      </c>
      <c r="F210" s="199" t="s">
        <v>429</v>
      </c>
      <c r="G210" s="200" t="s">
        <v>306</v>
      </c>
      <c r="H210" s="201">
        <v>548.39999999999998</v>
      </c>
      <c r="I210" s="202"/>
      <c r="J210" s="203">
        <f>ROUND(I210*H210,2)</f>
        <v>0</v>
      </c>
      <c r="K210" s="204"/>
      <c r="L210" s="44"/>
      <c r="M210" s="205" t="s">
        <v>19</v>
      </c>
      <c r="N210" s="206" t="s">
        <v>40</v>
      </c>
      <c r="O210" s="84"/>
      <c r="P210" s="207">
        <f>O210*H210</f>
        <v>0</v>
      </c>
      <c r="Q210" s="207">
        <v>2.1600000000000001</v>
      </c>
      <c r="R210" s="207">
        <f>Q210*H210</f>
        <v>1184.5440000000001</v>
      </c>
      <c r="S210" s="207">
        <v>0</v>
      </c>
      <c r="T210" s="20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9" t="s">
        <v>142</v>
      </c>
      <c r="AT210" s="209" t="s">
        <v>144</v>
      </c>
      <c r="AU210" s="209" t="s">
        <v>79</v>
      </c>
      <c r="AY210" s="17" t="s">
        <v>143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7" t="s">
        <v>77</v>
      </c>
      <c r="BK210" s="210">
        <f>ROUND(I210*H210,2)</f>
        <v>0</v>
      </c>
      <c r="BL210" s="17" t="s">
        <v>142</v>
      </c>
      <c r="BM210" s="209" t="s">
        <v>430</v>
      </c>
    </row>
    <row r="211" s="2" customFormat="1">
      <c r="A211" s="38"/>
      <c r="B211" s="39"/>
      <c r="C211" s="40"/>
      <c r="D211" s="211" t="s">
        <v>149</v>
      </c>
      <c r="E211" s="40"/>
      <c r="F211" s="212" t="s">
        <v>431</v>
      </c>
      <c r="G211" s="40"/>
      <c r="H211" s="40"/>
      <c r="I211" s="213"/>
      <c r="J211" s="40"/>
      <c r="K211" s="40"/>
      <c r="L211" s="44"/>
      <c r="M211" s="214"/>
      <c r="N211" s="215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149</v>
      </c>
      <c r="AU211" s="17" t="s">
        <v>79</v>
      </c>
    </row>
    <row r="212" s="13" customFormat="1">
      <c r="A212" s="13"/>
      <c r="B212" s="239"/>
      <c r="C212" s="240"/>
      <c r="D212" s="211" t="s">
        <v>242</v>
      </c>
      <c r="E212" s="241" t="s">
        <v>19</v>
      </c>
      <c r="F212" s="242" t="s">
        <v>432</v>
      </c>
      <c r="G212" s="240"/>
      <c r="H212" s="243">
        <v>548.39999999999998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242</v>
      </c>
      <c r="AU212" s="249" t="s">
        <v>79</v>
      </c>
      <c r="AV212" s="13" t="s">
        <v>79</v>
      </c>
      <c r="AW212" s="13" t="s">
        <v>31</v>
      </c>
      <c r="AX212" s="13" t="s">
        <v>77</v>
      </c>
      <c r="AY212" s="249" t="s">
        <v>143</v>
      </c>
    </row>
    <row r="213" s="11" customFormat="1" ht="22.8" customHeight="1">
      <c r="A213" s="11"/>
      <c r="B213" s="183"/>
      <c r="C213" s="184"/>
      <c r="D213" s="185" t="s">
        <v>68</v>
      </c>
      <c r="E213" s="226" t="s">
        <v>173</v>
      </c>
      <c r="F213" s="226" t="s">
        <v>433</v>
      </c>
      <c r="G213" s="184"/>
      <c r="H213" s="184"/>
      <c r="I213" s="187"/>
      <c r="J213" s="227">
        <f>BK213</f>
        <v>0</v>
      </c>
      <c r="K213" s="184"/>
      <c r="L213" s="189"/>
      <c r="M213" s="190"/>
      <c r="N213" s="191"/>
      <c r="O213" s="191"/>
      <c r="P213" s="192">
        <f>SUM(P214:P225)</f>
        <v>0</v>
      </c>
      <c r="Q213" s="191"/>
      <c r="R213" s="192">
        <f>SUM(R214:R225)</f>
        <v>0.19623836</v>
      </c>
      <c r="S213" s="191"/>
      <c r="T213" s="193">
        <f>SUM(T214:T225)</f>
        <v>15.93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194" t="s">
        <v>77</v>
      </c>
      <c r="AT213" s="195" t="s">
        <v>68</v>
      </c>
      <c r="AU213" s="195" t="s">
        <v>77</v>
      </c>
      <c r="AY213" s="194" t="s">
        <v>143</v>
      </c>
      <c r="BK213" s="196">
        <f>SUM(BK214:BK225)</f>
        <v>0</v>
      </c>
    </row>
    <row r="214" s="2" customFormat="1" ht="21.75" customHeight="1">
      <c r="A214" s="38"/>
      <c r="B214" s="39"/>
      <c r="C214" s="228" t="s">
        <v>434</v>
      </c>
      <c r="D214" s="228" t="s">
        <v>237</v>
      </c>
      <c r="E214" s="229" t="s">
        <v>435</v>
      </c>
      <c r="F214" s="230" t="s">
        <v>436</v>
      </c>
      <c r="G214" s="231" t="s">
        <v>437</v>
      </c>
      <c r="H214" s="232">
        <v>113.17400000000001</v>
      </c>
      <c r="I214" s="233"/>
      <c r="J214" s="234">
        <f>ROUND(I214*H214,2)</f>
        <v>0</v>
      </c>
      <c r="K214" s="235"/>
      <c r="L214" s="236"/>
      <c r="M214" s="237" t="s">
        <v>19</v>
      </c>
      <c r="N214" s="238" t="s">
        <v>40</v>
      </c>
      <c r="O214" s="84"/>
      <c r="P214" s="207">
        <f>O214*H214</f>
        <v>0</v>
      </c>
      <c r="Q214" s="207">
        <v>0.00114</v>
      </c>
      <c r="R214" s="207">
        <f>Q214*H214</f>
        <v>0.12901836</v>
      </c>
      <c r="S214" s="207">
        <v>0</v>
      </c>
      <c r="T214" s="20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9" t="s">
        <v>173</v>
      </c>
      <c r="AT214" s="209" t="s">
        <v>237</v>
      </c>
      <c r="AU214" s="209" t="s">
        <v>79</v>
      </c>
      <c r="AY214" s="17" t="s">
        <v>143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7" t="s">
        <v>77</v>
      </c>
      <c r="BK214" s="210">
        <f>ROUND(I214*H214,2)</f>
        <v>0</v>
      </c>
      <c r="BL214" s="17" t="s">
        <v>142</v>
      </c>
      <c r="BM214" s="209" t="s">
        <v>438</v>
      </c>
    </row>
    <row r="215" s="2" customFormat="1">
      <c r="A215" s="38"/>
      <c r="B215" s="39"/>
      <c r="C215" s="40"/>
      <c r="D215" s="211" t="s">
        <v>149</v>
      </c>
      <c r="E215" s="40"/>
      <c r="F215" s="212" t="s">
        <v>436</v>
      </c>
      <c r="G215" s="40"/>
      <c r="H215" s="40"/>
      <c r="I215" s="213"/>
      <c r="J215" s="40"/>
      <c r="K215" s="40"/>
      <c r="L215" s="44"/>
      <c r="M215" s="214"/>
      <c r="N215" s="215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149</v>
      </c>
      <c r="AU215" s="17" t="s">
        <v>79</v>
      </c>
    </row>
    <row r="216" s="13" customFormat="1">
      <c r="A216" s="13"/>
      <c r="B216" s="239"/>
      <c r="C216" s="240"/>
      <c r="D216" s="211" t="s">
        <v>242</v>
      </c>
      <c r="E216" s="241" t="s">
        <v>19</v>
      </c>
      <c r="F216" s="242" t="s">
        <v>439</v>
      </c>
      <c r="G216" s="240"/>
      <c r="H216" s="243">
        <v>113.17400000000001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242</v>
      </c>
      <c r="AU216" s="249" t="s">
        <v>79</v>
      </c>
      <c r="AV216" s="13" t="s">
        <v>79</v>
      </c>
      <c r="AW216" s="13" t="s">
        <v>31</v>
      </c>
      <c r="AX216" s="13" t="s">
        <v>77</v>
      </c>
      <c r="AY216" s="249" t="s">
        <v>143</v>
      </c>
    </row>
    <row r="217" s="2" customFormat="1" ht="16.5" customHeight="1">
      <c r="A217" s="38"/>
      <c r="B217" s="39"/>
      <c r="C217" s="197" t="s">
        <v>440</v>
      </c>
      <c r="D217" s="197" t="s">
        <v>144</v>
      </c>
      <c r="E217" s="198" t="s">
        <v>441</v>
      </c>
      <c r="F217" s="199" t="s">
        <v>442</v>
      </c>
      <c r="G217" s="200" t="s">
        <v>437</v>
      </c>
      <c r="H217" s="201">
        <v>90</v>
      </c>
      <c r="I217" s="202"/>
      <c r="J217" s="203">
        <f>ROUND(I217*H217,2)</f>
        <v>0</v>
      </c>
      <c r="K217" s="204"/>
      <c r="L217" s="44"/>
      <c r="M217" s="205" t="s">
        <v>19</v>
      </c>
      <c r="N217" s="206" t="s">
        <v>40</v>
      </c>
      <c r="O217" s="84"/>
      <c r="P217" s="207">
        <f>O217*H217</f>
        <v>0</v>
      </c>
      <c r="Q217" s="207">
        <v>0</v>
      </c>
      <c r="R217" s="207">
        <f>Q217*H217</f>
        <v>0</v>
      </c>
      <c r="S217" s="207">
        <v>0.17699999999999999</v>
      </c>
      <c r="T217" s="208">
        <f>S217*H217</f>
        <v>15.93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9" t="s">
        <v>142</v>
      </c>
      <c r="AT217" s="209" t="s">
        <v>144</v>
      </c>
      <c r="AU217" s="209" t="s">
        <v>79</v>
      </c>
      <c r="AY217" s="17" t="s">
        <v>143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7" t="s">
        <v>77</v>
      </c>
      <c r="BK217" s="210">
        <f>ROUND(I217*H217,2)</f>
        <v>0</v>
      </c>
      <c r="BL217" s="17" t="s">
        <v>142</v>
      </c>
      <c r="BM217" s="209" t="s">
        <v>443</v>
      </c>
    </row>
    <row r="218" s="2" customFormat="1">
      <c r="A218" s="38"/>
      <c r="B218" s="39"/>
      <c r="C218" s="40"/>
      <c r="D218" s="211" t="s">
        <v>149</v>
      </c>
      <c r="E218" s="40"/>
      <c r="F218" s="212" t="s">
        <v>444</v>
      </c>
      <c r="G218" s="40"/>
      <c r="H218" s="40"/>
      <c r="I218" s="213"/>
      <c r="J218" s="40"/>
      <c r="K218" s="40"/>
      <c r="L218" s="44"/>
      <c r="M218" s="214"/>
      <c r="N218" s="215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149</v>
      </c>
      <c r="AU218" s="17" t="s">
        <v>79</v>
      </c>
    </row>
    <row r="219" s="13" customFormat="1">
      <c r="A219" s="13"/>
      <c r="B219" s="239"/>
      <c r="C219" s="240"/>
      <c r="D219" s="211" t="s">
        <v>242</v>
      </c>
      <c r="E219" s="241" t="s">
        <v>19</v>
      </c>
      <c r="F219" s="242" t="s">
        <v>445</v>
      </c>
      <c r="G219" s="240"/>
      <c r="H219" s="243">
        <v>90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242</v>
      </c>
      <c r="AU219" s="249" t="s">
        <v>79</v>
      </c>
      <c r="AV219" s="13" t="s">
        <v>79</v>
      </c>
      <c r="AW219" s="13" t="s">
        <v>31</v>
      </c>
      <c r="AX219" s="13" t="s">
        <v>77</v>
      </c>
      <c r="AY219" s="249" t="s">
        <v>143</v>
      </c>
    </row>
    <row r="220" s="2" customFormat="1" ht="16.5" customHeight="1">
      <c r="A220" s="38"/>
      <c r="B220" s="39"/>
      <c r="C220" s="197" t="s">
        <v>446</v>
      </c>
      <c r="D220" s="197" t="s">
        <v>144</v>
      </c>
      <c r="E220" s="198" t="s">
        <v>447</v>
      </c>
      <c r="F220" s="199" t="s">
        <v>448</v>
      </c>
      <c r="G220" s="200" t="s">
        <v>437</v>
      </c>
      <c r="H220" s="201">
        <v>104.5</v>
      </c>
      <c r="I220" s="202"/>
      <c r="J220" s="203">
        <f>ROUND(I220*H220,2)</f>
        <v>0</v>
      </c>
      <c r="K220" s="204"/>
      <c r="L220" s="44"/>
      <c r="M220" s="205" t="s">
        <v>19</v>
      </c>
      <c r="N220" s="206" t="s">
        <v>40</v>
      </c>
      <c r="O220" s="84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9" t="s">
        <v>142</v>
      </c>
      <c r="AT220" s="209" t="s">
        <v>144</v>
      </c>
      <c r="AU220" s="209" t="s">
        <v>79</v>
      </c>
      <c r="AY220" s="17" t="s">
        <v>143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7" t="s">
        <v>77</v>
      </c>
      <c r="BK220" s="210">
        <f>ROUND(I220*H220,2)</f>
        <v>0</v>
      </c>
      <c r="BL220" s="17" t="s">
        <v>142</v>
      </c>
      <c r="BM220" s="209" t="s">
        <v>449</v>
      </c>
    </row>
    <row r="221" s="2" customFormat="1">
      <c r="A221" s="38"/>
      <c r="B221" s="39"/>
      <c r="C221" s="40"/>
      <c r="D221" s="211" t="s">
        <v>149</v>
      </c>
      <c r="E221" s="40"/>
      <c r="F221" s="212" t="s">
        <v>450</v>
      </c>
      <c r="G221" s="40"/>
      <c r="H221" s="40"/>
      <c r="I221" s="213"/>
      <c r="J221" s="40"/>
      <c r="K221" s="40"/>
      <c r="L221" s="44"/>
      <c r="M221" s="214"/>
      <c r="N221" s="215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149</v>
      </c>
      <c r="AU221" s="17" t="s">
        <v>79</v>
      </c>
    </row>
    <row r="222" s="13" customFormat="1">
      <c r="A222" s="13"/>
      <c r="B222" s="239"/>
      <c r="C222" s="240"/>
      <c r="D222" s="211" t="s">
        <v>242</v>
      </c>
      <c r="E222" s="241" t="s">
        <v>19</v>
      </c>
      <c r="F222" s="242" t="s">
        <v>451</v>
      </c>
      <c r="G222" s="240"/>
      <c r="H222" s="243">
        <v>104.5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242</v>
      </c>
      <c r="AU222" s="249" t="s">
        <v>79</v>
      </c>
      <c r="AV222" s="13" t="s">
        <v>79</v>
      </c>
      <c r="AW222" s="13" t="s">
        <v>31</v>
      </c>
      <c r="AX222" s="13" t="s">
        <v>77</v>
      </c>
      <c r="AY222" s="249" t="s">
        <v>143</v>
      </c>
    </row>
    <row r="223" s="2" customFormat="1" ht="16.5" customHeight="1">
      <c r="A223" s="38"/>
      <c r="B223" s="39"/>
      <c r="C223" s="197" t="s">
        <v>452</v>
      </c>
      <c r="D223" s="197" t="s">
        <v>144</v>
      </c>
      <c r="E223" s="198" t="s">
        <v>453</v>
      </c>
      <c r="F223" s="199" t="s">
        <v>454</v>
      </c>
      <c r="G223" s="200" t="s">
        <v>250</v>
      </c>
      <c r="H223" s="201">
        <v>2</v>
      </c>
      <c r="I223" s="202"/>
      <c r="J223" s="203">
        <f>ROUND(I223*H223,2)</f>
        <v>0</v>
      </c>
      <c r="K223" s="204"/>
      <c r="L223" s="44"/>
      <c r="M223" s="205" t="s">
        <v>19</v>
      </c>
      <c r="N223" s="206" t="s">
        <v>40</v>
      </c>
      <c r="O223" s="84"/>
      <c r="P223" s="207">
        <f>O223*H223</f>
        <v>0</v>
      </c>
      <c r="Q223" s="207">
        <v>0.033610000000000001</v>
      </c>
      <c r="R223" s="207">
        <f>Q223*H223</f>
        <v>0.067220000000000002</v>
      </c>
      <c r="S223" s="207">
        <v>0</v>
      </c>
      <c r="T223" s="20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9" t="s">
        <v>142</v>
      </c>
      <c r="AT223" s="209" t="s">
        <v>144</v>
      </c>
      <c r="AU223" s="209" t="s">
        <v>79</v>
      </c>
      <c r="AY223" s="17" t="s">
        <v>143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7" t="s">
        <v>77</v>
      </c>
      <c r="BK223" s="210">
        <f>ROUND(I223*H223,2)</f>
        <v>0</v>
      </c>
      <c r="BL223" s="17" t="s">
        <v>142</v>
      </c>
      <c r="BM223" s="209" t="s">
        <v>455</v>
      </c>
    </row>
    <row r="224" s="2" customFormat="1">
      <c r="A224" s="38"/>
      <c r="B224" s="39"/>
      <c r="C224" s="40"/>
      <c r="D224" s="211" t="s">
        <v>149</v>
      </c>
      <c r="E224" s="40"/>
      <c r="F224" s="212" t="s">
        <v>456</v>
      </c>
      <c r="G224" s="40"/>
      <c r="H224" s="40"/>
      <c r="I224" s="213"/>
      <c r="J224" s="40"/>
      <c r="K224" s="40"/>
      <c r="L224" s="44"/>
      <c r="M224" s="214"/>
      <c r="N224" s="215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149</v>
      </c>
      <c r="AU224" s="17" t="s">
        <v>79</v>
      </c>
    </row>
    <row r="225" s="13" customFormat="1">
      <c r="A225" s="13"/>
      <c r="B225" s="239"/>
      <c r="C225" s="240"/>
      <c r="D225" s="211" t="s">
        <v>242</v>
      </c>
      <c r="E225" s="241" t="s">
        <v>19</v>
      </c>
      <c r="F225" s="242" t="s">
        <v>79</v>
      </c>
      <c r="G225" s="240"/>
      <c r="H225" s="243">
        <v>2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242</v>
      </c>
      <c r="AU225" s="249" t="s">
        <v>79</v>
      </c>
      <c r="AV225" s="13" t="s">
        <v>79</v>
      </c>
      <c r="AW225" s="13" t="s">
        <v>31</v>
      </c>
      <c r="AX225" s="13" t="s">
        <v>77</v>
      </c>
      <c r="AY225" s="249" t="s">
        <v>143</v>
      </c>
    </row>
    <row r="226" s="11" customFormat="1" ht="22.8" customHeight="1">
      <c r="A226" s="11"/>
      <c r="B226" s="183"/>
      <c r="C226" s="184"/>
      <c r="D226" s="185" t="s">
        <v>68</v>
      </c>
      <c r="E226" s="226" t="s">
        <v>457</v>
      </c>
      <c r="F226" s="226" t="s">
        <v>458</v>
      </c>
      <c r="G226" s="184"/>
      <c r="H226" s="184"/>
      <c r="I226" s="187"/>
      <c r="J226" s="227">
        <f>BK226</f>
        <v>0</v>
      </c>
      <c r="K226" s="184"/>
      <c r="L226" s="189"/>
      <c r="M226" s="190"/>
      <c r="N226" s="191"/>
      <c r="O226" s="191"/>
      <c r="P226" s="192">
        <f>SUM(P227:P233)</f>
        <v>0</v>
      </c>
      <c r="Q226" s="191"/>
      <c r="R226" s="192">
        <f>SUM(R227:R233)</f>
        <v>0</v>
      </c>
      <c r="S226" s="191"/>
      <c r="T226" s="193">
        <f>SUM(T227:T233)</f>
        <v>0</v>
      </c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R226" s="194" t="s">
        <v>77</v>
      </c>
      <c r="AT226" s="195" t="s">
        <v>68</v>
      </c>
      <c r="AU226" s="195" t="s">
        <v>77</v>
      </c>
      <c r="AY226" s="194" t="s">
        <v>143</v>
      </c>
      <c r="BK226" s="196">
        <f>SUM(BK227:BK233)</f>
        <v>0</v>
      </c>
    </row>
    <row r="227" s="2" customFormat="1" ht="16.5" customHeight="1">
      <c r="A227" s="38"/>
      <c r="B227" s="39"/>
      <c r="C227" s="197" t="s">
        <v>459</v>
      </c>
      <c r="D227" s="197" t="s">
        <v>144</v>
      </c>
      <c r="E227" s="198" t="s">
        <v>460</v>
      </c>
      <c r="F227" s="199" t="s">
        <v>461</v>
      </c>
      <c r="G227" s="200" t="s">
        <v>462</v>
      </c>
      <c r="H227" s="201">
        <v>15.93</v>
      </c>
      <c r="I227" s="202"/>
      <c r="J227" s="203">
        <f>ROUND(I227*H227,2)</f>
        <v>0</v>
      </c>
      <c r="K227" s="204"/>
      <c r="L227" s="44"/>
      <c r="M227" s="205" t="s">
        <v>19</v>
      </c>
      <c r="N227" s="206" t="s">
        <v>40</v>
      </c>
      <c r="O227" s="84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9" t="s">
        <v>142</v>
      </c>
      <c r="AT227" s="209" t="s">
        <v>144</v>
      </c>
      <c r="AU227" s="209" t="s">
        <v>79</v>
      </c>
      <c r="AY227" s="17" t="s">
        <v>143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7" t="s">
        <v>77</v>
      </c>
      <c r="BK227" s="210">
        <f>ROUND(I227*H227,2)</f>
        <v>0</v>
      </c>
      <c r="BL227" s="17" t="s">
        <v>142</v>
      </c>
      <c r="BM227" s="209" t="s">
        <v>463</v>
      </c>
    </row>
    <row r="228" s="2" customFormat="1">
      <c r="A228" s="38"/>
      <c r="B228" s="39"/>
      <c r="C228" s="40"/>
      <c r="D228" s="211" t="s">
        <v>149</v>
      </c>
      <c r="E228" s="40"/>
      <c r="F228" s="212" t="s">
        <v>464</v>
      </c>
      <c r="G228" s="40"/>
      <c r="H228" s="40"/>
      <c r="I228" s="213"/>
      <c r="J228" s="40"/>
      <c r="K228" s="40"/>
      <c r="L228" s="44"/>
      <c r="M228" s="214"/>
      <c r="N228" s="215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149</v>
      </c>
      <c r="AU228" s="17" t="s">
        <v>79</v>
      </c>
    </row>
    <row r="229" s="2" customFormat="1" ht="16.5" customHeight="1">
      <c r="A229" s="38"/>
      <c r="B229" s="39"/>
      <c r="C229" s="197" t="s">
        <v>465</v>
      </c>
      <c r="D229" s="197" t="s">
        <v>144</v>
      </c>
      <c r="E229" s="198" t="s">
        <v>466</v>
      </c>
      <c r="F229" s="199" t="s">
        <v>467</v>
      </c>
      <c r="G229" s="200" t="s">
        <v>462</v>
      </c>
      <c r="H229" s="201">
        <v>159.30000000000001</v>
      </c>
      <c r="I229" s="202"/>
      <c r="J229" s="203">
        <f>ROUND(I229*H229,2)</f>
        <v>0</v>
      </c>
      <c r="K229" s="204"/>
      <c r="L229" s="44"/>
      <c r="M229" s="205" t="s">
        <v>19</v>
      </c>
      <c r="N229" s="206" t="s">
        <v>40</v>
      </c>
      <c r="O229" s="84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9" t="s">
        <v>142</v>
      </c>
      <c r="AT229" s="209" t="s">
        <v>144</v>
      </c>
      <c r="AU229" s="209" t="s">
        <v>79</v>
      </c>
      <c r="AY229" s="17" t="s">
        <v>143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7" t="s">
        <v>77</v>
      </c>
      <c r="BK229" s="210">
        <f>ROUND(I229*H229,2)</f>
        <v>0</v>
      </c>
      <c r="BL229" s="17" t="s">
        <v>142</v>
      </c>
      <c r="BM229" s="209" t="s">
        <v>468</v>
      </c>
    </row>
    <row r="230" s="2" customFormat="1">
      <c r="A230" s="38"/>
      <c r="B230" s="39"/>
      <c r="C230" s="40"/>
      <c r="D230" s="211" t="s">
        <v>149</v>
      </c>
      <c r="E230" s="40"/>
      <c r="F230" s="212" t="s">
        <v>469</v>
      </c>
      <c r="G230" s="40"/>
      <c r="H230" s="40"/>
      <c r="I230" s="213"/>
      <c r="J230" s="40"/>
      <c r="K230" s="40"/>
      <c r="L230" s="44"/>
      <c r="M230" s="214"/>
      <c r="N230" s="215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149</v>
      </c>
      <c r="AU230" s="17" t="s">
        <v>79</v>
      </c>
    </row>
    <row r="231" s="13" customFormat="1">
      <c r="A231" s="13"/>
      <c r="B231" s="239"/>
      <c r="C231" s="240"/>
      <c r="D231" s="211" t="s">
        <v>242</v>
      </c>
      <c r="E231" s="240"/>
      <c r="F231" s="242" t="s">
        <v>470</v>
      </c>
      <c r="G231" s="240"/>
      <c r="H231" s="243">
        <v>159.30000000000001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242</v>
      </c>
      <c r="AU231" s="249" t="s">
        <v>79</v>
      </c>
      <c r="AV231" s="13" t="s">
        <v>79</v>
      </c>
      <c r="AW231" s="13" t="s">
        <v>4</v>
      </c>
      <c r="AX231" s="13" t="s">
        <v>77</v>
      </c>
      <c r="AY231" s="249" t="s">
        <v>143</v>
      </c>
    </row>
    <row r="232" s="2" customFormat="1" ht="16.5" customHeight="1">
      <c r="A232" s="38"/>
      <c r="B232" s="39"/>
      <c r="C232" s="197" t="s">
        <v>471</v>
      </c>
      <c r="D232" s="197" t="s">
        <v>144</v>
      </c>
      <c r="E232" s="198" t="s">
        <v>472</v>
      </c>
      <c r="F232" s="199" t="s">
        <v>473</v>
      </c>
      <c r="G232" s="200" t="s">
        <v>462</v>
      </c>
      <c r="H232" s="201">
        <v>15.93</v>
      </c>
      <c r="I232" s="202"/>
      <c r="J232" s="203">
        <f>ROUND(I232*H232,2)</f>
        <v>0</v>
      </c>
      <c r="K232" s="204"/>
      <c r="L232" s="44"/>
      <c r="M232" s="205" t="s">
        <v>19</v>
      </c>
      <c r="N232" s="206" t="s">
        <v>40</v>
      </c>
      <c r="O232" s="84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9" t="s">
        <v>142</v>
      </c>
      <c r="AT232" s="209" t="s">
        <v>144</v>
      </c>
      <c r="AU232" s="209" t="s">
        <v>79</v>
      </c>
      <c r="AY232" s="17" t="s">
        <v>143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7" t="s">
        <v>77</v>
      </c>
      <c r="BK232" s="210">
        <f>ROUND(I232*H232,2)</f>
        <v>0</v>
      </c>
      <c r="BL232" s="17" t="s">
        <v>142</v>
      </c>
      <c r="BM232" s="209" t="s">
        <v>474</v>
      </c>
    </row>
    <row r="233" s="2" customFormat="1">
      <c r="A233" s="38"/>
      <c r="B233" s="39"/>
      <c r="C233" s="40"/>
      <c r="D233" s="211" t="s">
        <v>149</v>
      </c>
      <c r="E233" s="40"/>
      <c r="F233" s="212" t="s">
        <v>475</v>
      </c>
      <c r="G233" s="40"/>
      <c r="H233" s="40"/>
      <c r="I233" s="213"/>
      <c r="J233" s="40"/>
      <c r="K233" s="40"/>
      <c r="L233" s="44"/>
      <c r="M233" s="214"/>
      <c r="N233" s="215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149</v>
      </c>
      <c r="AU233" s="17" t="s">
        <v>79</v>
      </c>
    </row>
    <row r="234" s="11" customFormat="1" ht="22.8" customHeight="1">
      <c r="A234" s="11"/>
      <c r="B234" s="183"/>
      <c r="C234" s="184"/>
      <c r="D234" s="185" t="s">
        <v>68</v>
      </c>
      <c r="E234" s="226" t="s">
        <v>476</v>
      </c>
      <c r="F234" s="226" t="s">
        <v>477</v>
      </c>
      <c r="G234" s="184"/>
      <c r="H234" s="184"/>
      <c r="I234" s="187"/>
      <c r="J234" s="227">
        <f>BK234</f>
        <v>0</v>
      </c>
      <c r="K234" s="184"/>
      <c r="L234" s="189"/>
      <c r="M234" s="190"/>
      <c r="N234" s="191"/>
      <c r="O234" s="191"/>
      <c r="P234" s="192">
        <f>SUM(P235:P236)</f>
        <v>0</v>
      </c>
      <c r="Q234" s="191"/>
      <c r="R234" s="192">
        <f>SUM(R235:R236)</f>
        <v>0</v>
      </c>
      <c r="S234" s="191"/>
      <c r="T234" s="193">
        <f>SUM(T235:T236)</f>
        <v>0</v>
      </c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R234" s="194" t="s">
        <v>77</v>
      </c>
      <c r="AT234" s="195" t="s">
        <v>68</v>
      </c>
      <c r="AU234" s="195" t="s">
        <v>77</v>
      </c>
      <c r="AY234" s="194" t="s">
        <v>143</v>
      </c>
      <c r="BK234" s="196">
        <f>SUM(BK235:BK236)</f>
        <v>0</v>
      </c>
    </row>
    <row r="235" s="2" customFormat="1" ht="16.5" customHeight="1">
      <c r="A235" s="38"/>
      <c r="B235" s="39"/>
      <c r="C235" s="197" t="s">
        <v>478</v>
      </c>
      <c r="D235" s="197" t="s">
        <v>144</v>
      </c>
      <c r="E235" s="198" t="s">
        <v>479</v>
      </c>
      <c r="F235" s="199" t="s">
        <v>480</v>
      </c>
      <c r="G235" s="200" t="s">
        <v>462</v>
      </c>
      <c r="H235" s="201">
        <v>2278.2710000000002</v>
      </c>
      <c r="I235" s="202"/>
      <c r="J235" s="203">
        <f>ROUND(I235*H235,2)</f>
        <v>0</v>
      </c>
      <c r="K235" s="204"/>
      <c r="L235" s="44"/>
      <c r="M235" s="205" t="s">
        <v>19</v>
      </c>
      <c r="N235" s="206" t="s">
        <v>40</v>
      </c>
      <c r="O235" s="84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9" t="s">
        <v>142</v>
      </c>
      <c r="AT235" s="209" t="s">
        <v>144</v>
      </c>
      <c r="AU235" s="209" t="s">
        <v>79</v>
      </c>
      <c r="AY235" s="17" t="s">
        <v>143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7" t="s">
        <v>77</v>
      </c>
      <c r="BK235" s="210">
        <f>ROUND(I235*H235,2)</f>
        <v>0</v>
      </c>
      <c r="BL235" s="17" t="s">
        <v>142</v>
      </c>
      <c r="BM235" s="209" t="s">
        <v>481</v>
      </c>
    </row>
    <row r="236" s="2" customFormat="1">
      <c r="A236" s="38"/>
      <c r="B236" s="39"/>
      <c r="C236" s="40"/>
      <c r="D236" s="211" t="s">
        <v>149</v>
      </c>
      <c r="E236" s="40"/>
      <c r="F236" s="212" t="s">
        <v>482</v>
      </c>
      <c r="G236" s="40"/>
      <c r="H236" s="40"/>
      <c r="I236" s="213"/>
      <c r="J236" s="40"/>
      <c r="K236" s="40"/>
      <c r="L236" s="44"/>
      <c r="M236" s="214"/>
      <c r="N236" s="215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149</v>
      </c>
      <c r="AU236" s="17" t="s">
        <v>79</v>
      </c>
    </row>
    <row r="237" s="11" customFormat="1" ht="25.92" customHeight="1">
      <c r="A237" s="11"/>
      <c r="B237" s="183"/>
      <c r="C237" s="184"/>
      <c r="D237" s="185" t="s">
        <v>68</v>
      </c>
      <c r="E237" s="186" t="s">
        <v>483</v>
      </c>
      <c r="F237" s="186" t="s">
        <v>484</v>
      </c>
      <c r="G237" s="184"/>
      <c r="H237" s="184"/>
      <c r="I237" s="187"/>
      <c r="J237" s="188">
        <f>BK237</f>
        <v>0</v>
      </c>
      <c r="K237" s="184"/>
      <c r="L237" s="189"/>
      <c r="M237" s="190"/>
      <c r="N237" s="191"/>
      <c r="O237" s="191"/>
      <c r="P237" s="192">
        <f>P238</f>
        <v>0</v>
      </c>
      <c r="Q237" s="191"/>
      <c r="R237" s="192">
        <f>R238</f>
        <v>0</v>
      </c>
      <c r="S237" s="191"/>
      <c r="T237" s="193">
        <f>T238</f>
        <v>0</v>
      </c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R237" s="194" t="s">
        <v>79</v>
      </c>
      <c r="AT237" s="195" t="s">
        <v>68</v>
      </c>
      <c r="AU237" s="195" t="s">
        <v>69</v>
      </c>
      <c r="AY237" s="194" t="s">
        <v>143</v>
      </c>
      <c r="BK237" s="196">
        <f>BK238</f>
        <v>0</v>
      </c>
    </row>
    <row r="238" s="11" customFormat="1" ht="22.8" customHeight="1">
      <c r="A238" s="11"/>
      <c r="B238" s="183"/>
      <c r="C238" s="184"/>
      <c r="D238" s="185" t="s">
        <v>68</v>
      </c>
      <c r="E238" s="226" t="s">
        <v>485</v>
      </c>
      <c r="F238" s="226" t="s">
        <v>486</v>
      </c>
      <c r="G238" s="184"/>
      <c r="H238" s="184"/>
      <c r="I238" s="187"/>
      <c r="J238" s="227">
        <f>BK238</f>
        <v>0</v>
      </c>
      <c r="K238" s="184"/>
      <c r="L238" s="189"/>
      <c r="M238" s="190"/>
      <c r="N238" s="191"/>
      <c r="O238" s="191"/>
      <c r="P238" s="192">
        <f>SUM(P239:P240)</f>
        <v>0</v>
      </c>
      <c r="Q238" s="191"/>
      <c r="R238" s="192">
        <f>SUM(R239:R240)</f>
        <v>0</v>
      </c>
      <c r="S238" s="191"/>
      <c r="T238" s="193">
        <f>SUM(T239:T240)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194" t="s">
        <v>79</v>
      </c>
      <c r="AT238" s="195" t="s">
        <v>68</v>
      </c>
      <c r="AU238" s="195" t="s">
        <v>77</v>
      </c>
      <c r="AY238" s="194" t="s">
        <v>143</v>
      </c>
      <c r="BK238" s="196">
        <f>SUM(BK239:BK240)</f>
        <v>0</v>
      </c>
    </row>
    <row r="239" s="2" customFormat="1" ht="16.5" customHeight="1">
      <c r="A239" s="38"/>
      <c r="B239" s="39"/>
      <c r="C239" s="197" t="s">
        <v>487</v>
      </c>
      <c r="D239" s="197" t="s">
        <v>144</v>
      </c>
      <c r="E239" s="198" t="s">
        <v>488</v>
      </c>
      <c r="F239" s="199" t="s">
        <v>489</v>
      </c>
      <c r="G239" s="200" t="s">
        <v>206</v>
      </c>
      <c r="H239" s="201">
        <v>2</v>
      </c>
      <c r="I239" s="202"/>
      <c r="J239" s="203">
        <f>ROUND(I239*H239,2)</f>
        <v>0</v>
      </c>
      <c r="K239" s="204"/>
      <c r="L239" s="44"/>
      <c r="M239" s="205" t="s">
        <v>19</v>
      </c>
      <c r="N239" s="206" t="s">
        <v>40</v>
      </c>
      <c r="O239" s="84"/>
      <c r="P239" s="207">
        <f>O239*H239</f>
        <v>0</v>
      </c>
      <c r="Q239" s="207">
        <v>0</v>
      </c>
      <c r="R239" s="207">
        <f>Q239*H239</f>
        <v>0</v>
      </c>
      <c r="S239" s="207">
        <v>0</v>
      </c>
      <c r="T239" s="20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9" t="s">
        <v>142</v>
      </c>
      <c r="AT239" s="209" t="s">
        <v>144</v>
      </c>
      <c r="AU239" s="209" t="s">
        <v>79</v>
      </c>
      <c r="AY239" s="17" t="s">
        <v>143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7" t="s">
        <v>77</v>
      </c>
      <c r="BK239" s="210">
        <f>ROUND(I239*H239,2)</f>
        <v>0</v>
      </c>
      <c r="BL239" s="17" t="s">
        <v>142</v>
      </c>
      <c r="BM239" s="209" t="s">
        <v>490</v>
      </c>
    </row>
    <row r="240" s="2" customFormat="1">
      <c r="A240" s="38"/>
      <c r="B240" s="39"/>
      <c r="C240" s="40"/>
      <c r="D240" s="211" t="s">
        <v>149</v>
      </c>
      <c r="E240" s="40"/>
      <c r="F240" s="212" t="s">
        <v>491</v>
      </c>
      <c r="G240" s="40"/>
      <c r="H240" s="40"/>
      <c r="I240" s="213"/>
      <c r="J240" s="40"/>
      <c r="K240" s="40"/>
      <c r="L240" s="44"/>
      <c r="M240" s="216"/>
      <c r="N240" s="217"/>
      <c r="O240" s="218"/>
      <c r="P240" s="218"/>
      <c r="Q240" s="218"/>
      <c r="R240" s="218"/>
      <c r="S240" s="218"/>
      <c r="T240" s="219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149</v>
      </c>
      <c r="AU240" s="17" t="s">
        <v>79</v>
      </c>
    </row>
    <row r="241" s="2" customFormat="1" ht="6.96" customHeight="1">
      <c r="A241" s="38"/>
      <c r="B241" s="59"/>
      <c r="C241" s="60"/>
      <c r="D241" s="60"/>
      <c r="E241" s="60"/>
      <c r="F241" s="60"/>
      <c r="G241" s="60"/>
      <c r="H241" s="60"/>
      <c r="I241" s="60"/>
      <c r="J241" s="60"/>
      <c r="K241" s="60"/>
      <c r="L241" s="44"/>
      <c r="M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</sheetData>
  <sheetProtection sheet="1" autoFilter="0" formatColumns="0" formatRows="0" objects="1" scenarios="1" spinCount="100000" saltValue="6iOD4MCaJDPe5pHhJnv3oallNsJ+5GtWSxC/ZCpioS4TdDaJBLRUBWPJ77obWP8ciSoIsQHYYmg8GanXo/hkuA==" hashValue="2TgdD3qZjtiAR9qsqbeqLetJPeWTyjmmTk7TC9ZPkHlFx7ZoG+hidwWc200p6TkorPz8S+WyOzRTgm/talub8Q==" algorithmName="SHA-512" password="CC35"/>
  <autoFilter ref="C86:K24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ROUND((SUM(BE83:BE150)),  2)</f>
        <v>0</v>
      </c>
      <c r="G33" s="38"/>
      <c r="H33" s="38"/>
      <c r="I33" s="148">
        <v>0.20999999999999999</v>
      </c>
      <c r="J33" s="147">
        <f>ROUND(((SUM(BE83:BE150))*I33),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ROUND((SUM(BF83:BF150)),  2)</f>
        <v>0</v>
      </c>
      <c r="G34" s="38"/>
      <c r="H34" s="38"/>
      <c r="I34" s="148">
        <v>0.14999999999999999</v>
      </c>
      <c r="J34" s="147">
        <f>ROUND(((SUM(BF83:BF150))*I34),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ROUND((SUM(BG83:BG150)),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ROUND((SUM(BH83:BH150)),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ROUND((SUM(BI83:BI150)),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IO 01.2 - Zátopa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J85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493</v>
      </c>
      <c r="E62" s="223"/>
      <c r="F62" s="223"/>
      <c r="G62" s="223"/>
      <c r="H62" s="223"/>
      <c r="I62" s="223"/>
      <c r="J62" s="224">
        <f>J138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231</v>
      </c>
      <c r="E63" s="223"/>
      <c r="F63" s="223"/>
      <c r="G63" s="223"/>
      <c r="H63" s="223"/>
      <c r="I63" s="223"/>
      <c r="J63" s="224">
        <f>J148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127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Ochranná nádrž NO4 v k.ú. Hovorany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120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IO 01.2 - Zátopa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22. 1. 2021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128</v>
      </c>
      <c r="D82" s="174" t="s">
        <v>54</v>
      </c>
      <c r="E82" s="174" t="s">
        <v>50</v>
      </c>
      <c r="F82" s="174" t="s">
        <v>51</v>
      </c>
      <c r="G82" s="174" t="s">
        <v>129</v>
      </c>
      <c r="H82" s="174" t="s">
        <v>130</v>
      </c>
      <c r="I82" s="174" t="s">
        <v>131</v>
      </c>
      <c r="J82" s="175" t="s">
        <v>124</v>
      </c>
      <c r="K82" s="176" t="s">
        <v>132</v>
      </c>
      <c r="L82" s="177"/>
      <c r="M82" s="92" t="s">
        <v>19</v>
      </c>
      <c r="N82" s="93" t="s">
        <v>39</v>
      </c>
      <c r="O82" s="93" t="s">
        <v>133</v>
      </c>
      <c r="P82" s="93" t="s">
        <v>134</v>
      </c>
      <c r="Q82" s="93" t="s">
        <v>135</v>
      </c>
      <c r="R82" s="93" t="s">
        <v>136</v>
      </c>
      <c r="S82" s="93" t="s">
        <v>137</v>
      </c>
      <c r="T82" s="94" t="s">
        <v>138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139</v>
      </c>
      <c r="D83" s="40"/>
      <c r="E83" s="40"/>
      <c r="F83" s="40"/>
      <c r="G83" s="40"/>
      <c r="H83" s="40"/>
      <c r="I83" s="40"/>
      <c r="J83" s="178">
        <f>BK83</f>
        <v>0</v>
      </c>
      <c r="K83" s="40"/>
      <c r="L83" s="44"/>
      <c r="M83" s="95"/>
      <c r="N83" s="179"/>
      <c r="O83" s="96"/>
      <c r="P83" s="180">
        <f>P84</f>
        <v>0</v>
      </c>
      <c r="Q83" s="96"/>
      <c r="R83" s="180">
        <f>R84</f>
        <v>0.37360000000000004</v>
      </c>
      <c r="S83" s="96"/>
      <c r="T83" s="181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125</v>
      </c>
      <c r="BK83" s="182">
        <f>BK84</f>
        <v>0</v>
      </c>
    </row>
    <row r="84" s="11" customFormat="1" ht="25.92" customHeight="1">
      <c r="A84" s="11"/>
      <c r="B84" s="183"/>
      <c r="C84" s="184"/>
      <c r="D84" s="185" t="s">
        <v>68</v>
      </c>
      <c r="E84" s="186" t="s">
        <v>234</v>
      </c>
      <c r="F84" s="186" t="s">
        <v>235</v>
      </c>
      <c r="G84" s="184"/>
      <c r="H84" s="184"/>
      <c r="I84" s="187"/>
      <c r="J84" s="188">
        <f>BK84</f>
        <v>0</v>
      </c>
      <c r="K84" s="184"/>
      <c r="L84" s="189"/>
      <c r="M84" s="190"/>
      <c r="N84" s="191"/>
      <c r="O84" s="191"/>
      <c r="P84" s="192">
        <f>P85+P138+P148</f>
        <v>0</v>
      </c>
      <c r="Q84" s="191"/>
      <c r="R84" s="192">
        <f>R85+R138+R148</f>
        <v>0.37360000000000004</v>
      </c>
      <c r="S84" s="191"/>
      <c r="T84" s="193">
        <f>T85+T138+T148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77</v>
      </c>
      <c r="AT84" s="195" t="s">
        <v>68</v>
      </c>
      <c r="AU84" s="195" t="s">
        <v>69</v>
      </c>
      <c r="AY84" s="194" t="s">
        <v>143</v>
      </c>
      <c r="BK84" s="196">
        <f>BK85+BK138+BK148</f>
        <v>0</v>
      </c>
    </row>
    <row r="85" s="11" customFormat="1" ht="22.8" customHeight="1">
      <c r="A85" s="11"/>
      <c r="B85" s="183"/>
      <c r="C85" s="184"/>
      <c r="D85" s="185" t="s">
        <v>68</v>
      </c>
      <c r="E85" s="226" t="s">
        <v>77</v>
      </c>
      <c r="F85" s="226" t="s">
        <v>236</v>
      </c>
      <c r="G85" s="184"/>
      <c r="H85" s="184"/>
      <c r="I85" s="187"/>
      <c r="J85" s="227">
        <f>BK85</f>
        <v>0</v>
      </c>
      <c r="K85" s="184"/>
      <c r="L85" s="189"/>
      <c r="M85" s="190"/>
      <c r="N85" s="191"/>
      <c r="O85" s="191"/>
      <c r="P85" s="192">
        <f>SUM(P86:P137)</f>
        <v>0</v>
      </c>
      <c r="Q85" s="191"/>
      <c r="R85" s="192">
        <f>SUM(R86:R137)</f>
        <v>0.36960000000000004</v>
      </c>
      <c r="S85" s="191"/>
      <c r="T85" s="193">
        <f>SUM(T86:T137)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77</v>
      </c>
      <c r="AT85" s="195" t="s">
        <v>68</v>
      </c>
      <c r="AU85" s="195" t="s">
        <v>77</v>
      </c>
      <c r="AY85" s="194" t="s">
        <v>143</v>
      </c>
      <c r="BK85" s="196">
        <f>SUM(BK86:BK137)</f>
        <v>0</v>
      </c>
    </row>
    <row r="86" s="2" customFormat="1" ht="16.5" customHeight="1">
      <c r="A86" s="38"/>
      <c r="B86" s="39"/>
      <c r="C86" s="228" t="s">
        <v>77</v>
      </c>
      <c r="D86" s="228" t="s">
        <v>237</v>
      </c>
      <c r="E86" s="229" t="s">
        <v>494</v>
      </c>
      <c r="F86" s="230" t="s">
        <v>239</v>
      </c>
      <c r="G86" s="231" t="s">
        <v>240</v>
      </c>
      <c r="H86" s="232">
        <v>284.19999999999999</v>
      </c>
      <c r="I86" s="233"/>
      <c r="J86" s="234">
        <f>ROUND(I86*H86,2)</f>
        <v>0</v>
      </c>
      <c r="K86" s="235"/>
      <c r="L86" s="236"/>
      <c r="M86" s="237" t="s">
        <v>19</v>
      </c>
      <c r="N86" s="238" t="s">
        <v>40</v>
      </c>
      <c r="O86" s="84"/>
      <c r="P86" s="207">
        <f>O86*H86</f>
        <v>0</v>
      </c>
      <c r="Q86" s="207">
        <v>0.001</v>
      </c>
      <c r="R86" s="207">
        <f>Q86*H86</f>
        <v>0.28420000000000001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173</v>
      </c>
      <c r="AT86" s="209" t="s">
        <v>237</v>
      </c>
      <c r="AU86" s="209" t="s">
        <v>79</v>
      </c>
      <c r="AY86" s="17" t="s">
        <v>143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77</v>
      </c>
      <c r="BK86" s="210">
        <f>ROUND(I86*H86,2)</f>
        <v>0</v>
      </c>
      <c r="BL86" s="17" t="s">
        <v>142</v>
      </c>
      <c r="BM86" s="209" t="s">
        <v>495</v>
      </c>
    </row>
    <row r="87" s="2" customFormat="1">
      <c r="A87" s="38"/>
      <c r="B87" s="39"/>
      <c r="C87" s="40"/>
      <c r="D87" s="211" t="s">
        <v>149</v>
      </c>
      <c r="E87" s="40"/>
      <c r="F87" s="212" t="s">
        <v>239</v>
      </c>
      <c r="G87" s="40"/>
      <c r="H87" s="40"/>
      <c r="I87" s="213"/>
      <c r="J87" s="40"/>
      <c r="K87" s="40"/>
      <c r="L87" s="44"/>
      <c r="M87" s="214"/>
      <c r="N87" s="21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79</v>
      </c>
    </row>
    <row r="88" s="13" customFormat="1">
      <c r="A88" s="13"/>
      <c r="B88" s="239"/>
      <c r="C88" s="240"/>
      <c r="D88" s="211" t="s">
        <v>242</v>
      </c>
      <c r="E88" s="241" t="s">
        <v>19</v>
      </c>
      <c r="F88" s="242" t="s">
        <v>496</v>
      </c>
      <c r="G88" s="240"/>
      <c r="H88" s="243">
        <v>284.19999999999999</v>
      </c>
      <c r="I88" s="244"/>
      <c r="J88" s="240"/>
      <c r="K88" s="240"/>
      <c r="L88" s="245"/>
      <c r="M88" s="246"/>
      <c r="N88" s="247"/>
      <c r="O88" s="247"/>
      <c r="P88" s="247"/>
      <c r="Q88" s="247"/>
      <c r="R88" s="247"/>
      <c r="S88" s="247"/>
      <c r="T88" s="24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9" t="s">
        <v>242</v>
      </c>
      <c r="AU88" s="249" t="s">
        <v>79</v>
      </c>
      <c r="AV88" s="13" t="s">
        <v>79</v>
      </c>
      <c r="AW88" s="13" t="s">
        <v>31</v>
      </c>
      <c r="AX88" s="13" t="s">
        <v>77</v>
      </c>
      <c r="AY88" s="249" t="s">
        <v>143</v>
      </c>
    </row>
    <row r="89" s="2" customFormat="1" ht="16.5" customHeight="1">
      <c r="A89" s="38"/>
      <c r="B89" s="39"/>
      <c r="C89" s="228" t="s">
        <v>79</v>
      </c>
      <c r="D89" s="228" t="s">
        <v>237</v>
      </c>
      <c r="E89" s="229" t="s">
        <v>497</v>
      </c>
      <c r="F89" s="230" t="s">
        <v>245</v>
      </c>
      <c r="G89" s="231" t="s">
        <v>240</v>
      </c>
      <c r="H89" s="232">
        <v>85.400000000000006</v>
      </c>
      <c r="I89" s="233"/>
      <c r="J89" s="234">
        <f>ROUND(I89*H89,2)</f>
        <v>0</v>
      </c>
      <c r="K89" s="235"/>
      <c r="L89" s="236"/>
      <c r="M89" s="237" t="s">
        <v>19</v>
      </c>
      <c r="N89" s="238" t="s">
        <v>40</v>
      </c>
      <c r="O89" s="84"/>
      <c r="P89" s="207">
        <f>O89*H89</f>
        <v>0</v>
      </c>
      <c r="Q89" s="207">
        <v>0.001</v>
      </c>
      <c r="R89" s="207">
        <f>Q89*H89</f>
        <v>0.085400000000000004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173</v>
      </c>
      <c r="AT89" s="209" t="s">
        <v>237</v>
      </c>
      <c r="AU89" s="209" t="s">
        <v>79</v>
      </c>
      <c r="AY89" s="17" t="s">
        <v>143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77</v>
      </c>
      <c r="BK89" s="210">
        <f>ROUND(I89*H89,2)</f>
        <v>0</v>
      </c>
      <c r="BL89" s="17" t="s">
        <v>142</v>
      </c>
      <c r="BM89" s="209" t="s">
        <v>498</v>
      </c>
    </row>
    <row r="90" s="2" customFormat="1">
      <c r="A90" s="38"/>
      <c r="B90" s="39"/>
      <c r="C90" s="40"/>
      <c r="D90" s="211" t="s">
        <v>149</v>
      </c>
      <c r="E90" s="40"/>
      <c r="F90" s="212" t="s">
        <v>245</v>
      </c>
      <c r="G90" s="40"/>
      <c r="H90" s="40"/>
      <c r="I90" s="213"/>
      <c r="J90" s="40"/>
      <c r="K90" s="40"/>
      <c r="L90" s="44"/>
      <c r="M90" s="214"/>
      <c r="N90" s="215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79</v>
      </c>
    </row>
    <row r="91" s="13" customFormat="1">
      <c r="A91" s="13"/>
      <c r="B91" s="239"/>
      <c r="C91" s="240"/>
      <c r="D91" s="211" t="s">
        <v>242</v>
      </c>
      <c r="E91" s="241" t="s">
        <v>19</v>
      </c>
      <c r="F91" s="242" t="s">
        <v>499</v>
      </c>
      <c r="G91" s="240"/>
      <c r="H91" s="243">
        <v>85.400000000000006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9" t="s">
        <v>242</v>
      </c>
      <c r="AU91" s="249" t="s">
        <v>79</v>
      </c>
      <c r="AV91" s="13" t="s">
        <v>79</v>
      </c>
      <c r="AW91" s="13" t="s">
        <v>31</v>
      </c>
      <c r="AX91" s="13" t="s">
        <v>77</v>
      </c>
      <c r="AY91" s="249" t="s">
        <v>143</v>
      </c>
    </row>
    <row r="92" s="2" customFormat="1" ht="16.5" customHeight="1">
      <c r="A92" s="38"/>
      <c r="B92" s="39"/>
      <c r="C92" s="197" t="s">
        <v>154</v>
      </c>
      <c r="D92" s="197" t="s">
        <v>144</v>
      </c>
      <c r="E92" s="198" t="s">
        <v>299</v>
      </c>
      <c r="F92" s="199" t="s">
        <v>300</v>
      </c>
      <c r="G92" s="200" t="s">
        <v>259</v>
      </c>
      <c r="H92" s="201">
        <v>12300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40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142</v>
      </c>
      <c r="AT92" s="209" t="s">
        <v>144</v>
      </c>
      <c r="AU92" s="209" t="s">
        <v>79</v>
      </c>
      <c r="AY92" s="17" t="s">
        <v>143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77</v>
      </c>
      <c r="BK92" s="210">
        <f>ROUND(I92*H92,2)</f>
        <v>0</v>
      </c>
      <c r="BL92" s="17" t="s">
        <v>142</v>
      </c>
      <c r="BM92" s="209" t="s">
        <v>500</v>
      </c>
    </row>
    <row r="93" s="2" customFormat="1">
      <c r="A93" s="38"/>
      <c r="B93" s="39"/>
      <c r="C93" s="40"/>
      <c r="D93" s="211" t="s">
        <v>149</v>
      </c>
      <c r="E93" s="40"/>
      <c r="F93" s="212" t="s">
        <v>302</v>
      </c>
      <c r="G93" s="40"/>
      <c r="H93" s="40"/>
      <c r="I93" s="213"/>
      <c r="J93" s="40"/>
      <c r="K93" s="40"/>
      <c r="L93" s="44"/>
      <c r="M93" s="214"/>
      <c r="N93" s="21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79</v>
      </c>
    </row>
    <row r="94" s="13" customFormat="1">
      <c r="A94" s="13"/>
      <c r="B94" s="239"/>
      <c r="C94" s="240"/>
      <c r="D94" s="211" t="s">
        <v>242</v>
      </c>
      <c r="E94" s="241" t="s">
        <v>19</v>
      </c>
      <c r="F94" s="242" t="s">
        <v>501</v>
      </c>
      <c r="G94" s="240"/>
      <c r="H94" s="243">
        <v>1740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9" t="s">
        <v>242</v>
      </c>
      <c r="AU94" s="249" t="s">
        <v>79</v>
      </c>
      <c r="AV94" s="13" t="s">
        <v>79</v>
      </c>
      <c r="AW94" s="13" t="s">
        <v>31</v>
      </c>
      <c r="AX94" s="13" t="s">
        <v>69</v>
      </c>
      <c r="AY94" s="249" t="s">
        <v>143</v>
      </c>
    </row>
    <row r="95" s="13" customFormat="1">
      <c r="A95" s="13"/>
      <c r="B95" s="239"/>
      <c r="C95" s="240"/>
      <c r="D95" s="211" t="s">
        <v>242</v>
      </c>
      <c r="E95" s="241" t="s">
        <v>19</v>
      </c>
      <c r="F95" s="242" t="s">
        <v>502</v>
      </c>
      <c r="G95" s="240"/>
      <c r="H95" s="243">
        <v>10560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242</v>
      </c>
      <c r="AU95" s="249" t="s">
        <v>79</v>
      </c>
      <c r="AV95" s="13" t="s">
        <v>79</v>
      </c>
      <c r="AW95" s="13" t="s">
        <v>31</v>
      </c>
      <c r="AX95" s="13" t="s">
        <v>69</v>
      </c>
      <c r="AY95" s="249" t="s">
        <v>143</v>
      </c>
    </row>
    <row r="96" s="14" customFormat="1">
      <c r="A96" s="14"/>
      <c r="B96" s="250"/>
      <c r="C96" s="251"/>
      <c r="D96" s="211" t="s">
        <v>242</v>
      </c>
      <c r="E96" s="252" t="s">
        <v>19</v>
      </c>
      <c r="F96" s="253" t="s">
        <v>325</v>
      </c>
      <c r="G96" s="251"/>
      <c r="H96" s="254">
        <v>12300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0" t="s">
        <v>242</v>
      </c>
      <c r="AU96" s="260" t="s">
        <v>79</v>
      </c>
      <c r="AV96" s="14" t="s">
        <v>142</v>
      </c>
      <c r="AW96" s="14" t="s">
        <v>31</v>
      </c>
      <c r="AX96" s="14" t="s">
        <v>77</v>
      </c>
      <c r="AY96" s="260" t="s">
        <v>143</v>
      </c>
    </row>
    <row r="97" s="2" customFormat="1" ht="21.75" customHeight="1">
      <c r="A97" s="38"/>
      <c r="B97" s="39"/>
      <c r="C97" s="197" t="s">
        <v>142</v>
      </c>
      <c r="D97" s="197" t="s">
        <v>144</v>
      </c>
      <c r="E97" s="198" t="s">
        <v>503</v>
      </c>
      <c r="F97" s="199" t="s">
        <v>504</v>
      </c>
      <c r="G97" s="200" t="s">
        <v>306</v>
      </c>
      <c r="H97" s="201">
        <v>370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40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142</v>
      </c>
      <c r="AT97" s="209" t="s">
        <v>144</v>
      </c>
      <c r="AU97" s="209" t="s">
        <v>79</v>
      </c>
      <c r="AY97" s="17" t="s">
        <v>143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77</v>
      </c>
      <c r="BK97" s="210">
        <f>ROUND(I97*H97,2)</f>
        <v>0</v>
      </c>
      <c r="BL97" s="17" t="s">
        <v>142</v>
      </c>
      <c r="BM97" s="209" t="s">
        <v>505</v>
      </c>
    </row>
    <row r="98" s="2" customFormat="1">
      <c r="A98" s="38"/>
      <c r="B98" s="39"/>
      <c r="C98" s="40"/>
      <c r="D98" s="211" t="s">
        <v>149</v>
      </c>
      <c r="E98" s="40"/>
      <c r="F98" s="212" t="s">
        <v>506</v>
      </c>
      <c r="G98" s="40"/>
      <c r="H98" s="40"/>
      <c r="I98" s="213"/>
      <c r="J98" s="40"/>
      <c r="K98" s="40"/>
      <c r="L98" s="44"/>
      <c r="M98" s="214"/>
      <c r="N98" s="215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149</v>
      </c>
      <c r="AU98" s="17" t="s">
        <v>79</v>
      </c>
    </row>
    <row r="99" s="13" customFormat="1">
      <c r="A99" s="13"/>
      <c r="B99" s="239"/>
      <c r="C99" s="240"/>
      <c r="D99" s="211" t="s">
        <v>242</v>
      </c>
      <c r="E99" s="241" t="s">
        <v>19</v>
      </c>
      <c r="F99" s="242" t="s">
        <v>507</v>
      </c>
      <c r="G99" s="240"/>
      <c r="H99" s="243">
        <v>370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242</v>
      </c>
      <c r="AU99" s="249" t="s">
        <v>79</v>
      </c>
      <c r="AV99" s="13" t="s">
        <v>79</v>
      </c>
      <c r="AW99" s="13" t="s">
        <v>31</v>
      </c>
      <c r="AX99" s="13" t="s">
        <v>77</v>
      </c>
      <c r="AY99" s="249" t="s">
        <v>143</v>
      </c>
    </row>
    <row r="100" s="2" customFormat="1" ht="21.75" customHeight="1">
      <c r="A100" s="38"/>
      <c r="B100" s="39"/>
      <c r="C100" s="197" t="s">
        <v>161</v>
      </c>
      <c r="D100" s="197" t="s">
        <v>144</v>
      </c>
      <c r="E100" s="198" t="s">
        <v>508</v>
      </c>
      <c r="F100" s="199" t="s">
        <v>509</v>
      </c>
      <c r="G100" s="200" t="s">
        <v>306</v>
      </c>
      <c r="H100" s="201">
        <v>370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40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142</v>
      </c>
      <c r="AT100" s="209" t="s">
        <v>144</v>
      </c>
      <c r="AU100" s="209" t="s">
        <v>79</v>
      </c>
      <c r="AY100" s="17" t="s">
        <v>143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77</v>
      </c>
      <c r="BK100" s="210">
        <f>ROUND(I100*H100,2)</f>
        <v>0</v>
      </c>
      <c r="BL100" s="17" t="s">
        <v>142</v>
      </c>
      <c r="BM100" s="209" t="s">
        <v>510</v>
      </c>
    </row>
    <row r="101" s="2" customFormat="1">
      <c r="A101" s="38"/>
      <c r="B101" s="39"/>
      <c r="C101" s="40"/>
      <c r="D101" s="211" t="s">
        <v>149</v>
      </c>
      <c r="E101" s="40"/>
      <c r="F101" s="212" t="s">
        <v>511</v>
      </c>
      <c r="G101" s="40"/>
      <c r="H101" s="40"/>
      <c r="I101" s="213"/>
      <c r="J101" s="40"/>
      <c r="K101" s="40"/>
      <c r="L101" s="44"/>
      <c r="M101" s="214"/>
      <c r="N101" s="215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79</v>
      </c>
    </row>
    <row r="102" s="13" customFormat="1">
      <c r="A102" s="13"/>
      <c r="B102" s="239"/>
      <c r="C102" s="240"/>
      <c r="D102" s="211" t="s">
        <v>242</v>
      </c>
      <c r="E102" s="241" t="s">
        <v>19</v>
      </c>
      <c r="F102" s="242" t="s">
        <v>507</v>
      </c>
      <c r="G102" s="240"/>
      <c r="H102" s="243">
        <v>370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242</v>
      </c>
      <c r="AU102" s="249" t="s">
        <v>79</v>
      </c>
      <c r="AV102" s="13" t="s">
        <v>79</v>
      </c>
      <c r="AW102" s="13" t="s">
        <v>31</v>
      </c>
      <c r="AX102" s="13" t="s">
        <v>77</v>
      </c>
      <c r="AY102" s="249" t="s">
        <v>143</v>
      </c>
    </row>
    <row r="103" s="2" customFormat="1" ht="16.5" customHeight="1">
      <c r="A103" s="38"/>
      <c r="B103" s="39"/>
      <c r="C103" s="197" t="s">
        <v>165</v>
      </c>
      <c r="D103" s="197" t="s">
        <v>144</v>
      </c>
      <c r="E103" s="198" t="s">
        <v>331</v>
      </c>
      <c r="F103" s="199" t="s">
        <v>332</v>
      </c>
      <c r="G103" s="200" t="s">
        <v>306</v>
      </c>
      <c r="H103" s="201">
        <v>370</v>
      </c>
      <c r="I103" s="202"/>
      <c r="J103" s="203">
        <f>ROUND(I103*H103,2)</f>
        <v>0</v>
      </c>
      <c r="K103" s="204"/>
      <c r="L103" s="44"/>
      <c r="M103" s="205" t="s">
        <v>19</v>
      </c>
      <c r="N103" s="206" t="s">
        <v>40</v>
      </c>
      <c r="O103" s="8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142</v>
      </c>
      <c r="AT103" s="209" t="s">
        <v>144</v>
      </c>
      <c r="AU103" s="209" t="s">
        <v>79</v>
      </c>
      <c r="AY103" s="17" t="s">
        <v>143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77</v>
      </c>
      <c r="BK103" s="210">
        <f>ROUND(I103*H103,2)</f>
        <v>0</v>
      </c>
      <c r="BL103" s="17" t="s">
        <v>142</v>
      </c>
      <c r="BM103" s="209" t="s">
        <v>512</v>
      </c>
    </row>
    <row r="104" s="2" customFormat="1">
      <c r="A104" s="38"/>
      <c r="B104" s="39"/>
      <c r="C104" s="40"/>
      <c r="D104" s="211" t="s">
        <v>149</v>
      </c>
      <c r="E104" s="40"/>
      <c r="F104" s="212" t="s">
        <v>334</v>
      </c>
      <c r="G104" s="40"/>
      <c r="H104" s="40"/>
      <c r="I104" s="213"/>
      <c r="J104" s="40"/>
      <c r="K104" s="40"/>
      <c r="L104" s="44"/>
      <c r="M104" s="214"/>
      <c r="N104" s="215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79</v>
      </c>
    </row>
    <row r="105" s="13" customFormat="1">
      <c r="A105" s="13"/>
      <c r="B105" s="239"/>
      <c r="C105" s="240"/>
      <c r="D105" s="211" t="s">
        <v>242</v>
      </c>
      <c r="E105" s="241" t="s">
        <v>19</v>
      </c>
      <c r="F105" s="242" t="s">
        <v>513</v>
      </c>
      <c r="G105" s="240"/>
      <c r="H105" s="243">
        <v>370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242</v>
      </c>
      <c r="AU105" s="249" t="s">
        <v>79</v>
      </c>
      <c r="AV105" s="13" t="s">
        <v>79</v>
      </c>
      <c r="AW105" s="13" t="s">
        <v>31</v>
      </c>
      <c r="AX105" s="13" t="s">
        <v>77</v>
      </c>
      <c r="AY105" s="249" t="s">
        <v>143</v>
      </c>
    </row>
    <row r="106" s="2" customFormat="1" ht="16.5" customHeight="1">
      <c r="A106" s="38"/>
      <c r="B106" s="39"/>
      <c r="C106" s="197" t="s">
        <v>169</v>
      </c>
      <c r="D106" s="197" t="s">
        <v>144</v>
      </c>
      <c r="E106" s="198" t="s">
        <v>514</v>
      </c>
      <c r="F106" s="199" t="s">
        <v>515</v>
      </c>
      <c r="G106" s="200" t="s">
        <v>306</v>
      </c>
      <c r="H106" s="201">
        <v>370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40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142</v>
      </c>
      <c r="AT106" s="209" t="s">
        <v>144</v>
      </c>
      <c r="AU106" s="209" t="s">
        <v>79</v>
      </c>
      <c r="AY106" s="17" t="s">
        <v>143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77</v>
      </c>
      <c r="BK106" s="210">
        <f>ROUND(I106*H106,2)</f>
        <v>0</v>
      </c>
      <c r="BL106" s="17" t="s">
        <v>142</v>
      </c>
      <c r="BM106" s="209" t="s">
        <v>516</v>
      </c>
    </row>
    <row r="107" s="2" customFormat="1">
      <c r="A107" s="38"/>
      <c r="B107" s="39"/>
      <c r="C107" s="40"/>
      <c r="D107" s="211" t="s">
        <v>149</v>
      </c>
      <c r="E107" s="40"/>
      <c r="F107" s="212" t="s">
        <v>517</v>
      </c>
      <c r="G107" s="40"/>
      <c r="H107" s="40"/>
      <c r="I107" s="213"/>
      <c r="J107" s="40"/>
      <c r="K107" s="40"/>
      <c r="L107" s="44"/>
      <c r="M107" s="214"/>
      <c r="N107" s="215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79</v>
      </c>
    </row>
    <row r="108" s="13" customFormat="1">
      <c r="A108" s="13"/>
      <c r="B108" s="239"/>
      <c r="C108" s="240"/>
      <c r="D108" s="211" t="s">
        <v>242</v>
      </c>
      <c r="E108" s="241" t="s">
        <v>19</v>
      </c>
      <c r="F108" s="242" t="s">
        <v>513</v>
      </c>
      <c r="G108" s="240"/>
      <c r="H108" s="243">
        <v>370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9" t="s">
        <v>242</v>
      </c>
      <c r="AU108" s="249" t="s">
        <v>79</v>
      </c>
      <c r="AV108" s="13" t="s">
        <v>79</v>
      </c>
      <c r="AW108" s="13" t="s">
        <v>31</v>
      </c>
      <c r="AX108" s="13" t="s">
        <v>77</v>
      </c>
      <c r="AY108" s="249" t="s">
        <v>143</v>
      </c>
    </row>
    <row r="109" s="2" customFormat="1" ht="16.5" customHeight="1">
      <c r="A109" s="38"/>
      <c r="B109" s="39"/>
      <c r="C109" s="197" t="s">
        <v>173</v>
      </c>
      <c r="D109" s="197" t="s">
        <v>144</v>
      </c>
      <c r="E109" s="198" t="s">
        <v>343</v>
      </c>
      <c r="F109" s="199" t="s">
        <v>344</v>
      </c>
      <c r="G109" s="200" t="s">
        <v>306</v>
      </c>
      <c r="H109" s="201">
        <v>740</v>
      </c>
      <c r="I109" s="202"/>
      <c r="J109" s="203">
        <f>ROUND(I109*H109,2)</f>
        <v>0</v>
      </c>
      <c r="K109" s="204"/>
      <c r="L109" s="44"/>
      <c r="M109" s="205" t="s">
        <v>19</v>
      </c>
      <c r="N109" s="206" t="s">
        <v>40</v>
      </c>
      <c r="O109" s="8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142</v>
      </c>
      <c r="AT109" s="209" t="s">
        <v>144</v>
      </c>
      <c r="AU109" s="209" t="s">
        <v>79</v>
      </c>
      <c r="AY109" s="17" t="s">
        <v>143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77</v>
      </c>
      <c r="BK109" s="210">
        <f>ROUND(I109*H109,2)</f>
        <v>0</v>
      </c>
      <c r="BL109" s="17" t="s">
        <v>142</v>
      </c>
      <c r="BM109" s="209" t="s">
        <v>518</v>
      </c>
    </row>
    <row r="110" s="2" customFormat="1">
      <c r="A110" s="38"/>
      <c r="B110" s="39"/>
      <c r="C110" s="40"/>
      <c r="D110" s="211" t="s">
        <v>149</v>
      </c>
      <c r="E110" s="40"/>
      <c r="F110" s="212" t="s">
        <v>346</v>
      </c>
      <c r="G110" s="40"/>
      <c r="H110" s="40"/>
      <c r="I110" s="213"/>
      <c r="J110" s="40"/>
      <c r="K110" s="40"/>
      <c r="L110" s="44"/>
      <c r="M110" s="214"/>
      <c r="N110" s="215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149</v>
      </c>
      <c r="AU110" s="17" t="s">
        <v>79</v>
      </c>
    </row>
    <row r="111" s="13" customFormat="1">
      <c r="A111" s="13"/>
      <c r="B111" s="239"/>
      <c r="C111" s="240"/>
      <c r="D111" s="211" t="s">
        <v>242</v>
      </c>
      <c r="E111" s="241" t="s">
        <v>19</v>
      </c>
      <c r="F111" s="242" t="s">
        <v>519</v>
      </c>
      <c r="G111" s="240"/>
      <c r="H111" s="243">
        <v>740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242</v>
      </c>
      <c r="AU111" s="249" t="s">
        <v>79</v>
      </c>
      <c r="AV111" s="13" t="s">
        <v>79</v>
      </c>
      <c r="AW111" s="13" t="s">
        <v>31</v>
      </c>
      <c r="AX111" s="13" t="s">
        <v>77</v>
      </c>
      <c r="AY111" s="249" t="s">
        <v>143</v>
      </c>
    </row>
    <row r="112" s="2" customFormat="1" ht="21.75" customHeight="1">
      <c r="A112" s="38"/>
      <c r="B112" s="39"/>
      <c r="C112" s="197" t="s">
        <v>177</v>
      </c>
      <c r="D112" s="197" t="s">
        <v>144</v>
      </c>
      <c r="E112" s="198" t="s">
        <v>520</v>
      </c>
      <c r="F112" s="199" t="s">
        <v>521</v>
      </c>
      <c r="G112" s="200" t="s">
        <v>259</v>
      </c>
      <c r="H112" s="201">
        <v>8120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40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142</v>
      </c>
      <c r="AT112" s="209" t="s">
        <v>144</v>
      </c>
      <c r="AU112" s="209" t="s">
        <v>79</v>
      </c>
      <c r="AY112" s="17" t="s">
        <v>143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77</v>
      </c>
      <c r="BK112" s="210">
        <f>ROUND(I112*H112,2)</f>
        <v>0</v>
      </c>
      <c r="BL112" s="17" t="s">
        <v>142</v>
      </c>
      <c r="BM112" s="209" t="s">
        <v>522</v>
      </c>
    </row>
    <row r="113" s="2" customFormat="1">
      <c r="A113" s="38"/>
      <c r="B113" s="39"/>
      <c r="C113" s="40"/>
      <c r="D113" s="211" t="s">
        <v>149</v>
      </c>
      <c r="E113" s="40"/>
      <c r="F113" s="212" t="s">
        <v>523</v>
      </c>
      <c r="G113" s="40"/>
      <c r="H113" s="40"/>
      <c r="I113" s="213"/>
      <c r="J113" s="40"/>
      <c r="K113" s="40"/>
      <c r="L113" s="44"/>
      <c r="M113" s="214"/>
      <c r="N113" s="215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149</v>
      </c>
      <c r="AU113" s="17" t="s">
        <v>79</v>
      </c>
    </row>
    <row r="114" s="13" customFormat="1">
      <c r="A114" s="13"/>
      <c r="B114" s="239"/>
      <c r="C114" s="240"/>
      <c r="D114" s="211" t="s">
        <v>242</v>
      </c>
      <c r="E114" s="241" t="s">
        <v>19</v>
      </c>
      <c r="F114" s="242" t="s">
        <v>524</v>
      </c>
      <c r="G114" s="240"/>
      <c r="H114" s="243">
        <v>8120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242</v>
      </c>
      <c r="AU114" s="249" t="s">
        <v>79</v>
      </c>
      <c r="AV114" s="13" t="s">
        <v>79</v>
      </c>
      <c r="AW114" s="13" t="s">
        <v>31</v>
      </c>
      <c r="AX114" s="13" t="s">
        <v>77</v>
      </c>
      <c r="AY114" s="249" t="s">
        <v>143</v>
      </c>
    </row>
    <row r="115" s="2" customFormat="1" ht="16.5" customHeight="1">
      <c r="A115" s="38"/>
      <c r="B115" s="39"/>
      <c r="C115" s="197" t="s">
        <v>181</v>
      </c>
      <c r="D115" s="197" t="s">
        <v>144</v>
      </c>
      <c r="E115" s="198" t="s">
        <v>525</v>
      </c>
      <c r="F115" s="199" t="s">
        <v>526</v>
      </c>
      <c r="G115" s="200" t="s">
        <v>259</v>
      </c>
      <c r="H115" s="201">
        <v>8120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40</v>
      </c>
      <c r="O115" s="8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142</v>
      </c>
      <c r="AT115" s="209" t="s">
        <v>144</v>
      </c>
      <c r="AU115" s="209" t="s">
        <v>79</v>
      </c>
      <c r="AY115" s="17" t="s">
        <v>143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77</v>
      </c>
      <c r="BK115" s="210">
        <f>ROUND(I115*H115,2)</f>
        <v>0</v>
      </c>
      <c r="BL115" s="17" t="s">
        <v>142</v>
      </c>
      <c r="BM115" s="209" t="s">
        <v>527</v>
      </c>
    </row>
    <row r="116" s="2" customFormat="1">
      <c r="A116" s="38"/>
      <c r="B116" s="39"/>
      <c r="C116" s="40"/>
      <c r="D116" s="211" t="s">
        <v>149</v>
      </c>
      <c r="E116" s="40"/>
      <c r="F116" s="212" t="s">
        <v>528</v>
      </c>
      <c r="G116" s="40"/>
      <c r="H116" s="40"/>
      <c r="I116" s="213"/>
      <c r="J116" s="40"/>
      <c r="K116" s="40"/>
      <c r="L116" s="44"/>
      <c r="M116" s="214"/>
      <c r="N116" s="215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149</v>
      </c>
      <c r="AU116" s="17" t="s">
        <v>79</v>
      </c>
    </row>
    <row r="117" s="13" customFormat="1">
      <c r="A117" s="13"/>
      <c r="B117" s="239"/>
      <c r="C117" s="240"/>
      <c r="D117" s="211" t="s">
        <v>242</v>
      </c>
      <c r="E117" s="241" t="s">
        <v>19</v>
      </c>
      <c r="F117" s="242" t="s">
        <v>524</v>
      </c>
      <c r="G117" s="240"/>
      <c r="H117" s="243">
        <v>8120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242</v>
      </c>
      <c r="AU117" s="249" t="s">
        <v>79</v>
      </c>
      <c r="AV117" s="13" t="s">
        <v>79</v>
      </c>
      <c r="AW117" s="13" t="s">
        <v>31</v>
      </c>
      <c r="AX117" s="13" t="s">
        <v>77</v>
      </c>
      <c r="AY117" s="249" t="s">
        <v>143</v>
      </c>
    </row>
    <row r="118" s="2" customFormat="1" ht="16.5" customHeight="1">
      <c r="A118" s="38"/>
      <c r="B118" s="39"/>
      <c r="C118" s="197" t="s">
        <v>186</v>
      </c>
      <c r="D118" s="197" t="s">
        <v>144</v>
      </c>
      <c r="E118" s="198" t="s">
        <v>377</v>
      </c>
      <c r="F118" s="199" t="s">
        <v>378</v>
      </c>
      <c r="G118" s="200" t="s">
        <v>259</v>
      </c>
      <c r="H118" s="201">
        <v>2440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40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142</v>
      </c>
      <c r="AT118" s="209" t="s">
        <v>144</v>
      </c>
      <c r="AU118" s="209" t="s">
        <v>79</v>
      </c>
      <c r="AY118" s="17" t="s">
        <v>143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77</v>
      </c>
      <c r="BK118" s="210">
        <f>ROUND(I118*H118,2)</f>
        <v>0</v>
      </c>
      <c r="BL118" s="17" t="s">
        <v>142</v>
      </c>
      <c r="BM118" s="209" t="s">
        <v>529</v>
      </c>
    </row>
    <row r="119" s="2" customFormat="1">
      <c r="A119" s="38"/>
      <c r="B119" s="39"/>
      <c r="C119" s="40"/>
      <c r="D119" s="211" t="s">
        <v>149</v>
      </c>
      <c r="E119" s="40"/>
      <c r="F119" s="212" t="s">
        <v>380</v>
      </c>
      <c r="G119" s="40"/>
      <c r="H119" s="40"/>
      <c r="I119" s="213"/>
      <c r="J119" s="40"/>
      <c r="K119" s="40"/>
      <c r="L119" s="44"/>
      <c r="M119" s="214"/>
      <c r="N119" s="215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149</v>
      </c>
      <c r="AU119" s="17" t="s">
        <v>79</v>
      </c>
    </row>
    <row r="120" s="13" customFormat="1">
      <c r="A120" s="13"/>
      <c r="B120" s="239"/>
      <c r="C120" s="240"/>
      <c r="D120" s="211" t="s">
        <v>242</v>
      </c>
      <c r="E120" s="241" t="s">
        <v>19</v>
      </c>
      <c r="F120" s="242" t="s">
        <v>530</v>
      </c>
      <c r="G120" s="240"/>
      <c r="H120" s="243">
        <v>2440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242</v>
      </c>
      <c r="AU120" s="249" t="s">
        <v>79</v>
      </c>
      <c r="AV120" s="13" t="s">
        <v>79</v>
      </c>
      <c r="AW120" s="13" t="s">
        <v>31</v>
      </c>
      <c r="AX120" s="13" t="s">
        <v>77</v>
      </c>
      <c r="AY120" s="249" t="s">
        <v>143</v>
      </c>
    </row>
    <row r="121" s="2" customFormat="1" ht="16.5" customHeight="1">
      <c r="A121" s="38"/>
      <c r="B121" s="39"/>
      <c r="C121" s="197" t="s">
        <v>190</v>
      </c>
      <c r="D121" s="197" t="s">
        <v>144</v>
      </c>
      <c r="E121" s="198" t="s">
        <v>531</v>
      </c>
      <c r="F121" s="199" t="s">
        <v>532</v>
      </c>
      <c r="G121" s="200" t="s">
        <v>259</v>
      </c>
      <c r="H121" s="201">
        <v>4480</v>
      </c>
      <c r="I121" s="202"/>
      <c r="J121" s="203">
        <f>ROUND(I121*H121,2)</f>
        <v>0</v>
      </c>
      <c r="K121" s="204"/>
      <c r="L121" s="44"/>
      <c r="M121" s="205" t="s">
        <v>19</v>
      </c>
      <c r="N121" s="206" t="s">
        <v>40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142</v>
      </c>
      <c r="AT121" s="209" t="s">
        <v>144</v>
      </c>
      <c r="AU121" s="209" t="s">
        <v>79</v>
      </c>
      <c r="AY121" s="17" t="s">
        <v>143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77</v>
      </c>
      <c r="BK121" s="210">
        <f>ROUND(I121*H121,2)</f>
        <v>0</v>
      </c>
      <c r="BL121" s="17" t="s">
        <v>142</v>
      </c>
      <c r="BM121" s="209" t="s">
        <v>533</v>
      </c>
    </row>
    <row r="122" s="2" customFormat="1">
      <c r="A122" s="38"/>
      <c r="B122" s="39"/>
      <c r="C122" s="40"/>
      <c r="D122" s="211" t="s">
        <v>149</v>
      </c>
      <c r="E122" s="40"/>
      <c r="F122" s="212" t="s">
        <v>534</v>
      </c>
      <c r="G122" s="40"/>
      <c r="H122" s="40"/>
      <c r="I122" s="213"/>
      <c r="J122" s="40"/>
      <c r="K122" s="40"/>
      <c r="L122" s="44"/>
      <c r="M122" s="214"/>
      <c r="N122" s="215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79</v>
      </c>
    </row>
    <row r="123" s="13" customFormat="1">
      <c r="A123" s="13"/>
      <c r="B123" s="239"/>
      <c r="C123" s="240"/>
      <c r="D123" s="211" t="s">
        <v>242</v>
      </c>
      <c r="E123" s="241" t="s">
        <v>19</v>
      </c>
      <c r="F123" s="242" t="s">
        <v>535</v>
      </c>
      <c r="G123" s="240"/>
      <c r="H123" s="243">
        <v>4480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242</v>
      </c>
      <c r="AU123" s="249" t="s">
        <v>79</v>
      </c>
      <c r="AV123" s="13" t="s">
        <v>79</v>
      </c>
      <c r="AW123" s="13" t="s">
        <v>31</v>
      </c>
      <c r="AX123" s="13" t="s">
        <v>77</v>
      </c>
      <c r="AY123" s="249" t="s">
        <v>143</v>
      </c>
    </row>
    <row r="124" s="2" customFormat="1" ht="16.5" customHeight="1">
      <c r="A124" s="38"/>
      <c r="B124" s="39"/>
      <c r="C124" s="197" t="s">
        <v>195</v>
      </c>
      <c r="D124" s="197" t="s">
        <v>144</v>
      </c>
      <c r="E124" s="198" t="s">
        <v>536</v>
      </c>
      <c r="F124" s="199" t="s">
        <v>537</v>
      </c>
      <c r="G124" s="200" t="s">
        <v>259</v>
      </c>
      <c r="H124" s="201">
        <v>3640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40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142</v>
      </c>
      <c r="AT124" s="209" t="s">
        <v>144</v>
      </c>
      <c r="AU124" s="209" t="s">
        <v>79</v>
      </c>
      <c r="AY124" s="17" t="s">
        <v>143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77</v>
      </c>
      <c r="BK124" s="210">
        <f>ROUND(I124*H124,2)</f>
        <v>0</v>
      </c>
      <c r="BL124" s="17" t="s">
        <v>142</v>
      </c>
      <c r="BM124" s="209" t="s">
        <v>538</v>
      </c>
    </row>
    <row r="125" s="2" customFormat="1">
      <c r="A125" s="38"/>
      <c r="B125" s="39"/>
      <c r="C125" s="40"/>
      <c r="D125" s="211" t="s">
        <v>149</v>
      </c>
      <c r="E125" s="40"/>
      <c r="F125" s="212" t="s">
        <v>539</v>
      </c>
      <c r="G125" s="40"/>
      <c r="H125" s="40"/>
      <c r="I125" s="213"/>
      <c r="J125" s="40"/>
      <c r="K125" s="40"/>
      <c r="L125" s="44"/>
      <c r="M125" s="214"/>
      <c r="N125" s="215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149</v>
      </c>
      <c r="AU125" s="17" t="s">
        <v>79</v>
      </c>
    </row>
    <row r="126" s="13" customFormat="1">
      <c r="A126" s="13"/>
      <c r="B126" s="239"/>
      <c r="C126" s="240"/>
      <c r="D126" s="211" t="s">
        <v>242</v>
      </c>
      <c r="E126" s="241" t="s">
        <v>19</v>
      </c>
      <c r="F126" s="242" t="s">
        <v>540</v>
      </c>
      <c r="G126" s="240"/>
      <c r="H126" s="243">
        <v>3640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242</v>
      </c>
      <c r="AU126" s="249" t="s">
        <v>79</v>
      </c>
      <c r="AV126" s="13" t="s">
        <v>79</v>
      </c>
      <c r="AW126" s="13" t="s">
        <v>31</v>
      </c>
      <c r="AX126" s="13" t="s">
        <v>77</v>
      </c>
      <c r="AY126" s="249" t="s">
        <v>143</v>
      </c>
    </row>
    <row r="127" s="2" customFormat="1" ht="16.5" customHeight="1">
      <c r="A127" s="38"/>
      <c r="B127" s="39"/>
      <c r="C127" s="197" t="s">
        <v>199</v>
      </c>
      <c r="D127" s="197" t="s">
        <v>144</v>
      </c>
      <c r="E127" s="198" t="s">
        <v>541</v>
      </c>
      <c r="F127" s="199" t="s">
        <v>542</v>
      </c>
      <c r="G127" s="200" t="s">
        <v>259</v>
      </c>
      <c r="H127" s="201">
        <v>2295</v>
      </c>
      <c r="I127" s="202"/>
      <c r="J127" s="203">
        <f>ROUND(I127*H127,2)</f>
        <v>0</v>
      </c>
      <c r="K127" s="204"/>
      <c r="L127" s="44"/>
      <c r="M127" s="205" t="s">
        <v>19</v>
      </c>
      <c r="N127" s="206" t="s">
        <v>40</v>
      </c>
      <c r="O127" s="8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9" t="s">
        <v>142</v>
      </c>
      <c r="AT127" s="209" t="s">
        <v>144</v>
      </c>
      <c r="AU127" s="209" t="s">
        <v>79</v>
      </c>
      <c r="AY127" s="17" t="s">
        <v>143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7" t="s">
        <v>77</v>
      </c>
      <c r="BK127" s="210">
        <f>ROUND(I127*H127,2)</f>
        <v>0</v>
      </c>
      <c r="BL127" s="17" t="s">
        <v>142</v>
      </c>
      <c r="BM127" s="209" t="s">
        <v>543</v>
      </c>
    </row>
    <row r="128" s="2" customFormat="1">
      <c r="A128" s="38"/>
      <c r="B128" s="39"/>
      <c r="C128" s="40"/>
      <c r="D128" s="211" t="s">
        <v>149</v>
      </c>
      <c r="E128" s="40"/>
      <c r="F128" s="212" t="s">
        <v>544</v>
      </c>
      <c r="G128" s="40"/>
      <c r="H128" s="40"/>
      <c r="I128" s="213"/>
      <c r="J128" s="40"/>
      <c r="K128" s="40"/>
      <c r="L128" s="44"/>
      <c r="M128" s="214"/>
      <c r="N128" s="215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149</v>
      </c>
      <c r="AU128" s="17" t="s">
        <v>79</v>
      </c>
    </row>
    <row r="129" s="13" customFormat="1">
      <c r="A129" s="13"/>
      <c r="B129" s="239"/>
      <c r="C129" s="240"/>
      <c r="D129" s="211" t="s">
        <v>242</v>
      </c>
      <c r="E129" s="241" t="s">
        <v>19</v>
      </c>
      <c r="F129" s="242" t="s">
        <v>545</v>
      </c>
      <c r="G129" s="240"/>
      <c r="H129" s="243">
        <v>1950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242</v>
      </c>
      <c r="AU129" s="249" t="s">
        <v>79</v>
      </c>
      <c r="AV129" s="13" t="s">
        <v>79</v>
      </c>
      <c r="AW129" s="13" t="s">
        <v>31</v>
      </c>
      <c r="AX129" s="13" t="s">
        <v>69</v>
      </c>
      <c r="AY129" s="249" t="s">
        <v>143</v>
      </c>
    </row>
    <row r="130" s="13" customFormat="1">
      <c r="A130" s="13"/>
      <c r="B130" s="239"/>
      <c r="C130" s="240"/>
      <c r="D130" s="211" t="s">
        <v>242</v>
      </c>
      <c r="E130" s="241" t="s">
        <v>19</v>
      </c>
      <c r="F130" s="242" t="s">
        <v>546</v>
      </c>
      <c r="G130" s="240"/>
      <c r="H130" s="243">
        <v>345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242</v>
      </c>
      <c r="AU130" s="249" t="s">
        <v>79</v>
      </c>
      <c r="AV130" s="13" t="s">
        <v>79</v>
      </c>
      <c r="AW130" s="13" t="s">
        <v>31</v>
      </c>
      <c r="AX130" s="13" t="s">
        <v>69</v>
      </c>
      <c r="AY130" s="249" t="s">
        <v>143</v>
      </c>
    </row>
    <row r="131" s="14" customFormat="1">
      <c r="A131" s="14"/>
      <c r="B131" s="250"/>
      <c r="C131" s="251"/>
      <c r="D131" s="211" t="s">
        <v>242</v>
      </c>
      <c r="E131" s="252" t="s">
        <v>19</v>
      </c>
      <c r="F131" s="253" t="s">
        <v>325</v>
      </c>
      <c r="G131" s="251"/>
      <c r="H131" s="254">
        <v>2295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242</v>
      </c>
      <c r="AU131" s="260" t="s">
        <v>79</v>
      </c>
      <c r="AV131" s="14" t="s">
        <v>142</v>
      </c>
      <c r="AW131" s="14" t="s">
        <v>31</v>
      </c>
      <c r="AX131" s="14" t="s">
        <v>77</v>
      </c>
      <c r="AY131" s="260" t="s">
        <v>143</v>
      </c>
    </row>
    <row r="132" s="2" customFormat="1" ht="16.5" customHeight="1">
      <c r="A132" s="38"/>
      <c r="B132" s="39"/>
      <c r="C132" s="197" t="s">
        <v>8</v>
      </c>
      <c r="D132" s="197" t="s">
        <v>144</v>
      </c>
      <c r="E132" s="198" t="s">
        <v>388</v>
      </c>
      <c r="F132" s="199" t="s">
        <v>389</v>
      </c>
      <c r="G132" s="200" t="s">
        <v>259</v>
      </c>
      <c r="H132" s="201">
        <v>490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40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142</v>
      </c>
      <c r="AT132" s="209" t="s">
        <v>144</v>
      </c>
      <c r="AU132" s="209" t="s">
        <v>79</v>
      </c>
      <c r="AY132" s="17" t="s">
        <v>143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77</v>
      </c>
      <c r="BK132" s="210">
        <f>ROUND(I132*H132,2)</f>
        <v>0</v>
      </c>
      <c r="BL132" s="17" t="s">
        <v>142</v>
      </c>
      <c r="BM132" s="209" t="s">
        <v>547</v>
      </c>
    </row>
    <row r="133" s="2" customFormat="1">
      <c r="A133" s="38"/>
      <c r="B133" s="39"/>
      <c r="C133" s="40"/>
      <c r="D133" s="211" t="s">
        <v>149</v>
      </c>
      <c r="E133" s="40"/>
      <c r="F133" s="212" t="s">
        <v>391</v>
      </c>
      <c r="G133" s="40"/>
      <c r="H133" s="40"/>
      <c r="I133" s="213"/>
      <c r="J133" s="40"/>
      <c r="K133" s="40"/>
      <c r="L133" s="44"/>
      <c r="M133" s="214"/>
      <c r="N133" s="215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149</v>
      </c>
      <c r="AU133" s="17" t="s">
        <v>79</v>
      </c>
    </row>
    <row r="134" s="13" customFormat="1">
      <c r="A134" s="13"/>
      <c r="B134" s="239"/>
      <c r="C134" s="240"/>
      <c r="D134" s="211" t="s">
        <v>242</v>
      </c>
      <c r="E134" s="241" t="s">
        <v>19</v>
      </c>
      <c r="F134" s="242" t="s">
        <v>548</v>
      </c>
      <c r="G134" s="240"/>
      <c r="H134" s="243">
        <v>490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242</v>
      </c>
      <c r="AU134" s="249" t="s">
        <v>79</v>
      </c>
      <c r="AV134" s="13" t="s">
        <v>79</v>
      </c>
      <c r="AW134" s="13" t="s">
        <v>31</v>
      </c>
      <c r="AX134" s="13" t="s">
        <v>77</v>
      </c>
      <c r="AY134" s="249" t="s">
        <v>143</v>
      </c>
    </row>
    <row r="135" s="2" customFormat="1" ht="16.5" customHeight="1">
      <c r="A135" s="38"/>
      <c r="B135" s="39"/>
      <c r="C135" s="197" t="s">
        <v>209</v>
      </c>
      <c r="D135" s="197" t="s">
        <v>144</v>
      </c>
      <c r="E135" s="198" t="s">
        <v>549</v>
      </c>
      <c r="F135" s="199" t="s">
        <v>550</v>
      </c>
      <c r="G135" s="200" t="s">
        <v>259</v>
      </c>
      <c r="H135" s="201">
        <v>2440</v>
      </c>
      <c r="I135" s="202"/>
      <c r="J135" s="203">
        <f>ROUND(I135*H135,2)</f>
        <v>0</v>
      </c>
      <c r="K135" s="204"/>
      <c r="L135" s="44"/>
      <c r="M135" s="205" t="s">
        <v>19</v>
      </c>
      <c r="N135" s="206" t="s">
        <v>40</v>
      </c>
      <c r="O135" s="84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142</v>
      </c>
      <c r="AT135" s="209" t="s">
        <v>144</v>
      </c>
      <c r="AU135" s="209" t="s">
        <v>79</v>
      </c>
      <c r="AY135" s="17" t="s">
        <v>143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77</v>
      </c>
      <c r="BK135" s="210">
        <f>ROUND(I135*H135,2)</f>
        <v>0</v>
      </c>
      <c r="BL135" s="17" t="s">
        <v>142</v>
      </c>
      <c r="BM135" s="209" t="s">
        <v>551</v>
      </c>
    </row>
    <row r="136" s="2" customFormat="1">
      <c r="A136" s="38"/>
      <c r="B136" s="39"/>
      <c r="C136" s="40"/>
      <c r="D136" s="211" t="s">
        <v>149</v>
      </c>
      <c r="E136" s="40"/>
      <c r="F136" s="212" t="s">
        <v>552</v>
      </c>
      <c r="G136" s="40"/>
      <c r="H136" s="40"/>
      <c r="I136" s="213"/>
      <c r="J136" s="40"/>
      <c r="K136" s="40"/>
      <c r="L136" s="44"/>
      <c r="M136" s="214"/>
      <c r="N136" s="215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79</v>
      </c>
    </row>
    <row r="137" s="13" customFormat="1">
      <c r="A137" s="13"/>
      <c r="B137" s="239"/>
      <c r="C137" s="240"/>
      <c r="D137" s="211" t="s">
        <v>242</v>
      </c>
      <c r="E137" s="241" t="s">
        <v>19</v>
      </c>
      <c r="F137" s="242" t="s">
        <v>530</v>
      </c>
      <c r="G137" s="240"/>
      <c r="H137" s="243">
        <v>2440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242</v>
      </c>
      <c r="AU137" s="249" t="s">
        <v>79</v>
      </c>
      <c r="AV137" s="13" t="s">
        <v>79</v>
      </c>
      <c r="AW137" s="13" t="s">
        <v>31</v>
      </c>
      <c r="AX137" s="13" t="s">
        <v>77</v>
      </c>
      <c r="AY137" s="249" t="s">
        <v>143</v>
      </c>
    </row>
    <row r="138" s="11" customFormat="1" ht="22.8" customHeight="1">
      <c r="A138" s="11"/>
      <c r="B138" s="183"/>
      <c r="C138" s="184"/>
      <c r="D138" s="185" t="s">
        <v>68</v>
      </c>
      <c r="E138" s="226" t="s">
        <v>177</v>
      </c>
      <c r="F138" s="226" t="s">
        <v>553</v>
      </c>
      <c r="G138" s="184"/>
      <c r="H138" s="184"/>
      <c r="I138" s="187"/>
      <c r="J138" s="227">
        <f>BK138</f>
        <v>0</v>
      </c>
      <c r="K138" s="184"/>
      <c r="L138" s="189"/>
      <c r="M138" s="190"/>
      <c r="N138" s="191"/>
      <c r="O138" s="191"/>
      <c r="P138" s="192">
        <f>SUM(P139:P147)</f>
        <v>0</v>
      </c>
      <c r="Q138" s="191"/>
      <c r="R138" s="192">
        <f>SUM(R139:R147)</f>
        <v>0.0040000000000000001</v>
      </c>
      <c r="S138" s="191"/>
      <c r="T138" s="193">
        <f>SUM(T139:T147)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94" t="s">
        <v>77</v>
      </c>
      <c r="AT138" s="195" t="s">
        <v>68</v>
      </c>
      <c r="AU138" s="195" t="s">
        <v>77</v>
      </c>
      <c r="AY138" s="194" t="s">
        <v>143</v>
      </c>
      <c r="BK138" s="196">
        <f>SUM(BK139:BK147)</f>
        <v>0</v>
      </c>
    </row>
    <row r="139" s="2" customFormat="1" ht="16.5" customHeight="1">
      <c r="A139" s="38"/>
      <c r="B139" s="39"/>
      <c r="C139" s="197" t="s">
        <v>213</v>
      </c>
      <c r="D139" s="197" t="s">
        <v>144</v>
      </c>
      <c r="E139" s="198" t="s">
        <v>554</v>
      </c>
      <c r="F139" s="199" t="s">
        <v>555</v>
      </c>
      <c r="G139" s="200" t="s">
        <v>437</v>
      </c>
      <c r="H139" s="201">
        <v>100</v>
      </c>
      <c r="I139" s="202"/>
      <c r="J139" s="203">
        <f>ROUND(I139*H139,2)</f>
        <v>0</v>
      </c>
      <c r="K139" s="204"/>
      <c r="L139" s="44"/>
      <c r="M139" s="205" t="s">
        <v>19</v>
      </c>
      <c r="N139" s="206" t="s">
        <v>40</v>
      </c>
      <c r="O139" s="84"/>
      <c r="P139" s="207">
        <f>O139*H139</f>
        <v>0</v>
      </c>
      <c r="Q139" s="207">
        <v>4.0000000000000003E-05</v>
      </c>
      <c r="R139" s="207">
        <f>Q139*H139</f>
        <v>0.0040000000000000001</v>
      </c>
      <c r="S139" s="207">
        <v>0</v>
      </c>
      <c r="T139" s="20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142</v>
      </c>
      <c r="AT139" s="209" t="s">
        <v>144</v>
      </c>
      <c r="AU139" s="209" t="s">
        <v>79</v>
      </c>
      <c r="AY139" s="17" t="s">
        <v>143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77</v>
      </c>
      <c r="BK139" s="210">
        <f>ROUND(I139*H139,2)</f>
        <v>0</v>
      </c>
      <c r="BL139" s="17" t="s">
        <v>142</v>
      </c>
      <c r="BM139" s="209" t="s">
        <v>556</v>
      </c>
    </row>
    <row r="140" s="2" customFormat="1">
      <c r="A140" s="38"/>
      <c r="B140" s="39"/>
      <c r="C140" s="40"/>
      <c r="D140" s="211" t="s">
        <v>149</v>
      </c>
      <c r="E140" s="40"/>
      <c r="F140" s="212" t="s">
        <v>557</v>
      </c>
      <c r="G140" s="40"/>
      <c r="H140" s="40"/>
      <c r="I140" s="213"/>
      <c r="J140" s="40"/>
      <c r="K140" s="40"/>
      <c r="L140" s="44"/>
      <c r="M140" s="214"/>
      <c r="N140" s="215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79</v>
      </c>
    </row>
    <row r="141" s="2" customFormat="1" ht="16.5" customHeight="1">
      <c r="A141" s="38"/>
      <c r="B141" s="39"/>
      <c r="C141" s="197" t="s">
        <v>217</v>
      </c>
      <c r="D141" s="197" t="s">
        <v>144</v>
      </c>
      <c r="E141" s="198" t="s">
        <v>558</v>
      </c>
      <c r="F141" s="199" t="s">
        <v>559</v>
      </c>
      <c r="G141" s="200" t="s">
        <v>437</v>
      </c>
      <c r="H141" s="201">
        <v>400</v>
      </c>
      <c r="I141" s="202"/>
      <c r="J141" s="203">
        <f>ROUND(I141*H141,2)</f>
        <v>0</v>
      </c>
      <c r="K141" s="204"/>
      <c r="L141" s="44"/>
      <c r="M141" s="205" t="s">
        <v>19</v>
      </c>
      <c r="N141" s="206" t="s">
        <v>40</v>
      </c>
      <c r="O141" s="8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142</v>
      </c>
      <c r="AT141" s="209" t="s">
        <v>144</v>
      </c>
      <c r="AU141" s="209" t="s">
        <v>79</v>
      </c>
      <c r="AY141" s="17" t="s">
        <v>143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77</v>
      </c>
      <c r="BK141" s="210">
        <f>ROUND(I141*H141,2)</f>
        <v>0</v>
      </c>
      <c r="BL141" s="17" t="s">
        <v>142</v>
      </c>
      <c r="BM141" s="209" t="s">
        <v>560</v>
      </c>
    </row>
    <row r="142" s="2" customFormat="1">
      <c r="A142" s="38"/>
      <c r="B142" s="39"/>
      <c r="C142" s="40"/>
      <c r="D142" s="211" t="s">
        <v>149</v>
      </c>
      <c r="E142" s="40"/>
      <c r="F142" s="212" t="s">
        <v>561</v>
      </c>
      <c r="G142" s="40"/>
      <c r="H142" s="40"/>
      <c r="I142" s="213"/>
      <c r="J142" s="40"/>
      <c r="K142" s="40"/>
      <c r="L142" s="44"/>
      <c r="M142" s="214"/>
      <c r="N142" s="215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79</v>
      </c>
    </row>
    <row r="143" s="13" customFormat="1">
      <c r="A143" s="13"/>
      <c r="B143" s="239"/>
      <c r="C143" s="240"/>
      <c r="D143" s="211" t="s">
        <v>242</v>
      </c>
      <c r="E143" s="241" t="s">
        <v>19</v>
      </c>
      <c r="F143" s="242" t="s">
        <v>562</v>
      </c>
      <c r="G143" s="240"/>
      <c r="H143" s="243">
        <v>100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242</v>
      </c>
      <c r="AU143" s="249" t="s">
        <v>79</v>
      </c>
      <c r="AV143" s="13" t="s">
        <v>79</v>
      </c>
      <c r="AW143" s="13" t="s">
        <v>31</v>
      </c>
      <c r="AX143" s="13" t="s">
        <v>69</v>
      </c>
      <c r="AY143" s="249" t="s">
        <v>143</v>
      </c>
    </row>
    <row r="144" s="13" customFormat="1">
      <c r="A144" s="13"/>
      <c r="B144" s="239"/>
      <c r="C144" s="240"/>
      <c r="D144" s="211" t="s">
        <v>242</v>
      </c>
      <c r="E144" s="241" t="s">
        <v>19</v>
      </c>
      <c r="F144" s="242" t="s">
        <v>563</v>
      </c>
      <c r="G144" s="240"/>
      <c r="H144" s="243">
        <v>300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242</v>
      </c>
      <c r="AU144" s="249" t="s">
        <v>79</v>
      </c>
      <c r="AV144" s="13" t="s">
        <v>79</v>
      </c>
      <c r="AW144" s="13" t="s">
        <v>31</v>
      </c>
      <c r="AX144" s="13" t="s">
        <v>69</v>
      </c>
      <c r="AY144" s="249" t="s">
        <v>143</v>
      </c>
    </row>
    <row r="145" s="14" customFormat="1">
      <c r="A145" s="14"/>
      <c r="B145" s="250"/>
      <c r="C145" s="251"/>
      <c r="D145" s="211" t="s">
        <v>242</v>
      </c>
      <c r="E145" s="252" t="s">
        <v>19</v>
      </c>
      <c r="F145" s="253" t="s">
        <v>325</v>
      </c>
      <c r="G145" s="251"/>
      <c r="H145" s="254">
        <v>400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242</v>
      </c>
      <c r="AU145" s="260" t="s">
        <v>79</v>
      </c>
      <c r="AV145" s="14" t="s">
        <v>142</v>
      </c>
      <c r="AW145" s="14" t="s">
        <v>31</v>
      </c>
      <c r="AX145" s="14" t="s">
        <v>77</v>
      </c>
      <c r="AY145" s="260" t="s">
        <v>143</v>
      </c>
    </row>
    <row r="146" s="2" customFormat="1" ht="16.5" customHeight="1">
      <c r="A146" s="38"/>
      <c r="B146" s="39"/>
      <c r="C146" s="197" t="s">
        <v>221</v>
      </c>
      <c r="D146" s="197" t="s">
        <v>144</v>
      </c>
      <c r="E146" s="198" t="s">
        <v>564</v>
      </c>
      <c r="F146" s="199" t="s">
        <v>565</v>
      </c>
      <c r="G146" s="200" t="s">
        <v>566</v>
      </c>
      <c r="H146" s="201">
        <v>1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40</v>
      </c>
      <c r="O146" s="8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142</v>
      </c>
      <c r="AT146" s="209" t="s">
        <v>144</v>
      </c>
      <c r="AU146" s="209" t="s">
        <v>79</v>
      </c>
      <c r="AY146" s="17" t="s">
        <v>143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77</v>
      </c>
      <c r="BK146" s="210">
        <f>ROUND(I146*H146,2)</f>
        <v>0</v>
      </c>
      <c r="BL146" s="17" t="s">
        <v>142</v>
      </c>
      <c r="BM146" s="209" t="s">
        <v>567</v>
      </c>
    </row>
    <row r="147" s="2" customFormat="1">
      <c r="A147" s="38"/>
      <c r="B147" s="39"/>
      <c r="C147" s="40"/>
      <c r="D147" s="211" t="s">
        <v>149</v>
      </c>
      <c r="E147" s="40"/>
      <c r="F147" s="212" t="s">
        <v>568</v>
      </c>
      <c r="G147" s="40"/>
      <c r="H147" s="40"/>
      <c r="I147" s="213"/>
      <c r="J147" s="40"/>
      <c r="K147" s="40"/>
      <c r="L147" s="44"/>
      <c r="M147" s="214"/>
      <c r="N147" s="215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79</v>
      </c>
    </row>
    <row r="148" s="11" customFormat="1" ht="22.8" customHeight="1">
      <c r="A148" s="11"/>
      <c r="B148" s="183"/>
      <c r="C148" s="184"/>
      <c r="D148" s="185" t="s">
        <v>68</v>
      </c>
      <c r="E148" s="226" t="s">
        <v>476</v>
      </c>
      <c r="F148" s="226" t="s">
        <v>477</v>
      </c>
      <c r="G148" s="184"/>
      <c r="H148" s="184"/>
      <c r="I148" s="187"/>
      <c r="J148" s="227">
        <f>BK148</f>
        <v>0</v>
      </c>
      <c r="K148" s="184"/>
      <c r="L148" s="189"/>
      <c r="M148" s="190"/>
      <c r="N148" s="191"/>
      <c r="O148" s="191"/>
      <c r="P148" s="192">
        <f>SUM(P149:P150)</f>
        <v>0</v>
      </c>
      <c r="Q148" s="191"/>
      <c r="R148" s="192">
        <f>SUM(R149:R150)</f>
        <v>0</v>
      </c>
      <c r="S148" s="191"/>
      <c r="T148" s="193">
        <f>SUM(T149:T150)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94" t="s">
        <v>77</v>
      </c>
      <c r="AT148" s="195" t="s">
        <v>68</v>
      </c>
      <c r="AU148" s="195" t="s">
        <v>77</v>
      </c>
      <c r="AY148" s="194" t="s">
        <v>143</v>
      </c>
      <c r="BK148" s="196">
        <f>SUM(BK149:BK150)</f>
        <v>0</v>
      </c>
    </row>
    <row r="149" s="2" customFormat="1" ht="16.5" customHeight="1">
      <c r="A149" s="38"/>
      <c r="B149" s="39"/>
      <c r="C149" s="197" t="s">
        <v>326</v>
      </c>
      <c r="D149" s="197" t="s">
        <v>144</v>
      </c>
      <c r="E149" s="198" t="s">
        <v>479</v>
      </c>
      <c r="F149" s="199" t="s">
        <v>480</v>
      </c>
      <c r="G149" s="200" t="s">
        <v>462</v>
      </c>
      <c r="H149" s="201">
        <v>0.374</v>
      </c>
      <c r="I149" s="202"/>
      <c r="J149" s="203">
        <f>ROUND(I149*H149,2)</f>
        <v>0</v>
      </c>
      <c r="K149" s="204"/>
      <c r="L149" s="44"/>
      <c r="M149" s="205" t="s">
        <v>19</v>
      </c>
      <c r="N149" s="206" t="s">
        <v>40</v>
      </c>
      <c r="O149" s="84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9" t="s">
        <v>142</v>
      </c>
      <c r="AT149" s="209" t="s">
        <v>144</v>
      </c>
      <c r="AU149" s="209" t="s">
        <v>79</v>
      </c>
      <c r="AY149" s="17" t="s">
        <v>143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7" t="s">
        <v>77</v>
      </c>
      <c r="BK149" s="210">
        <f>ROUND(I149*H149,2)</f>
        <v>0</v>
      </c>
      <c r="BL149" s="17" t="s">
        <v>142</v>
      </c>
      <c r="BM149" s="209" t="s">
        <v>569</v>
      </c>
    </row>
    <row r="150" s="2" customFormat="1">
      <c r="A150" s="38"/>
      <c r="B150" s="39"/>
      <c r="C150" s="40"/>
      <c r="D150" s="211" t="s">
        <v>149</v>
      </c>
      <c r="E150" s="40"/>
      <c r="F150" s="212" t="s">
        <v>482</v>
      </c>
      <c r="G150" s="40"/>
      <c r="H150" s="40"/>
      <c r="I150" s="213"/>
      <c r="J150" s="40"/>
      <c r="K150" s="40"/>
      <c r="L150" s="44"/>
      <c r="M150" s="216"/>
      <c r="N150" s="217"/>
      <c r="O150" s="218"/>
      <c r="P150" s="218"/>
      <c r="Q150" s="218"/>
      <c r="R150" s="218"/>
      <c r="S150" s="218"/>
      <c r="T150" s="219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149</v>
      </c>
      <c r="AU150" s="17" t="s">
        <v>79</v>
      </c>
    </row>
    <row r="151" s="2" customFormat="1" ht="6.96" customHeight="1">
      <c r="A151" s="38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STJ7ZSQIdmtIf9osQ4uBr31dkYzw4XZiraYYfv3ivbDjjjVgWDPIMT6zmSMKEEw81uCbogLHvPlXGk59/hOp3w==" hashValue="SM+WvzBLSsVLHtoskX90+j7XeIA0pEv/CfoPfJtqGWmbMDm43xgBTPpcv2FAhJxmAhsoRNG0zBhKC7/WGWdlXQ==" algorithmName="SHA-512" password="CC35"/>
  <autoFilter ref="C82:K15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570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ROUND((SUM(BE89:BE407)),  2)</f>
        <v>0</v>
      </c>
      <c r="G33" s="38"/>
      <c r="H33" s="38"/>
      <c r="I33" s="148">
        <v>0.20999999999999999</v>
      </c>
      <c r="J33" s="147">
        <f>ROUND(((SUM(BE89:BE407))*I33),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ROUND((SUM(BF89:BF407)),  2)</f>
        <v>0</v>
      </c>
      <c r="G34" s="38"/>
      <c r="H34" s="38"/>
      <c r="I34" s="148">
        <v>0.14999999999999999</v>
      </c>
      <c r="J34" s="147">
        <f>ROUND(((SUM(BF89:BF407))*I34),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ROUND((SUM(BG89:BG407)),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ROUND((SUM(BH89:BH407)),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ROUND((SUM(BI89:BI407)),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IO 01.3 - Sdružený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J91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571</v>
      </c>
      <c r="E62" s="223"/>
      <c r="F62" s="223"/>
      <c r="G62" s="223"/>
      <c r="H62" s="223"/>
      <c r="I62" s="223"/>
      <c r="J62" s="224">
        <f>J141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572</v>
      </c>
      <c r="E63" s="223"/>
      <c r="F63" s="223"/>
      <c r="G63" s="223"/>
      <c r="H63" s="223"/>
      <c r="I63" s="223"/>
      <c r="J63" s="224">
        <f>J154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228</v>
      </c>
      <c r="E64" s="223"/>
      <c r="F64" s="223"/>
      <c r="G64" s="223"/>
      <c r="H64" s="223"/>
      <c r="I64" s="223"/>
      <c r="J64" s="224">
        <f>J214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229</v>
      </c>
      <c r="E65" s="223"/>
      <c r="F65" s="223"/>
      <c r="G65" s="223"/>
      <c r="H65" s="223"/>
      <c r="I65" s="223"/>
      <c r="J65" s="224">
        <f>J237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0"/>
      <c r="C66" s="221"/>
      <c r="D66" s="222" t="s">
        <v>493</v>
      </c>
      <c r="E66" s="223"/>
      <c r="F66" s="223"/>
      <c r="G66" s="223"/>
      <c r="H66" s="223"/>
      <c r="I66" s="223"/>
      <c r="J66" s="224">
        <f>J272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0"/>
      <c r="C67" s="221"/>
      <c r="D67" s="222" t="s">
        <v>231</v>
      </c>
      <c r="E67" s="223"/>
      <c r="F67" s="223"/>
      <c r="G67" s="223"/>
      <c r="H67" s="223"/>
      <c r="I67" s="223"/>
      <c r="J67" s="224">
        <f>J303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5"/>
      <c r="C68" s="166"/>
      <c r="D68" s="167" t="s">
        <v>232</v>
      </c>
      <c r="E68" s="168"/>
      <c r="F68" s="168"/>
      <c r="G68" s="168"/>
      <c r="H68" s="168"/>
      <c r="I68" s="168"/>
      <c r="J68" s="169">
        <f>J306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20"/>
      <c r="C69" s="221"/>
      <c r="D69" s="222" t="s">
        <v>233</v>
      </c>
      <c r="E69" s="223"/>
      <c r="F69" s="223"/>
      <c r="G69" s="223"/>
      <c r="H69" s="223"/>
      <c r="I69" s="223"/>
      <c r="J69" s="224">
        <f>J307</f>
        <v>0</v>
      </c>
      <c r="K69" s="221"/>
      <c r="L69" s="225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127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Ochranná nádrž NO4 v k.ú. Hovorany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120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IO 01.3 - Sdružený objekt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 xml:space="preserve"> </v>
      </c>
      <c r="G83" s="40"/>
      <c r="H83" s="40"/>
      <c r="I83" s="32" t="s">
        <v>23</v>
      </c>
      <c r="J83" s="72" t="str">
        <f>IF(J12="","",J12)</f>
        <v>22. 1. 2021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30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28</v>
      </c>
      <c r="D86" s="40"/>
      <c r="E86" s="40"/>
      <c r="F86" s="27" t="str">
        <f>IF(E18="","",E18)</f>
        <v>Vyplň údaj</v>
      </c>
      <c r="G86" s="40"/>
      <c r="H86" s="40"/>
      <c r="I86" s="32" t="s">
        <v>32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71"/>
      <c r="B88" s="172"/>
      <c r="C88" s="173" t="s">
        <v>128</v>
      </c>
      <c r="D88" s="174" t="s">
        <v>54</v>
      </c>
      <c r="E88" s="174" t="s">
        <v>50</v>
      </c>
      <c r="F88" s="174" t="s">
        <v>51</v>
      </c>
      <c r="G88" s="174" t="s">
        <v>129</v>
      </c>
      <c r="H88" s="174" t="s">
        <v>130</v>
      </c>
      <c r="I88" s="174" t="s">
        <v>131</v>
      </c>
      <c r="J88" s="175" t="s">
        <v>124</v>
      </c>
      <c r="K88" s="176" t="s">
        <v>132</v>
      </c>
      <c r="L88" s="177"/>
      <c r="M88" s="92" t="s">
        <v>19</v>
      </c>
      <c r="N88" s="93" t="s">
        <v>39</v>
      </c>
      <c r="O88" s="93" t="s">
        <v>133</v>
      </c>
      <c r="P88" s="93" t="s">
        <v>134</v>
      </c>
      <c r="Q88" s="93" t="s">
        <v>135</v>
      </c>
      <c r="R88" s="93" t="s">
        <v>136</v>
      </c>
      <c r="S88" s="93" t="s">
        <v>137</v>
      </c>
      <c r="T88" s="94" t="s">
        <v>138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8"/>
      <c r="B89" s="39"/>
      <c r="C89" s="99" t="s">
        <v>139</v>
      </c>
      <c r="D89" s="40"/>
      <c r="E89" s="40"/>
      <c r="F89" s="40"/>
      <c r="G89" s="40"/>
      <c r="H89" s="40"/>
      <c r="I89" s="40"/>
      <c r="J89" s="178">
        <f>BK89</f>
        <v>0</v>
      </c>
      <c r="K89" s="40"/>
      <c r="L89" s="44"/>
      <c r="M89" s="95"/>
      <c r="N89" s="179"/>
      <c r="O89" s="96"/>
      <c r="P89" s="180">
        <f>P90+P306</f>
        <v>0</v>
      </c>
      <c r="Q89" s="96"/>
      <c r="R89" s="180">
        <f>R90+R306</f>
        <v>196.78040300000001</v>
      </c>
      <c r="S89" s="96"/>
      <c r="T89" s="181">
        <f>T90+T306</f>
        <v>0.013199999999999998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68</v>
      </c>
      <c r="AU89" s="17" t="s">
        <v>125</v>
      </c>
      <c r="BK89" s="182">
        <f>BK90+BK306</f>
        <v>0</v>
      </c>
    </row>
    <row r="90" s="11" customFormat="1" ht="25.92" customHeight="1">
      <c r="A90" s="11"/>
      <c r="B90" s="183"/>
      <c r="C90" s="184"/>
      <c r="D90" s="185" t="s">
        <v>68</v>
      </c>
      <c r="E90" s="186" t="s">
        <v>234</v>
      </c>
      <c r="F90" s="186" t="s">
        <v>235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P91+P141+P154+P214+P237+P272+P303</f>
        <v>0</v>
      </c>
      <c r="Q90" s="191"/>
      <c r="R90" s="192">
        <f>R91+R141+R154+R214+R237+R272+R303</f>
        <v>194.35665725000001</v>
      </c>
      <c r="S90" s="191"/>
      <c r="T90" s="193">
        <f>T91+T141+T154+T214+T237+T272+T303</f>
        <v>0.013199999999999998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77</v>
      </c>
      <c r="AT90" s="195" t="s">
        <v>68</v>
      </c>
      <c r="AU90" s="195" t="s">
        <v>69</v>
      </c>
      <c r="AY90" s="194" t="s">
        <v>143</v>
      </c>
      <c r="BK90" s="196">
        <f>BK91+BK141+BK154+BK214+BK237+BK272+BK303</f>
        <v>0</v>
      </c>
    </row>
    <row r="91" s="11" customFormat="1" ht="22.8" customHeight="1">
      <c r="A91" s="11"/>
      <c r="B91" s="183"/>
      <c r="C91" s="184"/>
      <c r="D91" s="185" t="s">
        <v>68</v>
      </c>
      <c r="E91" s="226" t="s">
        <v>77</v>
      </c>
      <c r="F91" s="226" t="s">
        <v>236</v>
      </c>
      <c r="G91" s="184"/>
      <c r="H91" s="184"/>
      <c r="I91" s="187"/>
      <c r="J91" s="227">
        <f>BK91</f>
        <v>0</v>
      </c>
      <c r="K91" s="184"/>
      <c r="L91" s="189"/>
      <c r="M91" s="190"/>
      <c r="N91" s="191"/>
      <c r="O91" s="191"/>
      <c r="P91" s="192">
        <f>SUM(P92:P140)</f>
        <v>0</v>
      </c>
      <c r="Q91" s="191"/>
      <c r="R91" s="192">
        <f>SUM(R92:R140)</f>
        <v>0.0144</v>
      </c>
      <c r="S91" s="191"/>
      <c r="T91" s="193">
        <f>SUM(T92:T140)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77</v>
      </c>
      <c r="AT91" s="195" t="s">
        <v>68</v>
      </c>
      <c r="AU91" s="195" t="s">
        <v>77</v>
      </c>
      <c r="AY91" s="194" t="s">
        <v>143</v>
      </c>
      <c r="BK91" s="196">
        <f>SUM(BK92:BK140)</f>
        <v>0</v>
      </c>
    </row>
    <row r="92" s="2" customFormat="1" ht="16.5" customHeight="1">
      <c r="A92" s="38"/>
      <c r="B92" s="39"/>
      <c r="C92" s="197" t="s">
        <v>77</v>
      </c>
      <c r="D92" s="197" t="s">
        <v>144</v>
      </c>
      <c r="E92" s="198" t="s">
        <v>573</v>
      </c>
      <c r="F92" s="199" t="s">
        <v>574</v>
      </c>
      <c r="G92" s="200" t="s">
        <v>575</v>
      </c>
      <c r="H92" s="201">
        <v>480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40</v>
      </c>
      <c r="O92" s="84"/>
      <c r="P92" s="207">
        <f>O92*H92</f>
        <v>0</v>
      </c>
      <c r="Q92" s="207">
        <v>3.0000000000000001E-05</v>
      </c>
      <c r="R92" s="207">
        <f>Q92*H92</f>
        <v>0.0144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142</v>
      </c>
      <c r="AT92" s="209" t="s">
        <v>144</v>
      </c>
      <c r="AU92" s="209" t="s">
        <v>79</v>
      </c>
      <c r="AY92" s="17" t="s">
        <v>143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77</v>
      </c>
      <c r="BK92" s="210">
        <f>ROUND(I92*H92,2)</f>
        <v>0</v>
      </c>
      <c r="BL92" s="17" t="s">
        <v>142</v>
      </c>
      <c r="BM92" s="209" t="s">
        <v>576</v>
      </c>
    </row>
    <row r="93" s="2" customFormat="1">
      <c r="A93" s="38"/>
      <c r="B93" s="39"/>
      <c r="C93" s="40"/>
      <c r="D93" s="211" t="s">
        <v>149</v>
      </c>
      <c r="E93" s="40"/>
      <c r="F93" s="212" t="s">
        <v>577</v>
      </c>
      <c r="G93" s="40"/>
      <c r="H93" s="40"/>
      <c r="I93" s="213"/>
      <c r="J93" s="40"/>
      <c r="K93" s="40"/>
      <c r="L93" s="44"/>
      <c r="M93" s="214"/>
      <c r="N93" s="21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79</v>
      </c>
    </row>
    <row r="94" s="13" customFormat="1">
      <c r="A94" s="13"/>
      <c r="B94" s="239"/>
      <c r="C94" s="240"/>
      <c r="D94" s="211" t="s">
        <v>242</v>
      </c>
      <c r="E94" s="241" t="s">
        <v>19</v>
      </c>
      <c r="F94" s="242" t="s">
        <v>578</v>
      </c>
      <c r="G94" s="240"/>
      <c r="H94" s="243">
        <v>480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9" t="s">
        <v>242</v>
      </c>
      <c r="AU94" s="249" t="s">
        <v>79</v>
      </c>
      <c r="AV94" s="13" t="s">
        <v>79</v>
      </c>
      <c r="AW94" s="13" t="s">
        <v>31</v>
      </c>
      <c r="AX94" s="13" t="s">
        <v>77</v>
      </c>
      <c r="AY94" s="249" t="s">
        <v>143</v>
      </c>
    </row>
    <row r="95" s="2" customFormat="1" ht="16.5" customHeight="1">
      <c r="A95" s="38"/>
      <c r="B95" s="39"/>
      <c r="C95" s="197" t="s">
        <v>79</v>
      </c>
      <c r="D95" s="197" t="s">
        <v>144</v>
      </c>
      <c r="E95" s="198" t="s">
        <v>579</v>
      </c>
      <c r="F95" s="199" t="s">
        <v>580</v>
      </c>
      <c r="G95" s="200" t="s">
        <v>581</v>
      </c>
      <c r="H95" s="201">
        <v>60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40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142</v>
      </c>
      <c r="AT95" s="209" t="s">
        <v>144</v>
      </c>
      <c r="AU95" s="209" t="s">
        <v>79</v>
      </c>
      <c r="AY95" s="17" t="s">
        <v>143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77</v>
      </c>
      <c r="BK95" s="210">
        <f>ROUND(I95*H95,2)</f>
        <v>0</v>
      </c>
      <c r="BL95" s="17" t="s">
        <v>142</v>
      </c>
      <c r="BM95" s="209" t="s">
        <v>582</v>
      </c>
    </row>
    <row r="96" s="2" customFormat="1">
      <c r="A96" s="38"/>
      <c r="B96" s="39"/>
      <c r="C96" s="40"/>
      <c r="D96" s="211" t="s">
        <v>149</v>
      </c>
      <c r="E96" s="40"/>
      <c r="F96" s="212" t="s">
        <v>583</v>
      </c>
      <c r="G96" s="40"/>
      <c r="H96" s="40"/>
      <c r="I96" s="213"/>
      <c r="J96" s="40"/>
      <c r="K96" s="40"/>
      <c r="L96" s="44"/>
      <c r="M96" s="214"/>
      <c r="N96" s="215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79</v>
      </c>
    </row>
    <row r="97" s="13" customFormat="1">
      <c r="A97" s="13"/>
      <c r="B97" s="239"/>
      <c r="C97" s="240"/>
      <c r="D97" s="211" t="s">
        <v>242</v>
      </c>
      <c r="E97" s="241" t="s">
        <v>19</v>
      </c>
      <c r="F97" s="242" t="s">
        <v>584</v>
      </c>
      <c r="G97" s="240"/>
      <c r="H97" s="243">
        <v>60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9" t="s">
        <v>242</v>
      </c>
      <c r="AU97" s="249" t="s">
        <v>79</v>
      </c>
      <c r="AV97" s="13" t="s">
        <v>79</v>
      </c>
      <c r="AW97" s="13" t="s">
        <v>31</v>
      </c>
      <c r="AX97" s="13" t="s">
        <v>77</v>
      </c>
      <c r="AY97" s="249" t="s">
        <v>143</v>
      </c>
    </row>
    <row r="98" s="2" customFormat="1" ht="21.75" customHeight="1">
      <c r="A98" s="38"/>
      <c r="B98" s="39"/>
      <c r="C98" s="197" t="s">
        <v>154</v>
      </c>
      <c r="D98" s="197" t="s">
        <v>144</v>
      </c>
      <c r="E98" s="198" t="s">
        <v>585</v>
      </c>
      <c r="F98" s="199" t="s">
        <v>586</v>
      </c>
      <c r="G98" s="200" t="s">
        <v>306</v>
      </c>
      <c r="H98" s="201">
        <v>329.89999999999998</v>
      </c>
      <c r="I98" s="202"/>
      <c r="J98" s="203">
        <f>ROUND(I98*H98,2)</f>
        <v>0</v>
      </c>
      <c r="K98" s="204"/>
      <c r="L98" s="44"/>
      <c r="M98" s="205" t="s">
        <v>19</v>
      </c>
      <c r="N98" s="206" t="s">
        <v>40</v>
      </c>
      <c r="O98" s="8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142</v>
      </c>
      <c r="AT98" s="209" t="s">
        <v>144</v>
      </c>
      <c r="AU98" s="209" t="s">
        <v>79</v>
      </c>
      <c r="AY98" s="17" t="s">
        <v>143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77</v>
      </c>
      <c r="BK98" s="210">
        <f>ROUND(I98*H98,2)</f>
        <v>0</v>
      </c>
      <c r="BL98" s="17" t="s">
        <v>142</v>
      </c>
      <c r="BM98" s="209" t="s">
        <v>587</v>
      </c>
    </row>
    <row r="99" s="2" customFormat="1">
      <c r="A99" s="38"/>
      <c r="B99" s="39"/>
      <c r="C99" s="40"/>
      <c r="D99" s="211" t="s">
        <v>149</v>
      </c>
      <c r="E99" s="40"/>
      <c r="F99" s="212" t="s">
        <v>588</v>
      </c>
      <c r="G99" s="40"/>
      <c r="H99" s="40"/>
      <c r="I99" s="213"/>
      <c r="J99" s="40"/>
      <c r="K99" s="40"/>
      <c r="L99" s="44"/>
      <c r="M99" s="214"/>
      <c r="N99" s="215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79</v>
      </c>
    </row>
    <row r="100" s="13" customFormat="1">
      <c r="A100" s="13"/>
      <c r="B100" s="239"/>
      <c r="C100" s="240"/>
      <c r="D100" s="211" t="s">
        <v>242</v>
      </c>
      <c r="E100" s="241" t="s">
        <v>19</v>
      </c>
      <c r="F100" s="242" t="s">
        <v>589</v>
      </c>
      <c r="G100" s="240"/>
      <c r="H100" s="243">
        <v>235.40000000000001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242</v>
      </c>
      <c r="AU100" s="249" t="s">
        <v>79</v>
      </c>
      <c r="AV100" s="13" t="s">
        <v>79</v>
      </c>
      <c r="AW100" s="13" t="s">
        <v>31</v>
      </c>
      <c r="AX100" s="13" t="s">
        <v>69</v>
      </c>
      <c r="AY100" s="249" t="s">
        <v>143</v>
      </c>
    </row>
    <row r="101" s="13" customFormat="1">
      <c r="A101" s="13"/>
      <c r="B101" s="239"/>
      <c r="C101" s="240"/>
      <c r="D101" s="211" t="s">
        <v>242</v>
      </c>
      <c r="E101" s="241" t="s">
        <v>19</v>
      </c>
      <c r="F101" s="242" t="s">
        <v>590</v>
      </c>
      <c r="G101" s="240"/>
      <c r="H101" s="243">
        <v>94.5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242</v>
      </c>
      <c r="AU101" s="249" t="s">
        <v>79</v>
      </c>
      <c r="AV101" s="13" t="s">
        <v>79</v>
      </c>
      <c r="AW101" s="13" t="s">
        <v>31</v>
      </c>
      <c r="AX101" s="13" t="s">
        <v>69</v>
      </c>
      <c r="AY101" s="249" t="s">
        <v>143</v>
      </c>
    </row>
    <row r="102" s="14" customFormat="1">
      <c r="A102" s="14"/>
      <c r="B102" s="250"/>
      <c r="C102" s="251"/>
      <c r="D102" s="211" t="s">
        <v>242</v>
      </c>
      <c r="E102" s="252" t="s">
        <v>19</v>
      </c>
      <c r="F102" s="253" t="s">
        <v>325</v>
      </c>
      <c r="G102" s="251"/>
      <c r="H102" s="254">
        <v>329.89999999999998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0" t="s">
        <v>242</v>
      </c>
      <c r="AU102" s="260" t="s">
        <v>79</v>
      </c>
      <c r="AV102" s="14" t="s">
        <v>142</v>
      </c>
      <c r="AW102" s="14" t="s">
        <v>31</v>
      </c>
      <c r="AX102" s="14" t="s">
        <v>77</v>
      </c>
      <c r="AY102" s="260" t="s">
        <v>143</v>
      </c>
    </row>
    <row r="103" s="2" customFormat="1" ht="16.5" customHeight="1">
      <c r="A103" s="38"/>
      <c r="B103" s="39"/>
      <c r="C103" s="197" t="s">
        <v>142</v>
      </c>
      <c r="D103" s="197" t="s">
        <v>144</v>
      </c>
      <c r="E103" s="198" t="s">
        <v>591</v>
      </c>
      <c r="F103" s="199" t="s">
        <v>592</v>
      </c>
      <c r="G103" s="200" t="s">
        <v>306</v>
      </c>
      <c r="H103" s="201">
        <v>40.424999999999997</v>
      </c>
      <c r="I103" s="202"/>
      <c r="J103" s="203">
        <f>ROUND(I103*H103,2)</f>
        <v>0</v>
      </c>
      <c r="K103" s="204"/>
      <c r="L103" s="44"/>
      <c r="M103" s="205" t="s">
        <v>19</v>
      </c>
      <c r="N103" s="206" t="s">
        <v>40</v>
      </c>
      <c r="O103" s="8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142</v>
      </c>
      <c r="AT103" s="209" t="s">
        <v>144</v>
      </c>
      <c r="AU103" s="209" t="s">
        <v>79</v>
      </c>
      <c r="AY103" s="17" t="s">
        <v>143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77</v>
      </c>
      <c r="BK103" s="210">
        <f>ROUND(I103*H103,2)</f>
        <v>0</v>
      </c>
      <c r="BL103" s="17" t="s">
        <v>142</v>
      </c>
      <c r="BM103" s="209" t="s">
        <v>593</v>
      </c>
    </row>
    <row r="104" s="2" customFormat="1">
      <c r="A104" s="38"/>
      <c r="B104" s="39"/>
      <c r="C104" s="40"/>
      <c r="D104" s="211" t="s">
        <v>149</v>
      </c>
      <c r="E104" s="40"/>
      <c r="F104" s="212" t="s">
        <v>594</v>
      </c>
      <c r="G104" s="40"/>
      <c r="H104" s="40"/>
      <c r="I104" s="213"/>
      <c r="J104" s="40"/>
      <c r="K104" s="40"/>
      <c r="L104" s="44"/>
      <c r="M104" s="214"/>
      <c r="N104" s="215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79</v>
      </c>
    </row>
    <row r="105" s="13" customFormat="1">
      <c r="A105" s="13"/>
      <c r="B105" s="239"/>
      <c r="C105" s="240"/>
      <c r="D105" s="211" t="s">
        <v>242</v>
      </c>
      <c r="E105" s="241" t="s">
        <v>19</v>
      </c>
      <c r="F105" s="242" t="s">
        <v>595</v>
      </c>
      <c r="G105" s="240"/>
      <c r="H105" s="243">
        <v>40.424999999999997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242</v>
      </c>
      <c r="AU105" s="249" t="s">
        <v>79</v>
      </c>
      <c r="AV105" s="13" t="s">
        <v>79</v>
      </c>
      <c r="AW105" s="13" t="s">
        <v>31</v>
      </c>
      <c r="AX105" s="13" t="s">
        <v>77</v>
      </c>
      <c r="AY105" s="249" t="s">
        <v>143</v>
      </c>
    </row>
    <row r="106" s="2" customFormat="1" ht="21.75" customHeight="1">
      <c r="A106" s="38"/>
      <c r="B106" s="39"/>
      <c r="C106" s="197" t="s">
        <v>161</v>
      </c>
      <c r="D106" s="197" t="s">
        <v>144</v>
      </c>
      <c r="E106" s="198" t="s">
        <v>596</v>
      </c>
      <c r="F106" s="199" t="s">
        <v>597</v>
      </c>
      <c r="G106" s="200" t="s">
        <v>306</v>
      </c>
      <c r="H106" s="201">
        <v>4.0430000000000001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40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142</v>
      </c>
      <c r="AT106" s="209" t="s">
        <v>144</v>
      </c>
      <c r="AU106" s="209" t="s">
        <v>79</v>
      </c>
      <c r="AY106" s="17" t="s">
        <v>143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77</v>
      </c>
      <c r="BK106" s="210">
        <f>ROUND(I106*H106,2)</f>
        <v>0</v>
      </c>
      <c r="BL106" s="17" t="s">
        <v>142</v>
      </c>
      <c r="BM106" s="209" t="s">
        <v>598</v>
      </c>
    </row>
    <row r="107" s="2" customFormat="1">
      <c r="A107" s="38"/>
      <c r="B107" s="39"/>
      <c r="C107" s="40"/>
      <c r="D107" s="211" t="s">
        <v>149</v>
      </c>
      <c r="E107" s="40"/>
      <c r="F107" s="212" t="s">
        <v>599</v>
      </c>
      <c r="G107" s="40"/>
      <c r="H107" s="40"/>
      <c r="I107" s="213"/>
      <c r="J107" s="40"/>
      <c r="K107" s="40"/>
      <c r="L107" s="44"/>
      <c r="M107" s="214"/>
      <c r="N107" s="215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79</v>
      </c>
    </row>
    <row r="108" s="13" customFormat="1">
      <c r="A108" s="13"/>
      <c r="B108" s="239"/>
      <c r="C108" s="240"/>
      <c r="D108" s="211" t="s">
        <v>242</v>
      </c>
      <c r="E108" s="241" t="s">
        <v>19</v>
      </c>
      <c r="F108" s="242" t="s">
        <v>600</v>
      </c>
      <c r="G108" s="240"/>
      <c r="H108" s="243">
        <v>4.0430000000000001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9" t="s">
        <v>242</v>
      </c>
      <c r="AU108" s="249" t="s">
        <v>79</v>
      </c>
      <c r="AV108" s="13" t="s">
        <v>79</v>
      </c>
      <c r="AW108" s="13" t="s">
        <v>31</v>
      </c>
      <c r="AX108" s="13" t="s">
        <v>77</v>
      </c>
      <c r="AY108" s="249" t="s">
        <v>143</v>
      </c>
    </row>
    <row r="109" s="2" customFormat="1" ht="21.75" customHeight="1">
      <c r="A109" s="38"/>
      <c r="B109" s="39"/>
      <c r="C109" s="197" t="s">
        <v>165</v>
      </c>
      <c r="D109" s="197" t="s">
        <v>144</v>
      </c>
      <c r="E109" s="198" t="s">
        <v>601</v>
      </c>
      <c r="F109" s="199" t="s">
        <v>602</v>
      </c>
      <c r="G109" s="200" t="s">
        <v>306</v>
      </c>
      <c r="H109" s="201">
        <v>3.96</v>
      </c>
      <c r="I109" s="202"/>
      <c r="J109" s="203">
        <f>ROUND(I109*H109,2)</f>
        <v>0</v>
      </c>
      <c r="K109" s="204"/>
      <c r="L109" s="44"/>
      <c r="M109" s="205" t="s">
        <v>19</v>
      </c>
      <c r="N109" s="206" t="s">
        <v>40</v>
      </c>
      <c r="O109" s="8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142</v>
      </c>
      <c r="AT109" s="209" t="s">
        <v>144</v>
      </c>
      <c r="AU109" s="209" t="s">
        <v>79</v>
      </c>
      <c r="AY109" s="17" t="s">
        <v>143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77</v>
      </c>
      <c r="BK109" s="210">
        <f>ROUND(I109*H109,2)</f>
        <v>0</v>
      </c>
      <c r="BL109" s="17" t="s">
        <v>142</v>
      </c>
      <c r="BM109" s="209" t="s">
        <v>603</v>
      </c>
    </row>
    <row r="110" s="2" customFormat="1">
      <c r="A110" s="38"/>
      <c r="B110" s="39"/>
      <c r="C110" s="40"/>
      <c r="D110" s="211" t="s">
        <v>149</v>
      </c>
      <c r="E110" s="40"/>
      <c r="F110" s="212" t="s">
        <v>604</v>
      </c>
      <c r="G110" s="40"/>
      <c r="H110" s="40"/>
      <c r="I110" s="213"/>
      <c r="J110" s="40"/>
      <c r="K110" s="40"/>
      <c r="L110" s="44"/>
      <c r="M110" s="214"/>
      <c r="N110" s="215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149</v>
      </c>
      <c r="AU110" s="17" t="s">
        <v>79</v>
      </c>
    </row>
    <row r="111" s="13" customFormat="1">
      <c r="A111" s="13"/>
      <c r="B111" s="239"/>
      <c r="C111" s="240"/>
      <c r="D111" s="211" t="s">
        <v>242</v>
      </c>
      <c r="E111" s="241" t="s">
        <v>19</v>
      </c>
      <c r="F111" s="242" t="s">
        <v>605</v>
      </c>
      <c r="G111" s="240"/>
      <c r="H111" s="243">
        <v>3.96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242</v>
      </c>
      <c r="AU111" s="249" t="s">
        <v>79</v>
      </c>
      <c r="AV111" s="13" t="s">
        <v>79</v>
      </c>
      <c r="AW111" s="13" t="s">
        <v>31</v>
      </c>
      <c r="AX111" s="13" t="s">
        <v>77</v>
      </c>
      <c r="AY111" s="249" t="s">
        <v>143</v>
      </c>
    </row>
    <row r="112" s="2" customFormat="1" ht="21.75" customHeight="1">
      <c r="A112" s="38"/>
      <c r="B112" s="39"/>
      <c r="C112" s="197" t="s">
        <v>169</v>
      </c>
      <c r="D112" s="197" t="s">
        <v>144</v>
      </c>
      <c r="E112" s="198" t="s">
        <v>606</v>
      </c>
      <c r="F112" s="199" t="s">
        <v>607</v>
      </c>
      <c r="G112" s="200" t="s">
        <v>306</v>
      </c>
      <c r="H112" s="201">
        <v>23.625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40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142</v>
      </c>
      <c r="AT112" s="209" t="s">
        <v>144</v>
      </c>
      <c r="AU112" s="209" t="s">
        <v>79</v>
      </c>
      <c r="AY112" s="17" t="s">
        <v>143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77</v>
      </c>
      <c r="BK112" s="210">
        <f>ROUND(I112*H112,2)</f>
        <v>0</v>
      </c>
      <c r="BL112" s="17" t="s">
        <v>142</v>
      </c>
      <c r="BM112" s="209" t="s">
        <v>608</v>
      </c>
    </row>
    <row r="113" s="2" customFormat="1">
      <c r="A113" s="38"/>
      <c r="B113" s="39"/>
      <c r="C113" s="40"/>
      <c r="D113" s="211" t="s">
        <v>149</v>
      </c>
      <c r="E113" s="40"/>
      <c r="F113" s="212" t="s">
        <v>609</v>
      </c>
      <c r="G113" s="40"/>
      <c r="H113" s="40"/>
      <c r="I113" s="213"/>
      <c r="J113" s="40"/>
      <c r="K113" s="40"/>
      <c r="L113" s="44"/>
      <c r="M113" s="214"/>
      <c r="N113" s="215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149</v>
      </c>
      <c r="AU113" s="17" t="s">
        <v>79</v>
      </c>
    </row>
    <row r="114" s="13" customFormat="1">
      <c r="A114" s="13"/>
      <c r="B114" s="239"/>
      <c r="C114" s="240"/>
      <c r="D114" s="211" t="s">
        <v>242</v>
      </c>
      <c r="E114" s="241" t="s">
        <v>19</v>
      </c>
      <c r="F114" s="242" t="s">
        <v>610</v>
      </c>
      <c r="G114" s="240"/>
      <c r="H114" s="243">
        <v>23.625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242</v>
      </c>
      <c r="AU114" s="249" t="s">
        <v>79</v>
      </c>
      <c r="AV114" s="13" t="s">
        <v>79</v>
      </c>
      <c r="AW114" s="13" t="s">
        <v>31</v>
      </c>
      <c r="AX114" s="13" t="s">
        <v>77</v>
      </c>
      <c r="AY114" s="249" t="s">
        <v>143</v>
      </c>
    </row>
    <row r="115" s="2" customFormat="1" ht="16.5" customHeight="1">
      <c r="A115" s="38"/>
      <c r="B115" s="39"/>
      <c r="C115" s="197" t="s">
        <v>173</v>
      </c>
      <c r="D115" s="197" t="s">
        <v>144</v>
      </c>
      <c r="E115" s="198" t="s">
        <v>514</v>
      </c>
      <c r="F115" s="199" t="s">
        <v>515</v>
      </c>
      <c r="G115" s="200" t="s">
        <v>306</v>
      </c>
      <c r="H115" s="201">
        <v>397.91000000000002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40</v>
      </c>
      <c r="O115" s="8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142</v>
      </c>
      <c r="AT115" s="209" t="s">
        <v>144</v>
      </c>
      <c r="AU115" s="209" t="s">
        <v>79</v>
      </c>
      <c r="AY115" s="17" t="s">
        <v>143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77</v>
      </c>
      <c r="BK115" s="210">
        <f>ROUND(I115*H115,2)</f>
        <v>0</v>
      </c>
      <c r="BL115" s="17" t="s">
        <v>142</v>
      </c>
      <c r="BM115" s="209" t="s">
        <v>611</v>
      </c>
    </row>
    <row r="116" s="2" customFormat="1">
      <c r="A116" s="38"/>
      <c r="B116" s="39"/>
      <c r="C116" s="40"/>
      <c r="D116" s="211" t="s">
        <v>149</v>
      </c>
      <c r="E116" s="40"/>
      <c r="F116" s="212" t="s">
        <v>517</v>
      </c>
      <c r="G116" s="40"/>
      <c r="H116" s="40"/>
      <c r="I116" s="213"/>
      <c r="J116" s="40"/>
      <c r="K116" s="40"/>
      <c r="L116" s="44"/>
      <c r="M116" s="214"/>
      <c r="N116" s="215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149</v>
      </c>
      <c r="AU116" s="17" t="s">
        <v>79</v>
      </c>
    </row>
    <row r="117" s="13" customFormat="1">
      <c r="A117" s="13"/>
      <c r="B117" s="239"/>
      <c r="C117" s="240"/>
      <c r="D117" s="211" t="s">
        <v>242</v>
      </c>
      <c r="E117" s="241" t="s">
        <v>19</v>
      </c>
      <c r="F117" s="242" t="s">
        <v>589</v>
      </c>
      <c r="G117" s="240"/>
      <c r="H117" s="243">
        <v>235.40000000000001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242</v>
      </c>
      <c r="AU117" s="249" t="s">
        <v>79</v>
      </c>
      <c r="AV117" s="13" t="s">
        <v>79</v>
      </c>
      <c r="AW117" s="13" t="s">
        <v>31</v>
      </c>
      <c r="AX117" s="13" t="s">
        <v>69</v>
      </c>
      <c r="AY117" s="249" t="s">
        <v>143</v>
      </c>
    </row>
    <row r="118" s="13" customFormat="1">
      <c r="A118" s="13"/>
      <c r="B118" s="239"/>
      <c r="C118" s="240"/>
      <c r="D118" s="211" t="s">
        <v>242</v>
      </c>
      <c r="E118" s="241" t="s">
        <v>19</v>
      </c>
      <c r="F118" s="242" t="s">
        <v>590</v>
      </c>
      <c r="G118" s="240"/>
      <c r="H118" s="243">
        <v>94.5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242</v>
      </c>
      <c r="AU118" s="249" t="s">
        <v>79</v>
      </c>
      <c r="AV118" s="13" t="s">
        <v>79</v>
      </c>
      <c r="AW118" s="13" t="s">
        <v>31</v>
      </c>
      <c r="AX118" s="13" t="s">
        <v>69</v>
      </c>
      <c r="AY118" s="249" t="s">
        <v>143</v>
      </c>
    </row>
    <row r="119" s="13" customFormat="1">
      <c r="A119" s="13"/>
      <c r="B119" s="239"/>
      <c r="C119" s="240"/>
      <c r="D119" s="211" t="s">
        <v>242</v>
      </c>
      <c r="E119" s="241" t="s">
        <v>19</v>
      </c>
      <c r="F119" s="242" t="s">
        <v>595</v>
      </c>
      <c r="G119" s="240"/>
      <c r="H119" s="243">
        <v>40.424999999999997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242</v>
      </c>
      <c r="AU119" s="249" t="s">
        <v>79</v>
      </c>
      <c r="AV119" s="13" t="s">
        <v>79</v>
      </c>
      <c r="AW119" s="13" t="s">
        <v>31</v>
      </c>
      <c r="AX119" s="13" t="s">
        <v>69</v>
      </c>
      <c r="AY119" s="249" t="s">
        <v>143</v>
      </c>
    </row>
    <row r="120" s="13" customFormat="1">
      <c r="A120" s="13"/>
      <c r="B120" s="239"/>
      <c r="C120" s="240"/>
      <c r="D120" s="211" t="s">
        <v>242</v>
      </c>
      <c r="E120" s="241" t="s">
        <v>19</v>
      </c>
      <c r="F120" s="242" t="s">
        <v>605</v>
      </c>
      <c r="G120" s="240"/>
      <c r="H120" s="243">
        <v>3.96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242</v>
      </c>
      <c r="AU120" s="249" t="s">
        <v>79</v>
      </c>
      <c r="AV120" s="13" t="s">
        <v>79</v>
      </c>
      <c r="AW120" s="13" t="s">
        <v>31</v>
      </c>
      <c r="AX120" s="13" t="s">
        <v>69</v>
      </c>
      <c r="AY120" s="249" t="s">
        <v>143</v>
      </c>
    </row>
    <row r="121" s="13" customFormat="1">
      <c r="A121" s="13"/>
      <c r="B121" s="239"/>
      <c r="C121" s="240"/>
      <c r="D121" s="211" t="s">
        <v>242</v>
      </c>
      <c r="E121" s="241" t="s">
        <v>19</v>
      </c>
      <c r="F121" s="242" t="s">
        <v>610</v>
      </c>
      <c r="G121" s="240"/>
      <c r="H121" s="243">
        <v>23.625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242</v>
      </c>
      <c r="AU121" s="249" t="s">
        <v>79</v>
      </c>
      <c r="AV121" s="13" t="s">
        <v>79</v>
      </c>
      <c r="AW121" s="13" t="s">
        <v>31</v>
      </c>
      <c r="AX121" s="13" t="s">
        <v>69</v>
      </c>
      <c r="AY121" s="249" t="s">
        <v>143</v>
      </c>
    </row>
    <row r="122" s="14" customFormat="1">
      <c r="A122" s="14"/>
      <c r="B122" s="250"/>
      <c r="C122" s="251"/>
      <c r="D122" s="211" t="s">
        <v>242</v>
      </c>
      <c r="E122" s="252" t="s">
        <v>19</v>
      </c>
      <c r="F122" s="253" t="s">
        <v>325</v>
      </c>
      <c r="G122" s="251"/>
      <c r="H122" s="254">
        <v>397.91000000000002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0" t="s">
        <v>242</v>
      </c>
      <c r="AU122" s="260" t="s">
        <v>79</v>
      </c>
      <c r="AV122" s="14" t="s">
        <v>142</v>
      </c>
      <c r="AW122" s="14" t="s">
        <v>31</v>
      </c>
      <c r="AX122" s="14" t="s">
        <v>77</v>
      </c>
      <c r="AY122" s="260" t="s">
        <v>143</v>
      </c>
    </row>
    <row r="123" s="2" customFormat="1" ht="16.5" customHeight="1">
      <c r="A123" s="38"/>
      <c r="B123" s="39"/>
      <c r="C123" s="197" t="s">
        <v>177</v>
      </c>
      <c r="D123" s="197" t="s">
        <v>144</v>
      </c>
      <c r="E123" s="198" t="s">
        <v>343</v>
      </c>
      <c r="F123" s="199" t="s">
        <v>344</v>
      </c>
      <c r="G123" s="200" t="s">
        <v>306</v>
      </c>
      <c r="H123" s="201">
        <v>397.91000000000002</v>
      </c>
      <c r="I123" s="202"/>
      <c r="J123" s="203">
        <f>ROUND(I123*H123,2)</f>
        <v>0</v>
      </c>
      <c r="K123" s="204"/>
      <c r="L123" s="44"/>
      <c r="M123" s="205" t="s">
        <v>19</v>
      </c>
      <c r="N123" s="206" t="s">
        <v>40</v>
      </c>
      <c r="O123" s="8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9" t="s">
        <v>142</v>
      </c>
      <c r="AT123" s="209" t="s">
        <v>144</v>
      </c>
      <c r="AU123" s="209" t="s">
        <v>79</v>
      </c>
      <c r="AY123" s="17" t="s">
        <v>143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77</v>
      </c>
      <c r="BK123" s="210">
        <f>ROUND(I123*H123,2)</f>
        <v>0</v>
      </c>
      <c r="BL123" s="17" t="s">
        <v>142</v>
      </c>
      <c r="BM123" s="209" t="s">
        <v>612</v>
      </c>
    </row>
    <row r="124" s="2" customFormat="1">
      <c r="A124" s="38"/>
      <c r="B124" s="39"/>
      <c r="C124" s="40"/>
      <c r="D124" s="211" t="s">
        <v>149</v>
      </c>
      <c r="E124" s="40"/>
      <c r="F124" s="212" t="s">
        <v>346</v>
      </c>
      <c r="G124" s="40"/>
      <c r="H124" s="40"/>
      <c r="I124" s="213"/>
      <c r="J124" s="40"/>
      <c r="K124" s="40"/>
      <c r="L124" s="44"/>
      <c r="M124" s="214"/>
      <c r="N124" s="215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79</v>
      </c>
    </row>
    <row r="125" s="13" customFormat="1">
      <c r="A125" s="13"/>
      <c r="B125" s="239"/>
      <c r="C125" s="240"/>
      <c r="D125" s="211" t="s">
        <v>242</v>
      </c>
      <c r="E125" s="241" t="s">
        <v>19</v>
      </c>
      <c r="F125" s="242" t="s">
        <v>589</v>
      </c>
      <c r="G125" s="240"/>
      <c r="H125" s="243">
        <v>235.40000000000001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242</v>
      </c>
      <c r="AU125" s="249" t="s">
        <v>79</v>
      </c>
      <c r="AV125" s="13" t="s">
        <v>79</v>
      </c>
      <c r="AW125" s="13" t="s">
        <v>31</v>
      </c>
      <c r="AX125" s="13" t="s">
        <v>69</v>
      </c>
      <c r="AY125" s="249" t="s">
        <v>143</v>
      </c>
    </row>
    <row r="126" s="13" customFormat="1">
      <c r="A126" s="13"/>
      <c r="B126" s="239"/>
      <c r="C126" s="240"/>
      <c r="D126" s="211" t="s">
        <v>242</v>
      </c>
      <c r="E126" s="241" t="s">
        <v>19</v>
      </c>
      <c r="F126" s="242" t="s">
        <v>590</v>
      </c>
      <c r="G126" s="240"/>
      <c r="H126" s="243">
        <v>94.5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242</v>
      </c>
      <c r="AU126" s="249" t="s">
        <v>79</v>
      </c>
      <c r="AV126" s="13" t="s">
        <v>79</v>
      </c>
      <c r="AW126" s="13" t="s">
        <v>31</v>
      </c>
      <c r="AX126" s="13" t="s">
        <v>69</v>
      </c>
      <c r="AY126" s="249" t="s">
        <v>143</v>
      </c>
    </row>
    <row r="127" s="13" customFormat="1">
      <c r="A127" s="13"/>
      <c r="B127" s="239"/>
      <c r="C127" s="240"/>
      <c r="D127" s="211" t="s">
        <v>242</v>
      </c>
      <c r="E127" s="241" t="s">
        <v>19</v>
      </c>
      <c r="F127" s="242" t="s">
        <v>595</v>
      </c>
      <c r="G127" s="240"/>
      <c r="H127" s="243">
        <v>40.424999999999997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242</v>
      </c>
      <c r="AU127" s="249" t="s">
        <v>79</v>
      </c>
      <c r="AV127" s="13" t="s">
        <v>79</v>
      </c>
      <c r="AW127" s="13" t="s">
        <v>31</v>
      </c>
      <c r="AX127" s="13" t="s">
        <v>69</v>
      </c>
      <c r="AY127" s="249" t="s">
        <v>143</v>
      </c>
    </row>
    <row r="128" s="13" customFormat="1">
      <c r="A128" s="13"/>
      <c r="B128" s="239"/>
      <c r="C128" s="240"/>
      <c r="D128" s="211" t="s">
        <v>242</v>
      </c>
      <c r="E128" s="241" t="s">
        <v>19</v>
      </c>
      <c r="F128" s="242" t="s">
        <v>605</v>
      </c>
      <c r="G128" s="240"/>
      <c r="H128" s="243">
        <v>3.96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242</v>
      </c>
      <c r="AU128" s="249" t="s">
        <v>79</v>
      </c>
      <c r="AV128" s="13" t="s">
        <v>79</v>
      </c>
      <c r="AW128" s="13" t="s">
        <v>31</v>
      </c>
      <c r="AX128" s="13" t="s">
        <v>69</v>
      </c>
      <c r="AY128" s="249" t="s">
        <v>143</v>
      </c>
    </row>
    <row r="129" s="13" customFormat="1">
      <c r="A129" s="13"/>
      <c r="B129" s="239"/>
      <c r="C129" s="240"/>
      <c r="D129" s="211" t="s">
        <v>242</v>
      </c>
      <c r="E129" s="241" t="s">
        <v>19</v>
      </c>
      <c r="F129" s="242" t="s">
        <v>610</v>
      </c>
      <c r="G129" s="240"/>
      <c r="H129" s="243">
        <v>23.625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242</v>
      </c>
      <c r="AU129" s="249" t="s">
        <v>79</v>
      </c>
      <c r="AV129" s="13" t="s">
        <v>79</v>
      </c>
      <c r="AW129" s="13" t="s">
        <v>31</v>
      </c>
      <c r="AX129" s="13" t="s">
        <v>69</v>
      </c>
      <c r="AY129" s="249" t="s">
        <v>143</v>
      </c>
    </row>
    <row r="130" s="14" customFormat="1">
      <c r="A130" s="14"/>
      <c r="B130" s="250"/>
      <c r="C130" s="251"/>
      <c r="D130" s="211" t="s">
        <v>242</v>
      </c>
      <c r="E130" s="252" t="s">
        <v>19</v>
      </c>
      <c r="F130" s="253" t="s">
        <v>325</v>
      </c>
      <c r="G130" s="251"/>
      <c r="H130" s="254">
        <v>397.91000000000002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242</v>
      </c>
      <c r="AU130" s="260" t="s">
        <v>79</v>
      </c>
      <c r="AV130" s="14" t="s">
        <v>142</v>
      </c>
      <c r="AW130" s="14" t="s">
        <v>31</v>
      </c>
      <c r="AX130" s="14" t="s">
        <v>77</v>
      </c>
      <c r="AY130" s="260" t="s">
        <v>143</v>
      </c>
    </row>
    <row r="131" s="2" customFormat="1" ht="16.5" customHeight="1">
      <c r="A131" s="38"/>
      <c r="B131" s="39"/>
      <c r="C131" s="197" t="s">
        <v>181</v>
      </c>
      <c r="D131" s="197" t="s">
        <v>144</v>
      </c>
      <c r="E131" s="198" t="s">
        <v>613</v>
      </c>
      <c r="F131" s="199" t="s">
        <v>614</v>
      </c>
      <c r="G131" s="200" t="s">
        <v>259</v>
      </c>
      <c r="H131" s="201">
        <v>121.09999999999999</v>
      </c>
      <c r="I131" s="202"/>
      <c r="J131" s="203">
        <f>ROUND(I131*H131,2)</f>
        <v>0</v>
      </c>
      <c r="K131" s="204"/>
      <c r="L131" s="44"/>
      <c r="M131" s="205" t="s">
        <v>19</v>
      </c>
      <c r="N131" s="206" t="s">
        <v>40</v>
      </c>
      <c r="O131" s="84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9" t="s">
        <v>142</v>
      </c>
      <c r="AT131" s="209" t="s">
        <v>144</v>
      </c>
      <c r="AU131" s="209" t="s">
        <v>79</v>
      </c>
      <c r="AY131" s="17" t="s">
        <v>143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7" t="s">
        <v>77</v>
      </c>
      <c r="BK131" s="210">
        <f>ROUND(I131*H131,2)</f>
        <v>0</v>
      </c>
      <c r="BL131" s="17" t="s">
        <v>142</v>
      </c>
      <c r="BM131" s="209" t="s">
        <v>615</v>
      </c>
    </row>
    <row r="132" s="2" customFormat="1">
      <c r="A132" s="38"/>
      <c r="B132" s="39"/>
      <c r="C132" s="40"/>
      <c r="D132" s="211" t="s">
        <v>149</v>
      </c>
      <c r="E132" s="40"/>
      <c r="F132" s="212" t="s">
        <v>616</v>
      </c>
      <c r="G132" s="40"/>
      <c r="H132" s="40"/>
      <c r="I132" s="213"/>
      <c r="J132" s="40"/>
      <c r="K132" s="40"/>
      <c r="L132" s="44"/>
      <c r="M132" s="214"/>
      <c r="N132" s="215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149</v>
      </c>
      <c r="AU132" s="17" t="s">
        <v>79</v>
      </c>
    </row>
    <row r="133" s="13" customFormat="1">
      <c r="A133" s="13"/>
      <c r="B133" s="239"/>
      <c r="C133" s="240"/>
      <c r="D133" s="211" t="s">
        <v>242</v>
      </c>
      <c r="E133" s="241" t="s">
        <v>19</v>
      </c>
      <c r="F133" s="242" t="s">
        <v>617</v>
      </c>
      <c r="G133" s="240"/>
      <c r="H133" s="243">
        <v>59.200000000000003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242</v>
      </c>
      <c r="AU133" s="249" t="s">
        <v>79</v>
      </c>
      <c r="AV133" s="13" t="s">
        <v>79</v>
      </c>
      <c r="AW133" s="13" t="s">
        <v>31</v>
      </c>
      <c r="AX133" s="13" t="s">
        <v>69</v>
      </c>
      <c r="AY133" s="249" t="s">
        <v>143</v>
      </c>
    </row>
    <row r="134" s="13" customFormat="1">
      <c r="A134" s="13"/>
      <c r="B134" s="239"/>
      <c r="C134" s="240"/>
      <c r="D134" s="211" t="s">
        <v>242</v>
      </c>
      <c r="E134" s="241" t="s">
        <v>19</v>
      </c>
      <c r="F134" s="242" t="s">
        <v>618</v>
      </c>
      <c r="G134" s="240"/>
      <c r="H134" s="243">
        <v>41.899999999999999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242</v>
      </c>
      <c r="AU134" s="249" t="s">
        <v>79</v>
      </c>
      <c r="AV134" s="13" t="s">
        <v>79</v>
      </c>
      <c r="AW134" s="13" t="s">
        <v>31</v>
      </c>
      <c r="AX134" s="13" t="s">
        <v>69</v>
      </c>
      <c r="AY134" s="249" t="s">
        <v>143</v>
      </c>
    </row>
    <row r="135" s="13" customFormat="1">
      <c r="A135" s="13"/>
      <c r="B135" s="239"/>
      <c r="C135" s="240"/>
      <c r="D135" s="211" t="s">
        <v>242</v>
      </c>
      <c r="E135" s="241" t="s">
        <v>19</v>
      </c>
      <c r="F135" s="242" t="s">
        <v>619</v>
      </c>
      <c r="G135" s="240"/>
      <c r="H135" s="243">
        <v>7.4000000000000004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242</v>
      </c>
      <c r="AU135" s="249" t="s">
        <v>79</v>
      </c>
      <c r="AV135" s="13" t="s">
        <v>79</v>
      </c>
      <c r="AW135" s="13" t="s">
        <v>31</v>
      </c>
      <c r="AX135" s="13" t="s">
        <v>69</v>
      </c>
      <c r="AY135" s="249" t="s">
        <v>143</v>
      </c>
    </row>
    <row r="136" s="13" customFormat="1">
      <c r="A136" s="13"/>
      <c r="B136" s="239"/>
      <c r="C136" s="240"/>
      <c r="D136" s="211" t="s">
        <v>242</v>
      </c>
      <c r="E136" s="241" t="s">
        <v>19</v>
      </c>
      <c r="F136" s="242" t="s">
        <v>620</v>
      </c>
      <c r="G136" s="240"/>
      <c r="H136" s="243">
        <v>12.6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242</v>
      </c>
      <c r="AU136" s="249" t="s">
        <v>79</v>
      </c>
      <c r="AV136" s="13" t="s">
        <v>79</v>
      </c>
      <c r="AW136" s="13" t="s">
        <v>31</v>
      </c>
      <c r="AX136" s="13" t="s">
        <v>69</v>
      </c>
      <c r="AY136" s="249" t="s">
        <v>143</v>
      </c>
    </row>
    <row r="137" s="14" customFormat="1">
      <c r="A137" s="14"/>
      <c r="B137" s="250"/>
      <c r="C137" s="251"/>
      <c r="D137" s="211" t="s">
        <v>242</v>
      </c>
      <c r="E137" s="252" t="s">
        <v>19</v>
      </c>
      <c r="F137" s="253" t="s">
        <v>325</v>
      </c>
      <c r="G137" s="251"/>
      <c r="H137" s="254">
        <v>121.09999999999999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242</v>
      </c>
      <c r="AU137" s="260" t="s">
        <v>79</v>
      </c>
      <c r="AV137" s="14" t="s">
        <v>142</v>
      </c>
      <c r="AW137" s="14" t="s">
        <v>31</v>
      </c>
      <c r="AX137" s="14" t="s">
        <v>77</v>
      </c>
      <c r="AY137" s="260" t="s">
        <v>143</v>
      </c>
    </row>
    <row r="138" s="2" customFormat="1" ht="16.5" customHeight="1">
      <c r="A138" s="38"/>
      <c r="B138" s="39"/>
      <c r="C138" s="197" t="s">
        <v>186</v>
      </c>
      <c r="D138" s="197" t="s">
        <v>144</v>
      </c>
      <c r="E138" s="198" t="s">
        <v>621</v>
      </c>
      <c r="F138" s="199" t="s">
        <v>622</v>
      </c>
      <c r="G138" s="200" t="s">
        <v>259</v>
      </c>
      <c r="H138" s="201">
        <v>41.299999999999997</v>
      </c>
      <c r="I138" s="202"/>
      <c r="J138" s="203">
        <f>ROUND(I138*H138,2)</f>
        <v>0</v>
      </c>
      <c r="K138" s="204"/>
      <c r="L138" s="44"/>
      <c r="M138" s="205" t="s">
        <v>19</v>
      </c>
      <c r="N138" s="206" t="s">
        <v>40</v>
      </c>
      <c r="O138" s="8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142</v>
      </c>
      <c r="AT138" s="209" t="s">
        <v>144</v>
      </c>
      <c r="AU138" s="209" t="s">
        <v>79</v>
      </c>
      <c r="AY138" s="17" t="s">
        <v>143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77</v>
      </c>
      <c r="BK138" s="210">
        <f>ROUND(I138*H138,2)</f>
        <v>0</v>
      </c>
      <c r="BL138" s="17" t="s">
        <v>142</v>
      </c>
      <c r="BM138" s="209" t="s">
        <v>623</v>
      </c>
    </row>
    <row r="139" s="2" customFormat="1">
      <c r="A139" s="38"/>
      <c r="B139" s="39"/>
      <c r="C139" s="40"/>
      <c r="D139" s="211" t="s">
        <v>149</v>
      </c>
      <c r="E139" s="40"/>
      <c r="F139" s="212" t="s">
        <v>624</v>
      </c>
      <c r="G139" s="40"/>
      <c r="H139" s="40"/>
      <c r="I139" s="213"/>
      <c r="J139" s="40"/>
      <c r="K139" s="40"/>
      <c r="L139" s="44"/>
      <c r="M139" s="214"/>
      <c r="N139" s="215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79</v>
      </c>
    </row>
    <row r="140" s="13" customFormat="1">
      <c r="A140" s="13"/>
      <c r="B140" s="239"/>
      <c r="C140" s="240"/>
      <c r="D140" s="211" t="s">
        <v>242</v>
      </c>
      <c r="E140" s="241" t="s">
        <v>19</v>
      </c>
      <c r="F140" s="242" t="s">
        <v>625</v>
      </c>
      <c r="G140" s="240"/>
      <c r="H140" s="243">
        <v>41.299999999999997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242</v>
      </c>
      <c r="AU140" s="249" t="s">
        <v>79</v>
      </c>
      <c r="AV140" s="13" t="s">
        <v>79</v>
      </c>
      <c r="AW140" s="13" t="s">
        <v>31</v>
      </c>
      <c r="AX140" s="13" t="s">
        <v>77</v>
      </c>
      <c r="AY140" s="249" t="s">
        <v>143</v>
      </c>
    </row>
    <row r="141" s="11" customFormat="1" ht="22.8" customHeight="1">
      <c r="A141" s="11"/>
      <c r="B141" s="183"/>
      <c r="C141" s="184"/>
      <c r="D141" s="185" t="s">
        <v>68</v>
      </c>
      <c r="E141" s="226" t="s">
        <v>79</v>
      </c>
      <c r="F141" s="226" t="s">
        <v>626</v>
      </c>
      <c r="G141" s="184"/>
      <c r="H141" s="184"/>
      <c r="I141" s="187"/>
      <c r="J141" s="227">
        <f>BK141</f>
        <v>0</v>
      </c>
      <c r="K141" s="184"/>
      <c r="L141" s="189"/>
      <c r="M141" s="190"/>
      <c r="N141" s="191"/>
      <c r="O141" s="191"/>
      <c r="P141" s="192">
        <f>SUM(P142:P153)</f>
        <v>0</v>
      </c>
      <c r="Q141" s="191"/>
      <c r="R141" s="192">
        <f>SUM(R142:R153)</f>
        <v>15.459925429999998</v>
      </c>
      <c r="S141" s="191"/>
      <c r="T141" s="193">
        <f>SUM(T142:T153)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194" t="s">
        <v>77</v>
      </c>
      <c r="AT141" s="195" t="s">
        <v>68</v>
      </c>
      <c r="AU141" s="195" t="s">
        <v>77</v>
      </c>
      <c r="AY141" s="194" t="s">
        <v>143</v>
      </c>
      <c r="BK141" s="196">
        <f>SUM(BK142:BK153)</f>
        <v>0</v>
      </c>
    </row>
    <row r="142" s="2" customFormat="1" ht="16.5" customHeight="1">
      <c r="A142" s="38"/>
      <c r="B142" s="39"/>
      <c r="C142" s="197" t="s">
        <v>190</v>
      </c>
      <c r="D142" s="197" t="s">
        <v>144</v>
      </c>
      <c r="E142" s="198" t="s">
        <v>627</v>
      </c>
      <c r="F142" s="199" t="s">
        <v>628</v>
      </c>
      <c r="G142" s="200" t="s">
        <v>306</v>
      </c>
      <c r="H142" s="201">
        <v>6.2199999999999998</v>
      </c>
      <c r="I142" s="202"/>
      <c r="J142" s="203">
        <f>ROUND(I142*H142,2)</f>
        <v>0</v>
      </c>
      <c r="K142" s="204"/>
      <c r="L142" s="44"/>
      <c r="M142" s="205" t="s">
        <v>19</v>
      </c>
      <c r="N142" s="206" t="s">
        <v>40</v>
      </c>
      <c r="O142" s="84"/>
      <c r="P142" s="207">
        <f>O142*H142</f>
        <v>0</v>
      </c>
      <c r="Q142" s="207">
        <v>2.45329</v>
      </c>
      <c r="R142" s="207">
        <f>Q142*H142</f>
        <v>15.259463799999999</v>
      </c>
      <c r="S142" s="207">
        <v>0</v>
      </c>
      <c r="T142" s="20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142</v>
      </c>
      <c r="AT142" s="209" t="s">
        <v>144</v>
      </c>
      <c r="AU142" s="209" t="s">
        <v>79</v>
      </c>
      <c r="AY142" s="17" t="s">
        <v>143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77</v>
      </c>
      <c r="BK142" s="210">
        <f>ROUND(I142*H142,2)</f>
        <v>0</v>
      </c>
      <c r="BL142" s="17" t="s">
        <v>142</v>
      </c>
      <c r="BM142" s="209" t="s">
        <v>629</v>
      </c>
    </row>
    <row r="143" s="2" customFormat="1">
      <c r="A143" s="38"/>
      <c r="B143" s="39"/>
      <c r="C143" s="40"/>
      <c r="D143" s="211" t="s">
        <v>149</v>
      </c>
      <c r="E143" s="40"/>
      <c r="F143" s="212" t="s">
        <v>630</v>
      </c>
      <c r="G143" s="40"/>
      <c r="H143" s="40"/>
      <c r="I143" s="213"/>
      <c r="J143" s="40"/>
      <c r="K143" s="40"/>
      <c r="L143" s="44"/>
      <c r="M143" s="214"/>
      <c r="N143" s="215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149</v>
      </c>
      <c r="AU143" s="17" t="s">
        <v>79</v>
      </c>
    </row>
    <row r="144" s="13" customFormat="1">
      <c r="A144" s="13"/>
      <c r="B144" s="239"/>
      <c r="C144" s="240"/>
      <c r="D144" s="211" t="s">
        <v>242</v>
      </c>
      <c r="E144" s="241" t="s">
        <v>19</v>
      </c>
      <c r="F144" s="242" t="s">
        <v>631</v>
      </c>
      <c r="G144" s="240"/>
      <c r="H144" s="243">
        <v>6.2199999999999998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242</v>
      </c>
      <c r="AU144" s="249" t="s">
        <v>79</v>
      </c>
      <c r="AV144" s="13" t="s">
        <v>79</v>
      </c>
      <c r="AW144" s="13" t="s">
        <v>31</v>
      </c>
      <c r="AX144" s="13" t="s">
        <v>77</v>
      </c>
      <c r="AY144" s="249" t="s">
        <v>143</v>
      </c>
    </row>
    <row r="145" s="2" customFormat="1" ht="16.5" customHeight="1">
      <c r="A145" s="38"/>
      <c r="B145" s="39"/>
      <c r="C145" s="197" t="s">
        <v>195</v>
      </c>
      <c r="D145" s="197" t="s">
        <v>144</v>
      </c>
      <c r="E145" s="198" t="s">
        <v>632</v>
      </c>
      <c r="F145" s="199" t="s">
        <v>633</v>
      </c>
      <c r="G145" s="200" t="s">
        <v>259</v>
      </c>
      <c r="H145" s="201">
        <v>4.1399999999999997</v>
      </c>
      <c r="I145" s="202"/>
      <c r="J145" s="203">
        <f>ROUND(I145*H145,2)</f>
        <v>0</v>
      </c>
      <c r="K145" s="204"/>
      <c r="L145" s="44"/>
      <c r="M145" s="205" t="s">
        <v>19</v>
      </c>
      <c r="N145" s="206" t="s">
        <v>40</v>
      </c>
      <c r="O145" s="84"/>
      <c r="P145" s="207">
        <f>O145*H145</f>
        <v>0</v>
      </c>
      <c r="Q145" s="207">
        <v>0.00247</v>
      </c>
      <c r="R145" s="207">
        <f>Q145*H145</f>
        <v>0.010225799999999998</v>
      </c>
      <c r="S145" s="207">
        <v>0</v>
      </c>
      <c r="T145" s="20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9" t="s">
        <v>142</v>
      </c>
      <c r="AT145" s="209" t="s">
        <v>144</v>
      </c>
      <c r="AU145" s="209" t="s">
        <v>79</v>
      </c>
      <c r="AY145" s="17" t="s">
        <v>143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7" t="s">
        <v>77</v>
      </c>
      <c r="BK145" s="210">
        <f>ROUND(I145*H145,2)</f>
        <v>0</v>
      </c>
      <c r="BL145" s="17" t="s">
        <v>142</v>
      </c>
      <c r="BM145" s="209" t="s">
        <v>634</v>
      </c>
    </row>
    <row r="146" s="2" customFormat="1">
      <c r="A146" s="38"/>
      <c r="B146" s="39"/>
      <c r="C146" s="40"/>
      <c r="D146" s="211" t="s">
        <v>149</v>
      </c>
      <c r="E146" s="40"/>
      <c r="F146" s="212" t="s">
        <v>635</v>
      </c>
      <c r="G146" s="40"/>
      <c r="H146" s="40"/>
      <c r="I146" s="213"/>
      <c r="J146" s="40"/>
      <c r="K146" s="40"/>
      <c r="L146" s="44"/>
      <c r="M146" s="214"/>
      <c r="N146" s="215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149</v>
      </c>
      <c r="AU146" s="17" t="s">
        <v>79</v>
      </c>
    </row>
    <row r="147" s="13" customFormat="1">
      <c r="A147" s="13"/>
      <c r="B147" s="239"/>
      <c r="C147" s="240"/>
      <c r="D147" s="211" t="s">
        <v>242</v>
      </c>
      <c r="E147" s="241" t="s">
        <v>19</v>
      </c>
      <c r="F147" s="242" t="s">
        <v>636</v>
      </c>
      <c r="G147" s="240"/>
      <c r="H147" s="243">
        <v>4.1399999999999997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242</v>
      </c>
      <c r="AU147" s="249" t="s">
        <v>79</v>
      </c>
      <c r="AV147" s="13" t="s">
        <v>79</v>
      </c>
      <c r="AW147" s="13" t="s">
        <v>31</v>
      </c>
      <c r="AX147" s="13" t="s">
        <v>77</v>
      </c>
      <c r="AY147" s="249" t="s">
        <v>143</v>
      </c>
    </row>
    <row r="148" s="2" customFormat="1" ht="16.5" customHeight="1">
      <c r="A148" s="38"/>
      <c r="B148" s="39"/>
      <c r="C148" s="197" t="s">
        <v>199</v>
      </c>
      <c r="D148" s="197" t="s">
        <v>144</v>
      </c>
      <c r="E148" s="198" t="s">
        <v>637</v>
      </c>
      <c r="F148" s="199" t="s">
        <v>638</v>
      </c>
      <c r="G148" s="200" t="s">
        <v>259</v>
      </c>
      <c r="H148" s="201">
        <v>4.1399999999999997</v>
      </c>
      <c r="I148" s="202"/>
      <c r="J148" s="203">
        <f>ROUND(I148*H148,2)</f>
        <v>0</v>
      </c>
      <c r="K148" s="204"/>
      <c r="L148" s="44"/>
      <c r="M148" s="205" t="s">
        <v>19</v>
      </c>
      <c r="N148" s="206" t="s">
        <v>40</v>
      </c>
      <c r="O148" s="8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142</v>
      </c>
      <c r="AT148" s="209" t="s">
        <v>144</v>
      </c>
      <c r="AU148" s="209" t="s">
        <v>79</v>
      </c>
      <c r="AY148" s="17" t="s">
        <v>143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77</v>
      </c>
      <c r="BK148" s="210">
        <f>ROUND(I148*H148,2)</f>
        <v>0</v>
      </c>
      <c r="BL148" s="17" t="s">
        <v>142</v>
      </c>
      <c r="BM148" s="209" t="s">
        <v>639</v>
      </c>
    </row>
    <row r="149" s="2" customFormat="1">
      <c r="A149" s="38"/>
      <c r="B149" s="39"/>
      <c r="C149" s="40"/>
      <c r="D149" s="211" t="s">
        <v>149</v>
      </c>
      <c r="E149" s="40"/>
      <c r="F149" s="212" t="s">
        <v>640</v>
      </c>
      <c r="G149" s="40"/>
      <c r="H149" s="40"/>
      <c r="I149" s="213"/>
      <c r="J149" s="40"/>
      <c r="K149" s="40"/>
      <c r="L149" s="44"/>
      <c r="M149" s="214"/>
      <c r="N149" s="215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79</v>
      </c>
    </row>
    <row r="150" s="13" customFormat="1">
      <c r="A150" s="13"/>
      <c r="B150" s="239"/>
      <c r="C150" s="240"/>
      <c r="D150" s="211" t="s">
        <v>242</v>
      </c>
      <c r="E150" s="241" t="s">
        <v>19</v>
      </c>
      <c r="F150" s="242" t="s">
        <v>636</v>
      </c>
      <c r="G150" s="240"/>
      <c r="H150" s="243">
        <v>4.1399999999999997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242</v>
      </c>
      <c r="AU150" s="249" t="s">
        <v>79</v>
      </c>
      <c r="AV150" s="13" t="s">
        <v>79</v>
      </c>
      <c r="AW150" s="13" t="s">
        <v>31</v>
      </c>
      <c r="AX150" s="13" t="s">
        <v>77</v>
      </c>
      <c r="AY150" s="249" t="s">
        <v>143</v>
      </c>
    </row>
    <row r="151" s="2" customFormat="1" ht="16.5" customHeight="1">
      <c r="A151" s="38"/>
      <c r="B151" s="39"/>
      <c r="C151" s="197" t="s">
        <v>8</v>
      </c>
      <c r="D151" s="197" t="s">
        <v>144</v>
      </c>
      <c r="E151" s="198" t="s">
        <v>641</v>
      </c>
      <c r="F151" s="199" t="s">
        <v>642</v>
      </c>
      <c r="G151" s="200" t="s">
        <v>462</v>
      </c>
      <c r="H151" s="201">
        <v>0.17899999999999999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40</v>
      </c>
      <c r="O151" s="84"/>
      <c r="P151" s="207">
        <f>O151*H151</f>
        <v>0</v>
      </c>
      <c r="Q151" s="207">
        <v>1.06277</v>
      </c>
      <c r="R151" s="207">
        <f>Q151*H151</f>
        <v>0.19023583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142</v>
      </c>
      <c r="AT151" s="209" t="s">
        <v>144</v>
      </c>
      <c r="AU151" s="209" t="s">
        <v>79</v>
      </c>
      <c r="AY151" s="17" t="s">
        <v>143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77</v>
      </c>
      <c r="BK151" s="210">
        <f>ROUND(I151*H151,2)</f>
        <v>0</v>
      </c>
      <c r="BL151" s="17" t="s">
        <v>142</v>
      </c>
      <c r="BM151" s="209" t="s">
        <v>643</v>
      </c>
    </row>
    <row r="152" s="2" customFormat="1">
      <c r="A152" s="38"/>
      <c r="B152" s="39"/>
      <c r="C152" s="40"/>
      <c r="D152" s="211" t="s">
        <v>149</v>
      </c>
      <c r="E152" s="40"/>
      <c r="F152" s="212" t="s">
        <v>644</v>
      </c>
      <c r="G152" s="40"/>
      <c r="H152" s="40"/>
      <c r="I152" s="213"/>
      <c r="J152" s="40"/>
      <c r="K152" s="40"/>
      <c r="L152" s="44"/>
      <c r="M152" s="214"/>
      <c r="N152" s="215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149</v>
      </c>
      <c r="AU152" s="17" t="s">
        <v>79</v>
      </c>
    </row>
    <row r="153" s="13" customFormat="1">
      <c r="A153" s="13"/>
      <c r="B153" s="239"/>
      <c r="C153" s="240"/>
      <c r="D153" s="211" t="s">
        <v>242</v>
      </c>
      <c r="E153" s="241" t="s">
        <v>19</v>
      </c>
      <c r="F153" s="242" t="s">
        <v>645</v>
      </c>
      <c r="G153" s="240"/>
      <c r="H153" s="243">
        <v>0.17899999999999999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242</v>
      </c>
      <c r="AU153" s="249" t="s">
        <v>79</v>
      </c>
      <c r="AV153" s="13" t="s">
        <v>79</v>
      </c>
      <c r="AW153" s="13" t="s">
        <v>31</v>
      </c>
      <c r="AX153" s="13" t="s">
        <v>77</v>
      </c>
      <c r="AY153" s="249" t="s">
        <v>143</v>
      </c>
    </row>
    <row r="154" s="11" customFormat="1" ht="22.8" customHeight="1">
      <c r="A154" s="11"/>
      <c r="B154" s="183"/>
      <c r="C154" s="184"/>
      <c r="D154" s="185" t="s">
        <v>68</v>
      </c>
      <c r="E154" s="226" t="s">
        <v>154</v>
      </c>
      <c r="F154" s="226" t="s">
        <v>646</v>
      </c>
      <c r="G154" s="184"/>
      <c r="H154" s="184"/>
      <c r="I154" s="187"/>
      <c r="J154" s="227">
        <f>BK154</f>
        <v>0</v>
      </c>
      <c r="K154" s="184"/>
      <c r="L154" s="189"/>
      <c r="M154" s="190"/>
      <c r="N154" s="191"/>
      <c r="O154" s="191"/>
      <c r="P154" s="192">
        <f>SUM(P155:P213)</f>
        <v>0</v>
      </c>
      <c r="Q154" s="191"/>
      <c r="R154" s="192">
        <f>SUM(R155:R213)</f>
        <v>31.52269862</v>
      </c>
      <c r="S154" s="191"/>
      <c r="T154" s="193">
        <f>SUM(T155:T213)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94" t="s">
        <v>77</v>
      </c>
      <c r="AT154" s="195" t="s">
        <v>68</v>
      </c>
      <c r="AU154" s="195" t="s">
        <v>77</v>
      </c>
      <c r="AY154" s="194" t="s">
        <v>143</v>
      </c>
      <c r="BK154" s="196">
        <f>SUM(BK155:BK213)</f>
        <v>0</v>
      </c>
    </row>
    <row r="155" s="2" customFormat="1" ht="16.5" customHeight="1">
      <c r="A155" s="38"/>
      <c r="B155" s="39"/>
      <c r="C155" s="197" t="s">
        <v>209</v>
      </c>
      <c r="D155" s="197" t="s">
        <v>144</v>
      </c>
      <c r="E155" s="198" t="s">
        <v>647</v>
      </c>
      <c r="F155" s="199" t="s">
        <v>648</v>
      </c>
      <c r="G155" s="200" t="s">
        <v>306</v>
      </c>
      <c r="H155" s="201">
        <v>0.55200000000000005</v>
      </c>
      <c r="I155" s="202"/>
      <c r="J155" s="203">
        <f>ROUND(I155*H155,2)</f>
        <v>0</v>
      </c>
      <c r="K155" s="204"/>
      <c r="L155" s="44"/>
      <c r="M155" s="205" t="s">
        <v>19</v>
      </c>
      <c r="N155" s="206" t="s">
        <v>40</v>
      </c>
      <c r="O155" s="84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9" t="s">
        <v>142</v>
      </c>
      <c r="AT155" s="209" t="s">
        <v>144</v>
      </c>
      <c r="AU155" s="209" t="s">
        <v>79</v>
      </c>
      <c r="AY155" s="17" t="s">
        <v>143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7" t="s">
        <v>77</v>
      </c>
      <c r="BK155" s="210">
        <f>ROUND(I155*H155,2)</f>
        <v>0</v>
      </c>
      <c r="BL155" s="17" t="s">
        <v>142</v>
      </c>
      <c r="BM155" s="209" t="s">
        <v>649</v>
      </c>
    </row>
    <row r="156" s="2" customFormat="1">
      <c r="A156" s="38"/>
      <c r="B156" s="39"/>
      <c r="C156" s="40"/>
      <c r="D156" s="211" t="s">
        <v>149</v>
      </c>
      <c r="E156" s="40"/>
      <c r="F156" s="212" t="s">
        <v>650</v>
      </c>
      <c r="G156" s="40"/>
      <c r="H156" s="40"/>
      <c r="I156" s="213"/>
      <c r="J156" s="40"/>
      <c r="K156" s="40"/>
      <c r="L156" s="44"/>
      <c r="M156" s="214"/>
      <c r="N156" s="215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149</v>
      </c>
      <c r="AU156" s="17" t="s">
        <v>79</v>
      </c>
    </row>
    <row r="157" s="13" customFormat="1">
      <c r="A157" s="13"/>
      <c r="B157" s="239"/>
      <c r="C157" s="240"/>
      <c r="D157" s="211" t="s">
        <v>242</v>
      </c>
      <c r="E157" s="241" t="s">
        <v>19</v>
      </c>
      <c r="F157" s="242" t="s">
        <v>651</v>
      </c>
      <c r="G157" s="240"/>
      <c r="H157" s="243">
        <v>0.55200000000000005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242</v>
      </c>
      <c r="AU157" s="249" t="s">
        <v>79</v>
      </c>
      <c r="AV157" s="13" t="s">
        <v>79</v>
      </c>
      <c r="AW157" s="13" t="s">
        <v>31</v>
      </c>
      <c r="AX157" s="13" t="s">
        <v>77</v>
      </c>
      <c r="AY157" s="249" t="s">
        <v>143</v>
      </c>
    </row>
    <row r="158" s="2" customFormat="1" ht="16.5" customHeight="1">
      <c r="A158" s="38"/>
      <c r="B158" s="39"/>
      <c r="C158" s="197" t="s">
        <v>213</v>
      </c>
      <c r="D158" s="197" t="s">
        <v>144</v>
      </c>
      <c r="E158" s="198" t="s">
        <v>652</v>
      </c>
      <c r="F158" s="199" t="s">
        <v>653</v>
      </c>
      <c r="G158" s="200" t="s">
        <v>259</v>
      </c>
      <c r="H158" s="201">
        <v>3</v>
      </c>
      <c r="I158" s="202"/>
      <c r="J158" s="203">
        <f>ROUND(I158*H158,2)</f>
        <v>0</v>
      </c>
      <c r="K158" s="204"/>
      <c r="L158" s="44"/>
      <c r="M158" s="205" t="s">
        <v>19</v>
      </c>
      <c r="N158" s="206" t="s">
        <v>40</v>
      </c>
      <c r="O158" s="84"/>
      <c r="P158" s="207">
        <f>O158*H158</f>
        <v>0</v>
      </c>
      <c r="Q158" s="207">
        <v>0.01214</v>
      </c>
      <c r="R158" s="207">
        <f>Q158*H158</f>
        <v>0.036420000000000001</v>
      </c>
      <c r="S158" s="207">
        <v>0</v>
      </c>
      <c r="T158" s="20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9" t="s">
        <v>142</v>
      </c>
      <c r="AT158" s="209" t="s">
        <v>144</v>
      </c>
      <c r="AU158" s="209" t="s">
        <v>79</v>
      </c>
      <c r="AY158" s="17" t="s">
        <v>143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77</v>
      </c>
      <c r="BK158" s="210">
        <f>ROUND(I158*H158,2)</f>
        <v>0</v>
      </c>
      <c r="BL158" s="17" t="s">
        <v>142</v>
      </c>
      <c r="BM158" s="209" t="s">
        <v>654</v>
      </c>
    </row>
    <row r="159" s="2" customFormat="1">
      <c r="A159" s="38"/>
      <c r="B159" s="39"/>
      <c r="C159" s="40"/>
      <c r="D159" s="211" t="s">
        <v>149</v>
      </c>
      <c r="E159" s="40"/>
      <c r="F159" s="212" t="s">
        <v>655</v>
      </c>
      <c r="G159" s="40"/>
      <c r="H159" s="40"/>
      <c r="I159" s="213"/>
      <c r="J159" s="40"/>
      <c r="K159" s="40"/>
      <c r="L159" s="44"/>
      <c r="M159" s="214"/>
      <c r="N159" s="215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79</v>
      </c>
    </row>
    <row r="160" s="13" customFormat="1">
      <c r="A160" s="13"/>
      <c r="B160" s="239"/>
      <c r="C160" s="240"/>
      <c r="D160" s="211" t="s">
        <v>242</v>
      </c>
      <c r="E160" s="241" t="s">
        <v>19</v>
      </c>
      <c r="F160" s="242" t="s">
        <v>656</v>
      </c>
      <c r="G160" s="240"/>
      <c r="H160" s="243">
        <v>3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242</v>
      </c>
      <c r="AU160" s="249" t="s">
        <v>79</v>
      </c>
      <c r="AV160" s="13" t="s">
        <v>79</v>
      </c>
      <c r="AW160" s="13" t="s">
        <v>31</v>
      </c>
      <c r="AX160" s="13" t="s">
        <v>77</v>
      </c>
      <c r="AY160" s="249" t="s">
        <v>143</v>
      </c>
    </row>
    <row r="161" s="2" customFormat="1" ht="16.5" customHeight="1">
      <c r="A161" s="38"/>
      <c r="B161" s="39"/>
      <c r="C161" s="197" t="s">
        <v>217</v>
      </c>
      <c r="D161" s="197" t="s">
        <v>144</v>
      </c>
      <c r="E161" s="198" t="s">
        <v>657</v>
      </c>
      <c r="F161" s="199" t="s">
        <v>658</v>
      </c>
      <c r="G161" s="200" t="s">
        <v>259</v>
      </c>
      <c r="H161" s="201">
        <v>3</v>
      </c>
      <c r="I161" s="202"/>
      <c r="J161" s="203">
        <f>ROUND(I161*H161,2)</f>
        <v>0</v>
      </c>
      <c r="K161" s="204"/>
      <c r="L161" s="44"/>
      <c r="M161" s="205" t="s">
        <v>19</v>
      </c>
      <c r="N161" s="206" t="s">
        <v>40</v>
      </c>
      <c r="O161" s="84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9" t="s">
        <v>142</v>
      </c>
      <c r="AT161" s="209" t="s">
        <v>144</v>
      </c>
      <c r="AU161" s="209" t="s">
        <v>79</v>
      </c>
      <c r="AY161" s="17" t="s">
        <v>143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77</v>
      </c>
      <c r="BK161" s="210">
        <f>ROUND(I161*H161,2)</f>
        <v>0</v>
      </c>
      <c r="BL161" s="17" t="s">
        <v>142</v>
      </c>
      <c r="BM161" s="209" t="s">
        <v>659</v>
      </c>
    </row>
    <row r="162" s="2" customFormat="1">
      <c r="A162" s="38"/>
      <c r="B162" s="39"/>
      <c r="C162" s="40"/>
      <c r="D162" s="211" t="s">
        <v>149</v>
      </c>
      <c r="E162" s="40"/>
      <c r="F162" s="212" t="s">
        <v>660</v>
      </c>
      <c r="G162" s="40"/>
      <c r="H162" s="40"/>
      <c r="I162" s="213"/>
      <c r="J162" s="40"/>
      <c r="K162" s="40"/>
      <c r="L162" s="44"/>
      <c r="M162" s="214"/>
      <c r="N162" s="215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149</v>
      </c>
      <c r="AU162" s="17" t="s">
        <v>79</v>
      </c>
    </row>
    <row r="163" s="13" customFormat="1">
      <c r="A163" s="13"/>
      <c r="B163" s="239"/>
      <c r="C163" s="240"/>
      <c r="D163" s="211" t="s">
        <v>242</v>
      </c>
      <c r="E163" s="241" t="s">
        <v>19</v>
      </c>
      <c r="F163" s="242" t="s">
        <v>656</v>
      </c>
      <c r="G163" s="240"/>
      <c r="H163" s="243">
        <v>3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242</v>
      </c>
      <c r="AU163" s="249" t="s">
        <v>79</v>
      </c>
      <c r="AV163" s="13" t="s">
        <v>79</v>
      </c>
      <c r="AW163" s="13" t="s">
        <v>31</v>
      </c>
      <c r="AX163" s="13" t="s">
        <v>77</v>
      </c>
      <c r="AY163" s="249" t="s">
        <v>143</v>
      </c>
    </row>
    <row r="164" s="2" customFormat="1" ht="16.5" customHeight="1">
      <c r="A164" s="38"/>
      <c r="B164" s="39"/>
      <c r="C164" s="197" t="s">
        <v>221</v>
      </c>
      <c r="D164" s="197" t="s">
        <v>144</v>
      </c>
      <c r="E164" s="198" t="s">
        <v>661</v>
      </c>
      <c r="F164" s="199" t="s">
        <v>662</v>
      </c>
      <c r="G164" s="200" t="s">
        <v>462</v>
      </c>
      <c r="H164" s="201">
        <v>0.043999999999999997</v>
      </c>
      <c r="I164" s="202"/>
      <c r="J164" s="203">
        <f>ROUND(I164*H164,2)</f>
        <v>0</v>
      </c>
      <c r="K164" s="204"/>
      <c r="L164" s="44"/>
      <c r="M164" s="205" t="s">
        <v>19</v>
      </c>
      <c r="N164" s="206" t="s">
        <v>40</v>
      </c>
      <c r="O164" s="84"/>
      <c r="P164" s="207">
        <f>O164*H164</f>
        <v>0</v>
      </c>
      <c r="Q164" s="207">
        <v>1.04741</v>
      </c>
      <c r="R164" s="207">
        <f>Q164*H164</f>
        <v>0.046086039999999995</v>
      </c>
      <c r="S164" s="207">
        <v>0</v>
      </c>
      <c r="T164" s="20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9" t="s">
        <v>142</v>
      </c>
      <c r="AT164" s="209" t="s">
        <v>144</v>
      </c>
      <c r="AU164" s="209" t="s">
        <v>79</v>
      </c>
      <c r="AY164" s="17" t="s">
        <v>143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7" t="s">
        <v>77</v>
      </c>
      <c r="BK164" s="210">
        <f>ROUND(I164*H164,2)</f>
        <v>0</v>
      </c>
      <c r="BL164" s="17" t="s">
        <v>142</v>
      </c>
      <c r="BM164" s="209" t="s">
        <v>663</v>
      </c>
    </row>
    <row r="165" s="2" customFormat="1">
      <c r="A165" s="38"/>
      <c r="B165" s="39"/>
      <c r="C165" s="40"/>
      <c r="D165" s="211" t="s">
        <v>149</v>
      </c>
      <c r="E165" s="40"/>
      <c r="F165" s="212" t="s">
        <v>664</v>
      </c>
      <c r="G165" s="40"/>
      <c r="H165" s="40"/>
      <c r="I165" s="213"/>
      <c r="J165" s="40"/>
      <c r="K165" s="40"/>
      <c r="L165" s="44"/>
      <c r="M165" s="214"/>
      <c r="N165" s="215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79</v>
      </c>
    </row>
    <row r="166" s="13" customFormat="1">
      <c r="A166" s="13"/>
      <c r="B166" s="239"/>
      <c r="C166" s="240"/>
      <c r="D166" s="211" t="s">
        <v>242</v>
      </c>
      <c r="E166" s="241" t="s">
        <v>19</v>
      </c>
      <c r="F166" s="242" t="s">
        <v>665</v>
      </c>
      <c r="G166" s="240"/>
      <c r="H166" s="243">
        <v>0.043999999999999997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242</v>
      </c>
      <c r="AU166" s="249" t="s">
        <v>79</v>
      </c>
      <c r="AV166" s="13" t="s">
        <v>79</v>
      </c>
      <c r="AW166" s="13" t="s">
        <v>31</v>
      </c>
      <c r="AX166" s="13" t="s">
        <v>77</v>
      </c>
      <c r="AY166" s="249" t="s">
        <v>143</v>
      </c>
    </row>
    <row r="167" s="2" customFormat="1" ht="16.5" customHeight="1">
      <c r="A167" s="38"/>
      <c r="B167" s="39"/>
      <c r="C167" s="197" t="s">
        <v>326</v>
      </c>
      <c r="D167" s="197" t="s">
        <v>144</v>
      </c>
      <c r="E167" s="198" t="s">
        <v>666</v>
      </c>
      <c r="F167" s="199" t="s">
        <v>667</v>
      </c>
      <c r="G167" s="200" t="s">
        <v>306</v>
      </c>
      <c r="H167" s="201">
        <v>3.8199999999999998</v>
      </c>
      <c r="I167" s="202"/>
      <c r="J167" s="203">
        <f>ROUND(I167*H167,2)</f>
        <v>0</v>
      </c>
      <c r="K167" s="204"/>
      <c r="L167" s="44"/>
      <c r="M167" s="205" t="s">
        <v>19</v>
      </c>
      <c r="N167" s="206" t="s">
        <v>40</v>
      </c>
      <c r="O167" s="84"/>
      <c r="P167" s="207">
        <f>O167*H167</f>
        <v>0</v>
      </c>
      <c r="Q167" s="207">
        <v>3.11388</v>
      </c>
      <c r="R167" s="207">
        <f>Q167*H167</f>
        <v>11.8950216</v>
      </c>
      <c r="S167" s="207">
        <v>0</v>
      </c>
      <c r="T167" s="20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9" t="s">
        <v>142</v>
      </c>
      <c r="AT167" s="209" t="s">
        <v>144</v>
      </c>
      <c r="AU167" s="209" t="s">
        <v>79</v>
      </c>
      <c r="AY167" s="17" t="s">
        <v>143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7" t="s">
        <v>77</v>
      </c>
      <c r="BK167" s="210">
        <f>ROUND(I167*H167,2)</f>
        <v>0</v>
      </c>
      <c r="BL167" s="17" t="s">
        <v>142</v>
      </c>
      <c r="BM167" s="209" t="s">
        <v>668</v>
      </c>
    </row>
    <row r="168" s="2" customFormat="1">
      <c r="A168" s="38"/>
      <c r="B168" s="39"/>
      <c r="C168" s="40"/>
      <c r="D168" s="211" t="s">
        <v>149</v>
      </c>
      <c r="E168" s="40"/>
      <c r="F168" s="212" t="s">
        <v>669</v>
      </c>
      <c r="G168" s="40"/>
      <c r="H168" s="40"/>
      <c r="I168" s="213"/>
      <c r="J168" s="40"/>
      <c r="K168" s="40"/>
      <c r="L168" s="44"/>
      <c r="M168" s="214"/>
      <c r="N168" s="215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149</v>
      </c>
      <c r="AU168" s="17" t="s">
        <v>79</v>
      </c>
    </row>
    <row r="169" s="13" customFormat="1">
      <c r="A169" s="13"/>
      <c r="B169" s="239"/>
      <c r="C169" s="240"/>
      <c r="D169" s="211" t="s">
        <v>242</v>
      </c>
      <c r="E169" s="241" t="s">
        <v>19</v>
      </c>
      <c r="F169" s="242" t="s">
        <v>670</v>
      </c>
      <c r="G169" s="240"/>
      <c r="H169" s="243">
        <v>3.8199999999999998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242</v>
      </c>
      <c r="AU169" s="249" t="s">
        <v>79</v>
      </c>
      <c r="AV169" s="13" t="s">
        <v>79</v>
      </c>
      <c r="AW169" s="13" t="s">
        <v>31</v>
      </c>
      <c r="AX169" s="13" t="s">
        <v>77</v>
      </c>
      <c r="AY169" s="249" t="s">
        <v>143</v>
      </c>
    </row>
    <row r="170" s="2" customFormat="1" ht="16.5" customHeight="1">
      <c r="A170" s="38"/>
      <c r="B170" s="39"/>
      <c r="C170" s="197" t="s">
        <v>7</v>
      </c>
      <c r="D170" s="197" t="s">
        <v>144</v>
      </c>
      <c r="E170" s="198" t="s">
        <v>671</v>
      </c>
      <c r="F170" s="199" t="s">
        <v>672</v>
      </c>
      <c r="G170" s="200" t="s">
        <v>306</v>
      </c>
      <c r="H170" s="201">
        <v>0.65000000000000002</v>
      </c>
      <c r="I170" s="202"/>
      <c r="J170" s="203">
        <f>ROUND(I170*H170,2)</f>
        <v>0</v>
      </c>
      <c r="K170" s="204"/>
      <c r="L170" s="44"/>
      <c r="M170" s="205" t="s">
        <v>19</v>
      </c>
      <c r="N170" s="206" t="s">
        <v>40</v>
      </c>
      <c r="O170" s="84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9" t="s">
        <v>142</v>
      </c>
      <c r="AT170" s="209" t="s">
        <v>144</v>
      </c>
      <c r="AU170" s="209" t="s">
        <v>79</v>
      </c>
      <c r="AY170" s="17" t="s">
        <v>143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7" t="s">
        <v>77</v>
      </c>
      <c r="BK170" s="210">
        <f>ROUND(I170*H170,2)</f>
        <v>0</v>
      </c>
      <c r="BL170" s="17" t="s">
        <v>142</v>
      </c>
      <c r="BM170" s="209" t="s">
        <v>673</v>
      </c>
    </row>
    <row r="171" s="2" customFormat="1">
      <c r="A171" s="38"/>
      <c r="B171" s="39"/>
      <c r="C171" s="40"/>
      <c r="D171" s="211" t="s">
        <v>149</v>
      </c>
      <c r="E171" s="40"/>
      <c r="F171" s="212" t="s">
        <v>674</v>
      </c>
      <c r="G171" s="40"/>
      <c r="H171" s="40"/>
      <c r="I171" s="213"/>
      <c r="J171" s="40"/>
      <c r="K171" s="40"/>
      <c r="L171" s="44"/>
      <c r="M171" s="214"/>
      <c r="N171" s="215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149</v>
      </c>
      <c r="AU171" s="17" t="s">
        <v>79</v>
      </c>
    </row>
    <row r="172" s="13" customFormat="1">
      <c r="A172" s="13"/>
      <c r="B172" s="239"/>
      <c r="C172" s="240"/>
      <c r="D172" s="211" t="s">
        <v>242</v>
      </c>
      <c r="E172" s="241" t="s">
        <v>19</v>
      </c>
      <c r="F172" s="242" t="s">
        <v>675</v>
      </c>
      <c r="G172" s="240"/>
      <c r="H172" s="243">
        <v>0.65000000000000002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242</v>
      </c>
      <c r="AU172" s="249" t="s">
        <v>79</v>
      </c>
      <c r="AV172" s="13" t="s">
        <v>79</v>
      </c>
      <c r="AW172" s="13" t="s">
        <v>31</v>
      </c>
      <c r="AX172" s="13" t="s">
        <v>77</v>
      </c>
      <c r="AY172" s="249" t="s">
        <v>143</v>
      </c>
    </row>
    <row r="173" s="2" customFormat="1" ht="16.5" customHeight="1">
      <c r="A173" s="38"/>
      <c r="B173" s="39"/>
      <c r="C173" s="197" t="s">
        <v>337</v>
      </c>
      <c r="D173" s="197" t="s">
        <v>144</v>
      </c>
      <c r="E173" s="198" t="s">
        <v>676</v>
      </c>
      <c r="F173" s="199" t="s">
        <v>677</v>
      </c>
      <c r="G173" s="200" t="s">
        <v>306</v>
      </c>
      <c r="H173" s="201">
        <v>147.33500000000001</v>
      </c>
      <c r="I173" s="202"/>
      <c r="J173" s="203">
        <f>ROUND(I173*H173,2)</f>
        <v>0</v>
      </c>
      <c r="K173" s="204"/>
      <c r="L173" s="44"/>
      <c r="M173" s="205" t="s">
        <v>19</v>
      </c>
      <c r="N173" s="206" t="s">
        <v>40</v>
      </c>
      <c r="O173" s="84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9" t="s">
        <v>142</v>
      </c>
      <c r="AT173" s="209" t="s">
        <v>144</v>
      </c>
      <c r="AU173" s="209" t="s">
        <v>79</v>
      </c>
      <c r="AY173" s="17" t="s">
        <v>143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7" t="s">
        <v>77</v>
      </c>
      <c r="BK173" s="210">
        <f>ROUND(I173*H173,2)</f>
        <v>0</v>
      </c>
      <c r="BL173" s="17" t="s">
        <v>142</v>
      </c>
      <c r="BM173" s="209" t="s">
        <v>678</v>
      </c>
    </row>
    <row r="174" s="2" customFormat="1">
      <c r="A174" s="38"/>
      <c r="B174" s="39"/>
      <c r="C174" s="40"/>
      <c r="D174" s="211" t="s">
        <v>149</v>
      </c>
      <c r="E174" s="40"/>
      <c r="F174" s="212" t="s">
        <v>679</v>
      </c>
      <c r="G174" s="40"/>
      <c r="H174" s="40"/>
      <c r="I174" s="213"/>
      <c r="J174" s="40"/>
      <c r="K174" s="40"/>
      <c r="L174" s="44"/>
      <c r="M174" s="214"/>
      <c r="N174" s="215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149</v>
      </c>
      <c r="AU174" s="17" t="s">
        <v>79</v>
      </c>
    </row>
    <row r="175" s="13" customFormat="1">
      <c r="A175" s="13"/>
      <c r="B175" s="239"/>
      <c r="C175" s="240"/>
      <c r="D175" s="211" t="s">
        <v>242</v>
      </c>
      <c r="E175" s="241" t="s">
        <v>19</v>
      </c>
      <c r="F175" s="242" t="s">
        <v>680</v>
      </c>
      <c r="G175" s="240"/>
      <c r="H175" s="243">
        <v>16.399999999999999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242</v>
      </c>
      <c r="AU175" s="249" t="s">
        <v>79</v>
      </c>
      <c r="AV175" s="13" t="s">
        <v>79</v>
      </c>
      <c r="AW175" s="13" t="s">
        <v>31</v>
      </c>
      <c r="AX175" s="13" t="s">
        <v>69</v>
      </c>
      <c r="AY175" s="249" t="s">
        <v>143</v>
      </c>
    </row>
    <row r="176" s="13" customFormat="1">
      <c r="A176" s="13"/>
      <c r="B176" s="239"/>
      <c r="C176" s="240"/>
      <c r="D176" s="211" t="s">
        <v>242</v>
      </c>
      <c r="E176" s="241" t="s">
        <v>19</v>
      </c>
      <c r="F176" s="242" t="s">
        <v>681</v>
      </c>
      <c r="G176" s="240"/>
      <c r="H176" s="243">
        <v>3.145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242</v>
      </c>
      <c r="AU176" s="249" t="s">
        <v>79</v>
      </c>
      <c r="AV176" s="13" t="s">
        <v>79</v>
      </c>
      <c r="AW176" s="13" t="s">
        <v>31</v>
      </c>
      <c r="AX176" s="13" t="s">
        <v>69</v>
      </c>
      <c r="AY176" s="249" t="s">
        <v>143</v>
      </c>
    </row>
    <row r="177" s="13" customFormat="1">
      <c r="A177" s="13"/>
      <c r="B177" s="239"/>
      <c r="C177" s="240"/>
      <c r="D177" s="211" t="s">
        <v>242</v>
      </c>
      <c r="E177" s="241" t="s">
        <v>19</v>
      </c>
      <c r="F177" s="242" t="s">
        <v>682</v>
      </c>
      <c r="G177" s="240"/>
      <c r="H177" s="243">
        <v>114.84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242</v>
      </c>
      <c r="AU177" s="249" t="s">
        <v>79</v>
      </c>
      <c r="AV177" s="13" t="s">
        <v>79</v>
      </c>
      <c r="AW177" s="13" t="s">
        <v>31</v>
      </c>
      <c r="AX177" s="13" t="s">
        <v>69</v>
      </c>
      <c r="AY177" s="249" t="s">
        <v>143</v>
      </c>
    </row>
    <row r="178" s="13" customFormat="1">
      <c r="A178" s="13"/>
      <c r="B178" s="239"/>
      <c r="C178" s="240"/>
      <c r="D178" s="211" t="s">
        <v>242</v>
      </c>
      <c r="E178" s="241" t="s">
        <v>19</v>
      </c>
      <c r="F178" s="242" t="s">
        <v>683</v>
      </c>
      <c r="G178" s="240"/>
      <c r="H178" s="243">
        <v>12.949999999999999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242</v>
      </c>
      <c r="AU178" s="249" t="s">
        <v>79</v>
      </c>
      <c r="AV178" s="13" t="s">
        <v>79</v>
      </c>
      <c r="AW178" s="13" t="s">
        <v>31</v>
      </c>
      <c r="AX178" s="13" t="s">
        <v>69</v>
      </c>
      <c r="AY178" s="249" t="s">
        <v>143</v>
      </c>
    </row>
    <row r="179" s="14" customFormat="1">
      <c r="A179" s="14"/>
      <c r="B179" s="250"/>
      <c r="C179" s="251"/>
      <c r="D179" s="211" t="s">
        <v>242</v>
      </c>
      <c r="E179" s="252" t="s">
        <v>19</v>
      </c>
      <c r="F179" s="253" t="s">
        <v>325</v>
      </c>
      <c r="G179" s="251"/>
      <c r="H179" s="254">
        <v>147.33500000000001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242</v>
      </c>
      <c r="AU179" s="260" t="s">
        <v>79</v>
      </c>
      <c r="AV179" s="14" t="s">
        <v>142</v>
      </c>
      <c r="AW179" s="14" t="s">
        <v>31</v>
      </c>
      <c r="AX179" s="14" t="s">
        <v>77</v>
      </c>
      <c r="AY179" s="260" t="s">
        <v>143</v>
      </c>
    </row>
    <row r="180" s="2" customFormat="1" ht="16.5" customHeight="1">
      <c r="A180" s="38"/>
      <c r="B180" s="39"/>
      <c r="C180" s="197" t="s">
        <v>342</v>
      </c>
      <c r="D180" s="197" t="s">
        <v>144</v>
      </c>
      <c r="E180" s="198" t="s">
        <v>684</v>
      </c>
      <c r="F180" s="199" t="s">
        <v>685</v>
      </c>
      <c r="G180" s="200" t="s">
        <v>259</v>
      </c>
      <c r="H180" s="201">
        <v>380.30000000000001</v>
      </c>
      <c r="I180" s="202"/>
      <c r="J180" s="203">
        <f>ROUND(I180*H180,2)</f>
        <v>0</v>
      </c>
      <c r="K180" s="204"/>
      <c r="L180" s="44"/>
      <c r="M180" s="205" t="s">
        <v>19</v>
      </c>
      <c r="N180" s="206" t="s">
        <v>40</v>
      </c>
      <c r="O180" s="84"/>
      <c r="P180" s="207">
        <f>O180*H180</f>
        <v>0</v>
      </c>
      <c r="Q180" s="207">
        <v>0.00726</v>
      </c>
      <c r="R180" s="207">
        <f>Q180*H180</f>
        <v>2.7609780000000002</v>
      </c>
      <c r="S180" s="207">
        <v>0</v>
      </c>
      <c r="T180" s="20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9" t="s">
        <v>142</v>
      </c>
      <c r="AT180" s="209" t="s">
        <v>144</v>
      </c>
      <c r="AU180" s="209" t="s">
        <v>79</v>
      </c>
      <c r="AY180" s="17" t="s">
        <v>143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7" t="s">
        <v>77</v>
      </c>
      <c r="BK180" s="210">
        <f>ROUND(I180*H180,2)</f>
        <v>0</v>
      </c>
      <c r="BL180" s="17" t="s">
        <v>142</v>
      </c>
      <c r="BM180" s="209" t="s">
        <v>686</v>
      </c>
    </row>
    <row r="181" s="2" customFormat="1">
      <c r="A181" s="38"/>
      <c r="B181" s="39"/>
      <c r="C181" s="40"/>
      <c r="D181" s="211" t="s">
        <v>149</v>
      </c>
      <c r="E181" s="40"/>
      <c r="F181" s="212" t="s">
        <v>687</v>
      </c>
      <c r="G181" s="40"/>
      <c r="H181" s="40"/>
      <c r="I181" s="213"/>
      <c r="J181" s="40"/>
      <c r="K181" s="40"/>
      <c r="L181" s="44"/>
      <c r="M181" s="214"/>
      <c r="N181" s="215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149</v>
      </c>
      <c r="AU181" s="17" t="s">
        <v>79</v>
      </c>
    </row>
    <row r="182" s="13" customFormat="1">
      <c r="A182" s="13"/>
      <c r="B182" s="239"/>
      <c r="C182" s="240"/>
      <c r="D182" s="211" t="s">
        <v>242</v>
      </c>
      <c r="E182" s="241" t="s">
        <v>19</v>
      </c>
      <c r="F182" s="242" t="s">
        <v>688</v>
      </c>
      <c r="G182" s="240"/>
      <c r="H182" s="243">
        <v>42.899999999999999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242</v>
      </c>
      <c r="AU182" s="249" t="s">
        <v>79</v>
      </c>
      <c r="AV182" s="13" t="s">
        <v>79</v>
      </c>
      <c r="AW182" s="13" t="s">
        <v>31</v>
      </c>
      <c r="AX182" s="13" t="s">
        <v>69</v>
      </c>
      <c r="AY182" s="249" t="s">
        <v>143</v>
      </c>
    </row>
    <row r="183" s="13" customFormat="1">
      <c r="A183" s="13"/>
      <c r="B183" s="239"/>
      <c r="C183" s="240"/>
      <c r="D183" s="211" t="s">
        <v>242</v>
      </c>
      <c r="E183" s="241" t="s">
        <v>19</v>
      </c>
      <c r="F183" s="242" t="s">
        <v>689</v>
      </c>
      <c r="G183" s="240"/>
      <c r="H183" s="243">
        <v>284.60000000000002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242</v>
      </c>
      <c r="AU183" s="249" t="s">
        <v>79</v>
      </c>
      <c r="AV183" s="13" t="s">
        <v>79</v>
      </c>
      <c r="AW183" s="13" t="s">
        <v>31</v>
      </c>
      <c r="AX183" s="13" t="s">
        <v>69</v>
      </c>
      <c r="AY183" s="249" t="s">
        <v>143</v>
      </c>
    </row>
    <row r="184" s="13" customFormat="1">
      <c r="A184" s="13"/>
      <c r="B184" s="239"/>
      <c r="C184" s="240"/>
      <c r="D184" s="211" t="s">
        <v>242</v>
      </c>
      <c r="E184" s="241" t="s">
        <v>19</v>
      </c>
      <c r="F184" s="242" t="s">
        <v>690</v>
      </c>
      <c r="G184" s="240"/>
      <c r="H184" s="243">
        <v>49.200000000000003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242</v>
      </c>
      <c r="AU184" s="249" t="s">
        <v>79</v>
      </c>
      <c r="AV184" s="13" t="s">
        <v>79</v>
      </c>
      <c r="AW184" s="13" t="s">
        <v>31</v>
      </c>
      <c r="AX184" s="13" t="s">
        <v>69</v>
      </c>
      <c r="AY184" s="249" t="s">
        <v>143</v>
      </c>
    </row>
    <row r="185" s="13" customFormat="1">
      <c r="A185" s="13"/>
      <c r="B185" s="239"/>
      <c r="C185" s="240"/>
      <c r="D185" s="211" t="s">
        <v>242</v>
      </c>
      <c r="E185" s="241" t="s">
        <v>19</v>
      </c>
      <c r="F185" s="242" t="s">
        <v>691</v>
      </c>
      <c r="G185" s="240"/>
      <c r="H185" s="243">
        <v>3.6000000000000001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242</v>
      </c>
      <c r="AU185" s="249" t="s">
        <v>79</v>
      </c>
      <c r="AV185" s="13" t="s">
        <v>79</v>
      </c>
      <c r="AW185" s="13" t="s">
        <v>31</v>
      </c>
      <c r="AX185" s="13" t="s">
        <v>69</v>
      </c>
      <c r="AY185" s="249" t="s">
        <v>143</v>
      </c>
    </row>
    <row r="186" s="14" customFormat="1">
      <c r="A186" s="14"/>
      <c r="B186" s="250"/>
      <c r="C186" s="251"/>
      <c r="D186" s="211" t="s">
        <v>242</v>
      </c>
      <c r="E186" s="252" t="s">
        <v>19</v>
      </c>
      <c r="F186" s="253" t="s">
        <v>325</v>
      </c>
      <c r="G186" s="251"/>
      <c r="H186" s="254">
        <v>380.30000000000001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242</v>
      </c>
      <c r="AU186" s="260" t="s">
        <v>79</v>
      </c>
      <c r="AV186" s="14" t="s">
        <v>142</v>
      </c>
      <c r="AW186" s="14" t="s">
        <v>31</v>
      </c>
      <c r="AX186" s="14" t="s">
        <v>77</v>
      </c>
      <c r="AY186" s="260" t="s">
        <v>143</v>
      </c>
    </row>
    <row r="187" s="2" customFormat="1" ht="16.5" customHeight="1">
      <c r="A187" s="38"/>
      <c r="B187" s="39"/>
      <c r="C187" s="197" t="s">
        <v>347</v>
      </c>
      <c r="D187" s="197" t="s">
        <v>144</v>
      </c>
      <c r="E187" s="198" t="s">
        <v>692</v>
      </c>
      <c r="F187" s="199" t="s">
        <v>693</v>
      </c>
      <c r="G187" s="200" t="s">
        <v>259</v>
      </c>
      <c r="H187" s="201">
        <v>16.550000000000001</v>
      </c>
      <c r="I187" s="202"/>
      <c r="J187" s="203">
        <f>ROUND(I187*H187,2)</f>
        <v>0</v>
      </c>
      <c r="K187" s="204"/>
      <c r="L187" s="44"/>
      <c r="M187" s="205" t="s">
        <v>19</v>
      </c>
      <c r="N187" s="206" t="s">
        <v>40</v>
      </c>
      <c r="O187" s="84"/>
      <c r="P187" s="207">
        <f>O187*H187</f>
        <v>0</v>
      </c>
      <c r="Q187" s="207">
        <v>0.08702</v>
      </c>
      <c r="R187" s="207">
        <f>Q187*H187</f>
        <v>1.4401810000000002</v>
      </c>
      <c r="S187" s="207">
        <v>0</v>
      </c>
      <c r="T187" s="20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9" t="s">
        <v>142</v>
      </c>
      <c r="AT187" s="209" t="s">
        <v>144</v>
      </c>
      <c r="AU187" s="209" t="s">
        <v>79</v>
      </c>
      <c r="AY187" s="17" t="s">
        <v>143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7" t="s">
        <v>77</v>
      </c>
      <c r="BK187" s="210">
        <f>ROUND(I187*H187,2)</f>
        <v>0</v>
      </c>
      <c r="BL187" s="17" t="s">
        <v>142</v>
      </c>
      <c r="BM187" s="209" t="s">
        <v>694</v>
      </c>
    </row>
    <row r="188" s="2" customFormat="1">
      <c r="A188" s="38"/>
      <c r="B188" s="39"/>
      <c r="C188" s="40"/>
      <c r="D188" s="211" t="s">
        <v>149</v>
      </c>
      <c r="E188" s="40"/>
      <c r="F188" s="212" t="s">
        <v>695</v>
      </c>
      <c r="G188" s="40"/>
      <c r="H188" s="40"/>
      <c r="I188" s="213"/>
      <c r="J188" s="40"/>
      <c r="K188" s="40"/>
      <c r="L188" s="44"/>
      <c r="M188" s="214"/>
      <c r="N188" s="215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79</v>
      </c>
    </row>
    <row r="189" s="13" customFormat="1">
      <c r="A189" s="13"/>
      <c r="B189" s="239"/>
      <c r="C189" s="240"/>
      <c r="D189" s="211" t="s">
        <v>242</v>
      </c>
      <c r="E189" s="241" t="s">
        <v>19</v>
      </c>
      <c r="F189" s="242" t="s">
        <v>696</v>
      </c>
      <c r="G189" s="240"/>
      <c r="H189" s="243">
        <v>16.550000000000001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242</v>
      </c>
      <c r="AU189" s="249" t="s">
        <v>79</v>
      </c>
      <c r="AV189" s="13" t="s">
        <v>79</v>
      </c>
      <c r="AW189" s="13" t="s">
        <v>31</v>
      </c>
      <c r="AX189" s="13" t="s">
        <v>77</v>
      </c>
      <c r="AY189" s="249" t="s">
        <v>143</v>
      </c>
    </row>
    <row r="190" s="2" customFormat="1" ht="16.5" customHeight="1">
      <c r="A190" s="38"/>
      <c r="B190" s="39"/>
      <c r="C190" s="197" t="s">
        <v>354</v>
      </c>
      <c r="D190" s="197" t="s">
        <v>144</v>
      </c>
      <c r="E190" s="198" t="s">
        <v>697</v>
      </c>
      <c r="F190" s="199" t="s">
        <v>698</v>
      </c>
      <c r="G190" s="200" t="s">
        <v>259</v>
      </c>
      <c r="H190" s="201">
        <v>380.30000000000001</v>
      </c>
      <c r="I190" s="202"/>
      <c r="J190" s="203">
        <f>ROUND(I190*H190,2)</f>
        <v>0</v>
      </c>
      <c r="K190" s="204"/>
      <c r="L190" s="44"/>
      <c r="M190" s="205" t="s">
        <v>19</v>
      </c>
      <c r="N190" s="206" t="s">
        <v>40</v>
      </c>
      <c r="O190" s="84"/>
      <c r="P190" s="207">
        <f>O190*H190</f>
        <v>0</v>
      </c>
      <c r="Q190" s="207">
        <v>0.00085999999999999998</v>
      </c>
      <c r="R190" s="207">
        <f>Q190*H190</f>
        <v>0.32705800000000002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142</v>
      </c>
      <c r="AT190" s="209" t="s">
        <v>144</v>
      </c>
      <c r="AU190" s="209" t="s">
        <v>79</v>
      </c>
      <c r="AY190" s="17" t="s">
        <v>143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77</v>
      </c>
      <c r="BK190" s="210">
        <f>ROUND(I190*H190,2)</f>
        <v>0</v>
      </c>
      <c r="BL190" s="17" t="s">
        <v>142</v>
      </c>
      <c r="BM190" s="209" t="s">
        <v>699</v>
      </c>
    </row>
    <row r="191" s="2" customFormat="1">
      <c r="A191" s="38"/>
      <c r="B191" s="39"/>
      <c r="C191" s="40"/>
      <c r="D191" s="211" t="s">
        <v>149</v>
      </c>
      <c r="E191" s="40"/>
      <c r="F191" s="212" t="s">
        <v>700</v>
      </c>
      <c r="G191" s="40"/>
      <c r="H191" s="40"/>
      <c r="I191" s="213"/>
      <c r="J191" s="40"/>
      <c r="K191" s="40"/>
      <c r="L191" s="44"/>
      <c r="M191" s="214"/>
      <c r="N191" s="215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79</v>
      </c>
    </row>
    <row r="192" s="13" customFormat="1">
      <c r="A192" s="13"/>
      <c r="B192" s="239"/>
      <c r="C192" s="240"/>
      <c r="D192" s="211" t="s">
        <v>242</v>
      </c>
      <c r="E192" s="241" t="s">
        <v>19</v>
      </c>
      <c r="F192" s="242" t="s">
        <v>688</v>
      </c>
      <c r="G192" s="240"/>
      <c r="H192" s="243">
        <v>42.899999999999999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242</v>
      </c>
      <c r="AU192" s="249" t="s">
        <v>79</v>
      </c>
      <c r="AV192" s="13" t="s">
        <v>79</v>
      </c>
      <c r="AW192" s="13" t="s">
        <v>31</v>
      </c>
      <c r="AX192" s="13" t="s">
        <v>69</v>
      </c>
      <c r="AY192" s="249" t="s">
        <v>143</v>
      </c>
    </row>
    <row r="193" s="13" customFormat="1">
      <c r="A193" s="13"/>
      <c r="B193" s="239"/>
      <c r="C193" s="240"/>
      <c r="D193" s="211" t="s">
        <v>242</v>
      </c>
      <c r="E193" s="241" t="s">
        <v>19</v>
      </c>
      <c r="F193" s="242" t="s">
        <v>689</v>
      </c>
      <c r="G193" s="240"/>
      <c r="H193" s="243">
        <v>284.60000000000002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242</v>
      </c>
      <c r="AU193" s="249" t="s">
        <v>79</v>
      </c>
      <c r="AV193" s="13" t="s">
        <v>79</v>
      </c>
      <c r="AW193" s="13" t="s">
        <v>31</v>
      </c>
      <c r="AX193" s="13" t="s">
        <v>69</v>
      </c>
      <c r="AY193" s="249" t="s">
        <v>143</v>
      </c>
    </row>
    <row r="194" s="13" customFormat="1">
      <c r="A194" s="13"/>
      <c r="B194" s="239"/>
      <c r="C194" s="240"/>
      <c r="D194" s="211" t="s">
        <v>242</v>
      </c>
      <c r="E194" s="241" t="s">
        <v>19</v>
      </c>
      <c r="F194" s="242" t="s">
        <v>690</v>
      </c>
      <c r="G194" s="240"/>
      <c r="H194" s="243">
        <v>49.200000000000003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242</v>
      </c>
      <c r="AU194" s="249" t="s">
        <v>79</v>
      </c>
      <c r="AV194" s="13" t="s">
        <v>79</v>
      </c>
      <c r="AW194" s="13" t="s">
        <v>31</v>
      </c>
      <c r="AX194" s="13" t="s">
        <v>69</v>
      </c>
      <c r="AY194" s="249" t="s">
        <v>143</v>
      </c>
    </row>
    <row r="195" s="13" customFormat="1">
      <c r="A195" s="13"/>
      <c r="B195" s="239"/>
      <c r="C195" s="240"/>
      <c r="D195" s="211" t="s">
        <v>242</v>
      </c>
      <c r="E195" s="241" t="s">
        <v>19</v>
      </c>
      <c r="F195" s="242" t="s">
        <v>691</v>
      </c>
      <c r="G195" s="240"/>
      <c r="H195" s="243">
        <v>3.6000000000000001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242</v>
      </c>
      <c r="AU195" s="249" t="s">
        <v>79</v>
      </c>
      <c r="AV195" s="13" t="s">
        <v>79</v>
      </c>
      <c r="AW195" s="13" t="s">
        <v>31</v>
      </c>
      <c r="AX195" s="13" t="s">
        <v>69</v>
      </c>
      <c r="AY195" s="249" t="s">
        <v>143</v>
      </c>
    </row>
    <row r="196" s="14" customFormat="1">
      <c r="A196" s="14"/>
      <c r="B196" s="250"/>
      <c r="C196" s="251"/>
      <c r="D196" s="211" t="s">
        <v>242</v>
      </c>
      <c r="E196" s="252" t="s">
        <v>19</v>
      </c>
      <c r="F196" s="253" t="s">
        <v>325</v>
      </c>
      <c r="G196" s="251"/>
      <c r="H196" s="254">
        <v>380.30000000000001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242</v>
      </c>
      <c r="AU196" s="260" t="s">
        <v>79</v>
      </c>
      <c r="AV196" s="14" t="s">
        <v>142</v>
      </c>
      <c r="AW196" s="14" t="s">
        <v>31</v>
      </c>
      <c r="AX196" s="14" t="s">
        <v>77</v>
      </c>
      <c r="AY196" s="260" t="s">
        <v>143</v>
      </c>
    </row>
    <row r="197" s="2" customFormat="1" ht="16.5" customHeight="1">
      <c r="A197" s="38"/>
      <c r="B197" s="39"/>
      <c r="C197" s="197" t="s">
        <v>360</v>
      </c>
      <c r="D197" s="197" t="s">
        <v>144</v>
      </c>
      <c r="E197" s="198" t="s">
        <v>701</v>
      </c>
      <c r="F197" s="199" t="s">
        <v>702</v>
      </c>
      <c r="G197" s="200" t="s">
        <v>259</v>
      </c>
      <c r="H197" s="201">
        <v>16.550000000000001</v>
      </c>
      <c r="I197" s="202"/>
      <c r="J197" s="203">
        <f>ROUND(I197*H197,2)</f>
        <v>0</v>
      </c>
      <c r="K197" s="204"/>
      <c r="L197" s="44"/>
      <c r="M197" s="205" t="s">
        <v>19</v>
      </c>
      <c r="N197" s="206" t="s">
        <v>40</v>
      </c>
      <c r="O197" s="84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9" t="s">
        <v>142</v>
      </c>
      <c r="AT197" s="209" t="s">
        <v>144</v>
      </c>
      <c r="AU197" s="209" t="s">
        <v>79</v>
      </c>
      <c r="AY197" s="17" t="s">
        <v>143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7" t="s">
        <v>77</v>
      </c>
      <c r="BK197" s="210">
        <f>ROUND(I197*H197,2)</f>
        <v>0</v>
      </c>
      <c r="BL197" s="17" t="s">
        <v>142</v>
      </c>
      <c r="BM197" s="209" t="s">
        <v>703</v>
      </c>
    </row>
    <row r="198" s="2" customFormat="1">
      <c r="A198" s="38"/>
      <c r="B198" s="39"/>
      <c r="C198" s="40"/>
      <c r="D198" s="211" t="s">
        <v>149</v>
      </c>
      <c r="E198" s="40"/>
      <c r="F198" s="212" t="s">
        <v>704</v>
      </c>
      <c r="G198" s="40"/>
      <c r="H198" s="40"/>
      <c r="I198" s="213"/>
      <c r="J198" s="40"/>
      <c r="K198" s="40"/>
      <c r="L198" s="44"/>
      <c r="M198" s="214"/>
      <c r="N198" s="215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149</v>
      </c>
      <c r="AU198" s="17" t="s">
        <v>79</v>
      </c>
    </row>
    <row r="199" s="13" customFormat="1">
      <c r="A199" s="13"/>
      <c r="B199" s="239"/>
      <c r="C199" s="240"/>
      <c r="D199" s="211" t="s">
        <v>242</v>
      </c>
      <c r="E199" s="241" t="s">
        <v>19</v>
      </c>
      <c r="F199" s="242" t="s">
        <v>696</v>
      </c>
      <c r="G199" s="240"/>
      <c r="H199" s="243">
        <v>16.550000000000001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242</v>
      </c>
      <c r="AU199" s="249" t="s">
        <v>79</v>
      </c>
      <c r="AV199" s="13" t="s">
        <v>79</v>
      </c>
      <c r="AW199" s="13" t="s">
        <v>31</v>
      </c>
      <c r="AX199" s="13" t="s">
        <v>77</v>
      </c>
      <c r="AY199" s="249" t="s">
        <v>143</v>
      </c>
    </row>
    <row r="200" s="2" customFormat="1" ht="16.5" customHeight="1">
      <c r="A200" s="38"/>
      <c r="B200" s="39"/>
      <c r="C200" s="197" t="s">
        <v>366</v>
      </c>
      <c r="D200" s="197" t="s">
        <v>144</v>
      </c>
      <c r="E200" s="198" t="s">
        <v>705</v>
      </c>
      <c r="F200" s="199" t="s">
        <v>706</v>
      </c>
      <c r="G200" s="200" t="s">
        <v>462</v>
      </c>
      <c r="H200" s="201">
        <v>0.060999999999999999</v>
      </c>
      <c r="I200" s="202"/>
      <c r="J200" s="203">
        <f>ROUND(I200*H200,2)</f>
        <v>0</v>
      </c>
      <c r="K200" s="204"/>
      <c r="L200" s="44"/>
      <c r="M200" s="205" t="s">
        <v>19</v>
      </c>
      <c r="N200" s="206" t="s">
        <v>40</v>
      </c>
      <c r="O200" s="84"/>
      <c r="P200" s="207">
        <f>O200*H200</f>
        <v>0</v>
      </c>
      <c r="Q200" s="207">
        <v>1.09528</v>
      </c>
      <c r="R200" s="207">
        <f>Q200*H200</f>
        <v>0.066812079999999996</v>
      </c>
      <c r="S200" s="207">
        <v>0</v>
      </c>
      <c r="T200" s="20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9" t="s">
        <v>142</v>
      </c>
      <c r="AT200" s="209" t="s">
        <v>144</v>
      </c>
      <c r="AU200" s="209" t="s">
        <v>79</v>
      </c>
      <c r="AY200" s="17" t="s">
        <v>143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7" t="s">
        <v>77</v>
      </c>
      <c r="BK200" s="210">
        <f>ROUND(I200*H200,2)</f>
        <v>0</v>
      </c>
      <c r="BL200" s="17" t="s">
        <v>142</v>
      </c>
      <c r="BM200" s="209" t="s">
        <v>707</v>
      </c>
    </row>
    <row r="201" s="2" customFormat="1">
      <c r="A201" s="38"/>
      <c r="B201" s="39"/>
      <c r="C201" s="40"/>
      <c r="D201" s="211" t="s">
        <v>149</v>
      </c>
      <c r="E201" s="40"/>
      <c r="F201" s="212" t="s">
        <v>708</v>
      </c>
      <c r="G201" s="40"/>
      <c r="H201" s="40"/>
      <c r="I201" s="213"/>
      <c r="J201" s="40"/>
      <c r="K201" s="40"/>
      <c r="L201" s="44"/>
      <c r="M201" s="214"/>
      <c r="N201" s="215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149</v>
      </c>
      <c r="AU201" s="17" t="s">
        <v>79</v>
      </c>
    </row>
    <row r="202" s="13" customFormat="1">
      <c r="A202" s="13"/>
      <c r="B202" s="239"/>
      <c r="C202" s="240"/>
      <c r="D202" s="211" t="s">
        <v>242</v>
      </c>
      <c r="E202" s="241" t="s">
        <v>19</v>
      </c>
      <c r="F202" s="242" t="s">
        <v>709</v>
      </c>
      <c r="G202" s="240"/>
      <c r="H202" s="243">
        <v>0.036999999999999998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242</v>
      </c>
      <c r="AU202" s="249" t="s">
        <v>79</v>
      </c>
      <c r="AV202" s="13" t="s">
        <v>79</v>
      </c>
      <c r="AW202" s="13" t="s">
        <v>31</v>
      </c>
      <c r="AX202" s="13" t="s">
        <v>69</v>
      </c>
      <c r="AY202" s="249" t="s">
        <v>143</v>
      </c>
    </row>
    <row r="203" s="13" customFormat="1">
      <c r="A203" s="13"/>
      <c r="B203" s="239"/>
      <c r="C203" s="240"/>
      <c r="D203" s="211" t="s">
        <v>242</v>
      </c>
      <c r="E203" s="241" t="s">
        <v>19</v>
      </c>
      <c r="F203" s="242" t="s">
        <v>710</v>
      </c>
      <c r="G203" s="240"/>
      <c r="H203" s="243">
        <v>0.024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242</v>
      </c>
      <c r="AU203" s="249" t="s">
        <v>79</v>
      </c>
      <c r="AV203" s="13" t="s">
        <v>79</v>
      </c>
      <c r="AW203" s="13" t="s">
        <v>31</v>
      </c>
      <c r="AX203" s="13" t="s">
        <v>69</v>
      </c>
      <c r="AY203" s="249" t="s">
        <v>143</v>
      </c>
    </row>
    <row r="204" s="14" customFormat="1">
      <c r="A204" s="14"/>
      <c r="B204" s="250"/>
      <c r="C204" s="251"/>
      <c r="D204" s="211" t="s">
        <v>242</v>
      </c>
      <c r="E204" s="252" t="s">
        <v>19</v>
      </c>
      <c r="F204" s="253" t="s">
        <v>325</v>
      </c>
      <c r="G204" s="251"/>
      <c r="H204" s="254">
        <v>0.060999999999999999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242</v>
      </c>
      <c r="AU204" s="260" t="s">
        <v>79</v>
      </c>
      <c r="AV204" s="14" t="s">
        <v>142</v>
      </c>
      <c r="AW204" s="14" t="s">
        <v>31</v>
      </c>
      <c r="AX204" s="14" t="s">
        <v>77</v>
      </c>
      <c r="AY204" s="260" t="s">
        <v>143</v>
      </c>
    </row>
    <row r="205" s="2" customFormat="1" ht="16.5" customHeight="1">
      <c r="A205" s="38"/>
      <c r="B205" s="39"/>
      <c r="C205" s="197" t="s">
        <v>371</v>
      </c>
      <c r="D205" s="197" t="s">
        <v>144</v>
      </c>
      <c r="E205" s="198" t="s">
        <v>711</v>
      </c>
      <c r="F205" s="199" t="s">
        <v>712</v>
      </c>
      <c r="G205" s="200" t="s">
        <v>462</v>
      </c>
      <c r="H205" s="201">
        <v>12.459</v>
      </c>
      <c r="I205" s="202"/>
      <c r="J205" s="203">
        <f>ROUND(I205*H205,2)</f>
        <v>0</v>
      </c>
      <c r="K205" s="204"/>
      <c r="L205" s="44"/>
      <c r="M205" s="205" t="s">
        <v>19</v>
      </c>
      <c r="N205" s="206" t="s">
        <v>40</v>
      </c>
      <c r="O205" s="84"/>
      <c r="P205" s="207">
        <f>O205*H205</f>
        <v>0</v>
      </c>
      <c r="Q205" s="207">
        <v>1.0556000000000001</v>
      </c>
      <c r="R205" s="207">
        <f>Q205*H205</f>
        <v>13.1517204</v>
      </c>
      <c r="S205" s="207">
        <v>0</v>
      </c>
      <c r="T205" s="20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9" t="s">
        <v>142</v>
      </c>
      <c r="AT205" s="209" t="s">
        <v>144</v>
      </c>
      <c r="AU205" s="209" t="s">
        <v>79</v>
      </c>
      <c r="AY205" s="17" t="s">
        <v>143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7" t="s">
        <v>77</v>
      </c>
      <c r="BK205" s="210">
        <f>ROUND(I205*H205,2)</f>
        <v>0</v>
      </c>
      <c r="BL205" s="17" t="s">
        <v>142</v>
      </c>
      <c r="BM205" s="209" t="s">
        <v>713</v>
      </c>
    </row>
    <row r="206" s="2" customFormat="1">
      <c r="A206" s="38"/>
      <c r="B206" s="39"/>
      <c r="C206" s="40"/>
      <c r="D206" s="211" t="s">
        <v>149</v>
      </c>
      <c r="E206" s="40"/>
      <c r="F206" s="212" t="s">
        <v>714</v>
      </c>
      <c r="G206" s="40"/>
      <c r="H206" s="40"/>
      <c r="I206" s="213"/>
      <c r="J206" s="40"/>
      <c r="K206" s="40"/>
      <c r="L206" s="44"/>
      <c r="M206" s="214"/>
      <c r="N206" s="215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149</v>
      </c>
      <c r="AU206" s="17" t="s">
        <v>79</v>
      </c>
    </row>
    <row r="207" s="13" customFormat="1">
      <c r="A207" s="13"/>
      <c r="B207" s="239"/>
      <c r="C207" s="240"/>
      <c r="D207" s="211" t="s">
        <v>242</v>
      </c>
      <c r="E207" s="241" t="s">
        <v>19</v>
      </c>
      <c r="F207" s="242" t="s">
        <v>715</v>
      </c>
      <c r="G207" s="240"/>
      <c r="H207" s="243">
        <v>12.459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242</v>
      </c>
      <c r="AU207" s="249" t="s">
        <v>79</v>
      </c>
      <c r="AV207" s="13" t="s">
        <v>79</v>
      </c>
      <c r="AW207" s="13" t="s">
        <v>31</v>
      </c>
      <c r="AX207" s="13" t="s">
        <v>77</v>
      </c>
      <c r="AY207" s="249" t="s">
        <v>143</v>
      </c>
    </row>
    <row r="208" s="2" customFormat="1" ht="16.5" customHeight="1">
      <c r="A208" s="38"/>
      <c r="B208" s="39"/>
      <c r="C208" s="197" t="s">
        <v>376</v>
      </c>
      <c r="D208" s="197" t="s">
        <v>144</v>
      </c>
      <c r="E208" s="198" t="s">
        <v>716</v>
      </c>
      <c r="F208" s="199" t="s">
        <v>717</v>
      </c>
      <c r="G208" s="200" t="s">
        <v>462</v>
      </c>
      <c r="H208" s="201">
        <v>1.73</v>
      </c>
      <c r="I208" s="202"/>
      <c r="J208" s="203">
        <f>ROUND(I208*H208,2)</f>
        <v>0</v>
      </c>
      <c r="K208" s="204"/>
      <c r="L208" s="44"/>
      <c r="M208" s="205" t="s">
        <v>19</v>
      </c>
      <c r="N208" s="206" t="s">
        <v>40</v>
      </c>
      <c r="O208" s="84"/>
      <c r="P208" s="207">
        <f>O208*H208</f>
        <v>0</v>
      </c>
      <c r="Q208" s="207">
        <v>1.03955</v>
      </c>
      <c r="R208" s="207">
        <f>Q208*H208</f>
        <v>1.7984214999999999</v>
      </c>
      <c r="S208" s="207">
        <v>0</v>
      </c>
      <c r="T208" s="20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9" t="s">
        <v>142</v>
      </c>
      <c r="AT208" s="209" t="s">
        <v>144</v>
      </c>
      <c r="AU208" s="209" t="s">
        <v>79</v>
      </c>
      <c r="AY208" s="17" t="s">
        <v>143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7" t="s">
        <v>77</v>
      </c>
      <c r="BK208" s="210">
        <f>ROUND(I208*H208,2)</f>
        <v>0</v>
      </c>
      <c r="BL208" s="17" t="s">
        <v>142</v>
      </c>
      <c r="BM208" s="209" t="s">
        <v>718</v>
      </c>
    </row>
    <row r="209" s="2" customFormat="1">
      <c r="A209" s="38"/>
      <c r="B209" s="39"/>
      <c r="C209" s="40"/>
      <c r="D209" s="211" t="s">
        <v>149</v>
      </c>
      <c r="E209" s="40"/>
      <c r="F209" s="212" t="s">
        <v>719</v>
      </c>
      <c r="G209" s="40"/>
      <c r="H209" s="40"/>
      <c r="I209" s="213"/>
      <c r="J209" s="40"/>
      <c r="K209" s="40"/>
      <c r="L209" s="44"/>
      <c r="M209" s="214"/>
      <c r="N209" s="215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149</v>
      </c>
      <c r="AU209" s="17" t="s">
        <v>79</v>
      </c>
    </row>
    <row r="210" s="13" customFormat="1">
      <c r="A210" s="13"/>
      <c r="B210" s="239"/>
      <c r="C210" s="240"/>
      <c r="D210" s="211" t="s">
        <v>242</v>
      </c>
      <c r="E210" s="241" t="s">
        <v>19</v>
      </c>
      <c r="F210" s="242" t="s">
        <v>720</v>
      </c>
      <c r="G210" s="240"/>
      <c r="H210" s="243">
        <v>0.70399999999999996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242</v>
      </c>
      <c r="AU210" s="249" t="s">
        <v>79</v>
      </c>
      <c r="AV210" s="13" t="s">
        <v>79</v>
      </c>
      <c r="AW210" s="13" t="s">
        <v>31</v>
      </c>
      <c r="AX210" s="13" t="s">
        <v>69</v>
      </c>
      <c r="AY210" s="249" t="s">
        <v>143</v>
      </c>
    </row>
    <row r="211" s="13" customFormat="1">
      <c r="A211" s="13"/>
      <c r="B211" s="239"/>
      <c r="C211" s="240"/>
      <c r="D211" s="211" t="s">
        <v>242</v>
      </c>
      <c r="E211" s="241" t="s">
        <v>19</v>
      </c>
      <c r="F211" s="242" t="s">
        <v>721</v>
      </c>
      <c r="G211" s="240"/>
      <c r="H211" s="243">
        <v>0.52500000000000002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242</v>
      </c>
      <c r="AU211" s="249" t="s">
        <v>79</v>
      </c>
      <c r="AV211" s="13" t="s">
        <v>79</v>
      </c>
      <c r="AW211" s="13" t="s">
        <v>31</v>
      </c>
      <c r="AX211" s="13" t="s">
        <v>69</v>
      </c>
      <c r="AY211" s="249" t="s">
        <v>143</v>
      </c>
    </row>
    <row r="212" s="13" customFormat="1">
      <c r="A212" s="13"/>
      <c r="B212" s="239"/>
      <c r="C212" s="240"/>
      <c r="D212" s="211" t="s">
        <v>242</v>
      </c>
      <c r="E212" s="241" t="s">
        <v>19</v>
      </c>
      <c r="F212" s="242" t="s">
        <v>722</v>
      </c>
      <c r="G212" s="240"/>
      <c r="H212" s="243">
        <v>0.501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242</v>
      </c>
      <c r="AU212" s="249" t="s">
        <v>79</v>
      </c>
      <c r="AV212" s="13" t="s">
        <v>79</v>
      </c>
      <c r="AW212" s="13" t="s">
        <v>31</v>
      </c>
      <c r="AX212" s="13" t="s">
        <v>69</v>
      </c>
      <c r="AY212" s="249" t="s">
        <v>143</v>
      </c>
    </row>
    <row r="213" s="14" customFormat="1">
      <c r="A213" s="14"/>
      <c r="B213" s="250"/>
      <c r="C213" s="251"/>
      <c r="D213" s="211" t="s">
        <v>242</v>
      </c>
      <c r="E213" s="252" t="s">
        <v>19</v>
      </c>
      <c r="F213" s="253" t="s">
        <v>325</v>
      </c>
      <c r="G213" s="251"/>
      <c r="H213" s="254">
        <v>1.73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242</v>
      </c>
      <c r="AU213" s="260" t="s">
        <v>79</v>
      </c>
      <c r="AV213" s="14" t="s">
        <v>142</v>
      </c>
      <c r="AW213" s="14" t="s">
        <v>31</v>
      </c>
      <c r="AX213" s="14" t="s">
        <v>77</v>
      </c>
      <c r="AY213" s="260" t="s">
        <v>143</v>
      </c>
    </row>
    <row r="214" s="11" customFormat="1" ht="22.8" customHeight="1">
      <c r="A214" s="11"/>
      <c r="B214" s="183"/>
      <c r="C214" s="184"/>
      <c r="D214" s="185" t="s">
        <v>68</v>
      </c>
      <c r="E214" s="226" t="s">
        <v>142</v>
      </c>
      <c r="F214" s="226" t="s">
        <v>402</v>
      </c>
      <c r="G214" s="184"/>
      <c r="H214" s="184"/>
      <c r="I214" s="187"/>
      <c r="J214" s="227">
        <f>BK214</f>
        <v>0</v>
      </c>
      <c r="K214" s="184"/>
      <c r="L214" s="189"/>
      <c r="M214" s="190"/>
      <c r="N214" s="191"/>
      <c r="O214" s="191"/>
      <c r="P214" s="192">
        <f>SUM(P215:P236)</f>
        <v>0</v>
      </c>
      <c r="Q214" s="191"/>
      <c r="R214" s="192">
        <f>SUM(R215:R236)</f>
        <v>108.80606660000001</v>
      </c>
      <c r="S214" s="191"/>
      <c r="T214" s="193">
        <f>SUM(T215:T236)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194" t="s">
        <v>77</v>
      </c>
      <c r="AT214" s="195" t="s">
        <v>68</v>
      </c>
      <c r="AU214" s="195" t="s">
        <v>77</v>
      </c>
      <c r="AY214" s="194" t="s">
        <v>143</v>
      </c>
      <c r="BK214" s="196">
        <f>SUM(BK215:BK236)</f>
        <v>0</v>
      </c>
    </row>
    <row r="215" s="2" customFormat="1" ht="21.75" customHeight="1">
      <c r="A215" s="38"/>
      <c r="B215" s="39"/>
      <c r="C215" s="197" t="s">
        <v>382</v>
      </c>
      <c r="D215" s="197" t="s">
        <v>144</v>
      </c>
      <c r="E215" s="198" t="s">
        <v>723</v>
      </c>
      <c r="F215" s="199" t="s">
        <v>724</v>
      </c>
      <c r="G215" s="200" t="s">
        <v>259</v>
      </c>
      <c r="H215" s="201">
        <v>20.199999999999999</v>
      </c>
      <c r="I215" s="202"/>
      <c r="J215" s="203">
        <f>ROUND(I215*H215,2)</f>
        <v>0</v>
      </c>
      <c r="K215" s="204"/>
      <c r="L215" s="44"/>
      <c r="M215" s="205" t="s">
        <v>19</v>
      </c>
      <c r="N215" s="206" t="s">
        <v>40</v>
      </c>
      <c r="O215" s="84"/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9" t="s">
        <v>142</v>
      </c>
      <c r="AT215" s="209" t="s">
        <v>144</v>
      </c>
      <c r="AU215" s="209" t="s">
        <v>79</v>
      </c>
      <c r="AY215" s="17" t="s">
        <v>143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7" t="s">
        <v>77</v>
      </c>
      <c r="BK215" s="210">
        <f>ROUND(I215*H215,2)</f>
        <v>0</v>
      </c>
      <c r="BL215" s="17" t="s">
        <v>142</v>
      </c>
      <c r="BM215" s="209" t="s">
        <v>725</v>
      </c>
    </row>
    <row r="216" s="2" customFormat="1">
      <c r="A216" s="38"/>
      <c r="B216" s="39"/>
      <c r="C216" s="40"/>
      <c r="D216" s="211" t="s">
        <v>149</v>
      </c>
      <c r="E216" s="40"/>
      <c r="F216" s="212" t="s">
        <v>726</v>
      </c>
      <c r="G216" s="40"/>
      <c r="H216" s="40"/>
      <c r="I216" s="213"/>
      <c r="J216" s="40"/>
      <c r="K216" s="40"/>
      <c r="L216" s="44"/>
      <c r="M216" s="214"/>
      <c r="N216" s="215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149</v>
      </c>
      <c r="AU216" s="17" t="s">
        <v>79</v>
      </c>
    </row>
    <row r="217" s="13" customFormat="1">
      <c r="A217" s="13"/>
      <c r="B217" s="239"/>
      <c r="C217" s="240"/>
      <c r="D217" s="211" t="s">
        <v>242</v>
      </c>
      <c r="E217" s="241" t="s">
        <v>19</v>
      </c>
      <c r="F217" s="242" t="s">
        <v>727</v>
      </c>
      <c r="G217" s="240"/>
      <c r="H217" s="243">
        <v>8.1999999999999993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242</v>
      </c>
      <c r="AU217" s="249" t="s">
        <v>79</v>
      </c>
      <c r="AV217" s="13" t="s">
        <v>79</v>
      </c>
      <c r="AW217" s="13" t="s">
        <v>31</v>
      </c>
      <c r="AX217" s="13" t="s">
        <v>69</v>
      </c>
      <c r="AY217" s="249" t="s">
        <v>143</v>
      </c>
    </row>
    <row r="218" s="13" customFormat="1">
      <c r="A218" s="13"/>
      <c r="B218" s="239"/>
      <c r="C218" s="240"/>
      <c r="D218" s="211" t="s">
        <v>242</v>
      </c>
      <c r="E218" s="241" t="s">
        <v>19</v>
      </c>
      <c r="F218" s="242" t="s">
        <v>728</v>
      </c>
      <c r="G218" s="240"/>
      <c r="H218" s="243">
        <v>12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242</v>
      </c>
      <c r="AU218" s="249" t="s">
        <v>79</v>
      </c>
      <c r="AV218" s="13" t="s">
        <v>79</v>
      </c>
      <c r="AW218" s="13" t="s">
        <v>31</v>
      </c>
      <c r="AX218" s="13" t="s">
        <v>69</v>
      </c>
      <c r="AY218" s="249" t="s">
        <v>143</v>
      </c>
    </row>
    <row r="219" s="14" customFormat="1">
      <c r="A219" s="14"/>
      <c r="B219" s="250"/>
      <c r="C219" s="251"/>
      <c r="D219" s="211" t="s">
        <v>242</v>
      </c>
      <c r="E219" s="252" t="s">
        <v>19</v>
      </c>
      <c r="F219" s="253" t="s">
        <v>325</v>
      </c>
      <c r="G219" s="251"/>
      <c r="H219" s="254">
        <v>20.199999999999999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242</v>
      </c>
      <c r="AU219" s="260" t="s">
        <v>79</v>
      </c>
      <c r="AV219" s="14" t="s">
        <v>142</v>
      </c>
      <c r="AW219" s="14" t="s">
        <v>31</v>
      </c>
      <c r="AX219" s="14" t="s">
        <v>77</v>
      </c>
      <c r="AY219" s="260" t="s">
        <v>143</v>
      </c>
    </row>
    <row r="220" s="2" customFormat="1" ht="16.5" customHeight="1">
      <c r="A220" s="38"/>
      <c r="B220" s="39"/>
      <c r="C220" s="197" t="s">
        <v>387</v>
      </c>
      <c r="D220" s="197" t="s">
        <v>144</v>
      </c>
      <c r="E220" s="198" t="s">
        <v>729</v>
      </c>
      <c r="F220" s="199" t="s">
        <v>730</v>
      </c>
      <c r="G220" s="200" t="s">
        <v>306</v>
      </c>
      <c r="H220" s="201">
        <v>3.96</v>
      </c>
      <c r="I220" s="202"/>
      <c r="J220" s="203">
        <f>ROUND(I220*H220,2)</f>
        <v>0</v>
      </c>
      <c r="K220" s="204"/>
      <c r="L220" s="44"/>
      <c r="M220" s="205" t="s">
        <v>19</v>
      </c>
      <c r="N220" s="206" t="s">
        <v>40</v>
      </c>
      <c r="O220" s="84"/>
      <c r="P220" s="207">
        <f>O220*H220</f>
        <v>0</v>
      </c>
      <c r="Q220" s="207">
        <v>2.83331</v>
      </c>
      <c r="R220" s="207">
        <f>Q220*H220</f>
        <v>11.219907599999999</v>
      </c>
      <c r="S220" s="207">
        <v>0</v>
      </c>
      <c r="T220" s="20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9" t="s">
        <v>142</v>
      </c>
      <c r="AT220" s="209" t="s">
        <v>144</v>
      </c>
      <c r="AU220" s="209" t="s">
        <v>79</v>
      </c>
      <c r="AY220" s="17" t="s">
        <v>143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7" t="s">
        <v>77</v>
      </c>
      <c r="BK220" s="210">
        <f>ROUND(I220*H220,2)</f>
        <v>0</v>
      </c>
      <c r="BL220" s="17" t="s">
        <v>142</v>
      </c>
      <c r="BM220" s="209" t="s">
        <v>731</v>
      </c>
    </row>
    <row r="221" s="2" customFormat="1">
      <c r="A221" s="38"/>
      <c r="B221" s="39"/>
      <c r="C221" s="40"/>
      <c r="D221" s="211" t="s">
        <v>149</v>
      </c>
      <c r="E221" s="40"/>
      <c r="F221" s="212" t="s">
        <v>732</v>
      </c>
      <c r="G221" s="40"/>
      <c r="H221" s="40"/>
      <c r="I221" s="213"/>
      <c r="J221" s="40"/>
      <c r="K221" s="40"/>
      <c r="L221" s="44"/>
      <c r="M221" s="214"/>
      <c r="N221" s="215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149</v>
      </c>
      <c r="AU221" s="17" t="s">
        <v>79</v>
      </c>
    </row>
    <row r="222" s="13" customFormat="1">
      <c r="A222" s="13"/>
      <c r="B222" s="239"/>
      <c r="C222" s="240"/>
      <c r="D222" s="211" t="s">
        <v>242</v>
      </c>
      <c r="E222" s="241" t="s">
        <v>19</v>
      </c>
      <c r="F222" s="242" t="s">
        <v>733</v>
      </c>
      <c r="G222" s="240"/>
      <c r="H222" s="243">
        <v>3.96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242</v>
      </c>
      <c r="AU222" s="249" t="s">
        <v>79</v>
      </c>
      <c r="AV222" s="13" t="s">
        <v>79</v>
      </c>
      <c r="AW222" s="13" t="s">
        <v>31</v>
      </c>
      <c r="AX222" s="13" t="s">
        <v>77</v>
      </c>
      <c r="AY222" s="249" t="s">
        <v>143</v>
      </c>
    </row>
    <row r="223" s="2" customFormat="1" ht="16.5" customHeight="1">
      <c r="A223" s="38"/>
      <c r="B223" s="39"/>
      <c r="C223" s="197" t="s">
        <v>392</v>
      </c>
      <c r="D223" s="197" t="s">
        <v>144</v>
      </c>
      <c r="E223" s="198" t="s">
        <v>734</v>
      </c>
      <c r="F223" s="199" t="s">
        <v>735</v>
      </c>
      <c r="G223" s="200" t="s">
        <v>306</v>
      </c>
      <c r="H223" s="201">
        <v>8.0850000000000009</v>
      </c>
      <c r="I223" s="202"/>
      <c r="J223" s="203">
        <f>ROUND(I223*H223,2)</f>
        <v>0</v>
      </c>
      <c r="K223" s="204"/>
      <c r="L223" s="44"/>
      <c r="M223" s="205" t="s">
        <v>19</v>
      </c>
      <c r="N223" s="206" t="s">
        <v>40</v>
      </c>
      <c r="O223" s="84"/>
      <c r="P223" s="207">
        <f>O223*H223</f>
        <v>0</v>
      </c>
      <c r="Q223" s="207">
        <v>2.2050000000000001</v>
      </c>
      <c r="R223" s="207">
        <f>Q223*H223</f>
        <v>17.827425000000002</v>
      </c>
      <c r="S223" s="207">
        <v>0</v>
      </c>
      <c r="T223" s="20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9" t="s">
        <v>142</v>
      </c>
      <c r="AT223" s="209" t="s">
        <v>144</v>
      </c>
      <c r="AU223" s="209" t="s">
        <v>79</v>
      </c>
      <c r="AY223" s="17" t="s">
        <v>143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7" t="s">
        <v>77</v>
      </c>
      <c r="BK223" s="210">
        <f>ROUND(I223*H223,2)</f>
        <v>0</v>
      </c>
      <c r="BL223" s="17" t="s">
        <v>142</v>
      </c>
      <c r="BM223" s="209" t="s">
        <v>736</v>
      </c>
    </row>
    <row r="224" s="2" customFormat="1">
      <c r="A224" s="38"/>
      <c r="B224" s="39"/>
      <c r="C224" s="40"/>
      <c r="D224" s="211" t="s">
        <v>149</v>
      </c>
      <c r="E224" s="40"/>
      <c r="F224" s="212" t="s">
        <v>737</v>
      </c>
      <c r="G224" s="40"/>
      <c r="H224" s="40"/>
      <c r="I224" s="213"/>
      <c r="J224" s="40"/>
      <c r="K224" s="40"/>
      <c r="L224" s="44"/>
      <c r="M224" s="214"/>
      <c r="N224" s="215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149</v>
      </c>
      <c r="AU224" s="17" t="s">
        <v>79</v>
      </c>
    </row>
    <row r="225" s="13" customFormat="1">
      <c r="A225" s="13"/>
      <c r="B225" s="239"/>
      <c r="C225" s="240"/>
      <c r="D225" s="211" t="s">
        <v>242</v>
      </c>
      <c r="E225" s="241" t="s">
        <v>19</v>
      </c>
      <c r="F225" s="242" t="s">
        <v>738</v>
      </c>
      <c r="G225" s="240"/>
      <c r="H225" s="243">
        <v>8.0850000000000009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242</v>
      </c>
      <c r="AU225" s="249" t="s">
        <v>79</v>
      </c>
      <c r="AV225" s="13" t="s">
        <v>79</v>
      </c>
      <c r="AW225" s="13" t="s">
        <v>31</v>
      </c>
      <c r="AX225" s="13" t="s">
        <v>77</v>
      </c>
      <c r="AY225" s="249" t="s">
        <v>143</v>
      </c>
    </row>
    <row r="226" s="2" customFormat="1" ht="16.5" customHeight="1">
      <c r="A226" s="38"/>
      <c r="B226" s="39"/>
      <c r="C226" s="197" t="s">
        <v>397</v>
      </c>
      <c r="D226" s="197" t="s">
        <v>144</v>
      </c>
      <c r="E226" s="198" t="s">
        <v>739</v>
      </c>
      <c r="F226" s="199" t="s">
        <v>740</v>
      </c>
      <c r="G226" s="200" t="s">
        <v>306</v>
      </c>
      <c r="H226" s="201">
        <v>32.340000000000003</v>
      </c>
      <c r="I226" s="202"/>
      <c r="J226" s="203">
        <f>ROUND(I226*H226,2)</f>
        <v>0</v>
      </c>
      <c r="K226" s="204"/>
      <c r="L226" s="44"/>
      <c r="M226" s="205" t="s">
        <v>19</v>
      </c>
      <c r="N226" s="206" t="s">
        <v>40</v>
      </c>
      <c r="O226" s="84"/>
      <c r="P226" s="207">
        <f>O226*H226</f>
        <v>0</v>
      </c>
      <c r="Q226" s="207">
        <v>2.0019999999999998</v>
      </c>
      <c r="R226" s="207">
        <f>Q226*H226</f>
        <v>64.744680000000002</v>
      </c>
      <c r="S226" s="207">
        <v>0</v>
      </c>
      <c r="T226" s="20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9" t="s">
        <v>142</v>
      </c>
      <c r="AT226" s="209" t="s">
        <v>144</v>
      </c>
      <c r="AU226" s="209" t="s">
        <v>79</v>
      </c>
      <c r="AY226" s="17" t="s">
        <v>143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7" t="s">
        <v>77</v>
      </c>
      <c r="BK226" s="210">
        <f>ROUND(I226*H226,2)</f>
        <v>0</v>
      </c>
      <c r="BL226" s="17" t="s">
        <v>142</v>
      </c>
      <c r="BM226" s="209" t="s">
        <v>741</v>
      </c>
    </row>
    <row r="227" s="2" customFormat="1">
      <c r="A227" s="38"/>
      <c r="B227" s="39"/>
      <c r="C227" s="40"/>
      <c r="D227" s="211" t="s">
        <v>149</v>
      </c>
      <c r="E227" s="40"/>
      <c r="F227" s="212" t="s">
        <v>742</v>
      </c>
      <c r="G227" s="40"/>
      <c r="H227" s="40"/>
      <c r="I227" s="213"/>
      <c r="J227" s="40"/>
      <c r="K227" s="40"/>
      <c r="L227" s="44"/>
      <c r="M227" s="214"/>
      <c r="N227" s="215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149</v>
      </c>
      <c r="AU227" s="17" t="s">
        <v>79</v>
      </c>
    </row>
    <row r="228" s="13" customFormat="1">
      <c r="A228" s="13"/>
      <c r="B228" s="239"/>
      <c r="C228" s="240"/>
      <c r="D228" s="211" t="s">
        <v>242</v>
      </c>
      <c r="E228" s="241" t="s">
        <v>19</v>
      </c>
      <c r="F228" s="242" t="s">
        <v>743</v>
      </c>
      <c r="G228" s="240"/>
      <c r="H228" s="243">
        <v>32.340000000000003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242</v>
      </c>
      <c r="AU228" s="249" t="s">
        <v>79</v>
      </c>
      <c r="AV228" s="13" t="s">
        <v>79</v>
      </c>
      <c r="AW228" s="13" t="s">
        <v>31</v>
      </c>
      <c r="AX228" s="13" t="s">
        <v>77</v>
      </c>
      <c r="AY228" s="249" t="s">
        <v>143</v>
      </c>
    </row>
    <row r="229" s="2" customFormat="1" ht="16.5" customHeight="1">
      <c r="A229" s="38"/>
      <c r="B229" s="39"/>
      <c r="C229" s="197" t="s">
        <v>403</v>
      </c>
      <c r="D229" s="197" t="s">
        <v>144</v>
      </c>
      <c r="E229" s="198" t="s">
        <v>744</v>
      </c>
      <c r="F229" s="199" t="s">
        <v>745</v>
      </c>
      <c r="G229" s="200" t="s">
        <v>259</v>
      </c>
      <c r="H229" s="201">
        <v>53.899999999999999</v>
      </c>
      <c r="I229" s="202"/>
      <c r="J229" s="203">
        <f>ROUND(I229*H229,2)</f>
        <v>0</v>
      </c>
      <c r="K229" s="204"/>
      <c r="L229" s="44"/>
      <c r="M229" s="205" t="s">
        <v>19</v>
      </c>
      <c r="N229" s="206" t="s">
        <v>40</v>
      </c>
      <c r="O229" s="84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9" t="s">
        <v>142</v>
      </c>
      <c r="AT229" s="209" t="s">
        <v>144</v>
      </c>
      <c r="AU229" s="209" t="s">
        <v>79</v>
      </c>
      <c r="AY229" s="17" t="s">
        <v>143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7" t="s">
        <v>77</v>
      </c>
      <c r="BK229" s="210">
        <f>ROUND(I229*H229,2)</f>
        <v>0</v>
      </c>
      <c r="BL229" s="17" t="s">
        <v>142</v>
      </c>
      <c r="BM229" s="209" t="s">
        <v>746</v>
      </c>
    </row>
    <row r="230" s="2" customFormat="1">
      <c r="A230" s="38"/>
      <c r="B230" s="39"/>
      <c r="C230" s="40"/>
      <c r="D230" s="211" t="s">
        <v>149</v>
      </c>
      <c r="E230" s="40"/>
      <c r="F230" s="212" t="s">
        <v>747</v>
      </c>
      <c r="G230" s="40"/>
      <c r="H230" s="40"/>
      <c r="I230" s="213"/>
      <c r="J230" s="40"/>
      <c r="K230" s="40"/>
      <c r="L230" s="44"/>
      <c r="M230" s="214"/>
      <c r="N230" s="215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149</v>
      </c>
      <c r="AU230" s="17" t="s">
        <v>79</v>
      </c>
    </row>
    <row r="231" s="13" customFormat="1">
      <c r="A231" s="13"/>
      <c r="B231" s="239"/>
      <c r="C231" s="240"/>
      <c r="D231" s="211" t="s">
        <v>242</v>
      </c>
      <c r="E231" s="241" t="s">
        <v>19</v>
      </c>
      <c r="F231" s="242" t="s">
        <v>748</v>
      </c>
      <c r="G231" s="240"/>
      <c r="H231" s="243">
        <v>53.899999999999999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242</v>
      </c>
      <c r="AU231" s="249" t="s">
        <v>79</v>
      </c>
      <c r="AV231" s="13" t="s">
        <v>79</v>
      </c>
      <c r="AW231" s="13" t="s">
        <v>31</v>
      </c>
      <c r="AX231" s="13" t="s">
        <v>77</v>
      </c>
      <c r="AY231" s="249" t="s">
        <v>143</v>
      </c>
    </row>
    <row r="232" s="2" customFormat="1" ht="16.5" customHeight="1">
      <c r="A232" s="38"/>
      <c r="B232" s="39"/>
      <c r="C232" s="197" t="s">
        <v>409</v>
      </c>
      <c r="D232" s="197" t="s">
        <v>144</v>
      </c>
      <c r="E232" s="198" t="s">
        <v>749</v>
      </c>
      <c r="F232" s="199" t="s">
        <v>750</v>
      </c>
      <c r="G232" s="200" t="s">
        <v>259</v>
      </c>
      <c r="H232" s="201">
        <v>20.199999999999999</v>
      </c>
      <c r="I232" s="202"/>
      <c r="J232" s="203">
        <f>ROUND(I232*H232,2)</f>
        <v>0</v>
      </c>
      <c r="K232" s="204"/>
      <c r="L232" s="44"/>
      <c r="M232" s="205" t="s">
        <v>19</v>
      </c>
      <c r="N232" s="206" t="s">
        <v>40</v>
      </c>
      <c r="O232" s="84"/>
      <c r="P232" s="207">
        <f>O232*H232</f>
        <v>0</v>
      </c>
      <c r="Q232" s="207">
        <v>0.74326999999999999</v>
      </c>
      <c r="R232" s="207">
        <f>Q232*H232</f>
        <v>15.014054</v>
      </c>
      <c r="S232" s="207">
        <v>0</v>
      </c>
      <c r="T232" s="20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9" t="s">
        <v>142</v>
      </c>
      <c r="AT232" s="209" t="s">
        <v>144</v>
      </c>
      <c r="AU232" s="209" t="s">
        <v>79</v>
      </c>
      <c r="AY232" s="17" t="s">
        <v>143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7" t="s">
        <v>77</v>
      </c>
      <c r="BK232" s="210">
        <f>ROUND(I232*H232,2)</f>
        <v>0</v>
      </c>
      <c r="BL232" s="17" t="s">
        <v>142</v>
      </c>
      <c r="BM232" s="209" t="s">
        <v>751</v>
      </c>
    </row>
    <row r="233" s="2" customFormat="1">
      <c r="A233" s="38"/>
      <c r="B233" s="39"/>
      <c r="C233" s="40"/>
      <c r="D233" s="211" t="s">
        <v>149</v>
      </c>
      <c r="E233" s="40"/>
      <c r="F233" s="212" t="s">
        <v>752</v>
      </c>
      <c r="G233" s="40"/>
      <c r="H233" s="40"/>
      <c r="I233" s="213"/>
      <c r="J233" s="40"/>
      <c r="K233" s="40"/>
      <c r="L233" s="44"/>
      <c r="M233" s="214"/>
      <c r="N233" s="215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149</v>
      </c>
      <c r="AU233" s="17" t="s">
        <v>79</v>
      </c>
    </row>
    <row r="234" s="13" customFormat="1">
      <c r="A234" s="13"/>
      <c r="B234" s="239"/>
      <c r="C234" s="240"/>
      <c r="D234" s="211" t="s">
        <v>242</v>
      </c>
      <c r="E234" s="241" t="s">
        <v>19</v>
      </c>
      <c r="F234" s="242" t="s">
        <v>727</v>
      </c>
      <c r="G234" s="240"/>
      <c r="H234" s="243">
        <v>8.1999999999999993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242</v>
      </c>
      <c r="AU234" s="249" t="s">
        <v>79</v>
      </c>
      <c r="AV234" s="13" t="s">
        <v>79</v>
      </c>
      <c r="AW234" s="13" t="s">
        <v>31</v>
      </c>
      <c r="AX234" s="13" t="s">
        <v>69</v>
      </c>
      <c r="AY234" s="249" t="s">
        <v>143</v>
      </c>
    </row>
    <row r="235" s="13" customFormat="1">
      <c r="A235" s="13"/>
      <c r="B235" s="239"/>
      <c r="C235" s="240"/>
      <c r="D235" s="211" t="s">
        <v>242</v>
      </c>
      <c r="E235" s="241" t="s">
        <v>19</v>
      </c>
      <c r="F235" s="242" t="s">
        <v>728</v>
      </c>
      <c r="G235" s="240"/>
      <c r="H235" s="243">
        <v>12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242</v>
      </c>
      <c r="AU235" s="249" t="s">
        <v>79</v>
      </c>
      <c r="AV235" s="13" t="s">
        <v>79</v>
      </c>
      <c r="AW235" s="13" t="s">
        <v>31</v>
      </c>
      <c r="AX235" s="13" t="s">
        <v>69</v>
      </c>
      <c r="AY235" s="249" t="s">
        <v>143</v>
      </c>
    </row>
    <row r="236" s="14" customFormat="1">
      <c r="A236" s="14"/>
      <c r="B236" s="250"/>
      <c r="C236" s="251"/>
      <c r="D236" s="211" t="s">
        <v>242</v>
      </c>
      <c r="E236" s="252" t="s">
        <v>19</v>
      </c>
      <c r="F236" s="253" t="s">
        <v>325</v>
      </c>
      <c r="G236" s="251"/>
      <c r="H236" s="254">
        <v>20.199999999999999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242</v>
      </c>
      <c r="AU236" s="260" t="s">
        <v>79</v>
      </c>
      <c r="AV236" s="14" t="s">
        <v>142</v>
      </c>
      <c r="AW236" s="14" t="s">
        <v>31</v>
      </c>
      <c r="AX236" s="14" t="s">
        <v>77</v>
      </c>
      <c r="AY236" s="260" t="s">
        <v>143</v>
      </c>
    </row>
    <row r="237" s="11" customFormat="1" ht="22.8" customHeight="1">
      <c r="A237" s="11"/>
      <c r="B237" s="183"/>
      <c r="C237" s="184"/>
      <c r="D237" s="185" t="s">
        <v>68</v>
      </c>
      <c r="E237" s="226" t="s">
        <v>173</v>
      </c>
      <c r="F237" s="226" t="s">
        <v>433</v>
      </c>
      <c r="G237" s="184"/>
      <c r="H237" s="184"/>
      <c r="I237" s="187"/>
      <c r="J237" s="227">
        <f>BK237</f>
        <v>0</v>
      </c>
      <c r="K237" s="184"/>
      <c r="L237" s="189"/>
      <c r="M237" s="190"/>
      <c r="N237" s="191"/>
      <c r="O237" s="191"/>
      <c r="P237" s="192">
        <f>SUM(P238:P271)</f>
        <v>0</v>
      </c>
      <c r="Q237" s="191"/>
      <c r="R237" s="192">
        <f>SUM(R238:R271)</f>
        <v>37.249101600000003</v>
      </c>
      <c r="S237" s="191"/>
      <c r="T237" s="193">
        <f>SUM(T238:T271)</f>
        <v>0</v>
      </c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R237" s="194" t="s">
        <v>77</v>
      </c>
      <c r="AT237" s="195" t="s">
        <v>68</v>
      </c>
      <c r="AU237" s="195" t="s">
        <v>77</v>
      </c>
      <c r="AY237" s="194" t="s">
        <v>143</v>
      </c>
      <c r="BK237" s="196">
        <f>SUM(BK238:BK271)</f>
        <v>0</v>
      </c>
    </row>
    <row r="238" s="2" customFormat="1" ht="16.5" customHeight="1">
      <c r="A238" s="38"/>
      <c r="B238" s="39"/>
      <c r="C238" s="228" t="s">
        <v>415</v>
      </c>
      <c r="D238" s="228" t="s">
        <v>237</v>
      </c>
      <c r="E238" s="229" t="s">
        <v>753</v>
      </c>
      <c r="F238" s="230" t="s">
        <v>754</v>
      </c>
      <c r="G238" s="231" t="s">
        <v>250</v>
      </c>
      <c r="H238" s="232">
        <v>18</v>
      </c>
      <c r="I238" s="233"/>
      <c r="J238" s="234">
        <f>ROUND(I238*H238,2)</f>
        <v>0</v>
      </c>
      <c r="K238" s="235"/>
      <c r="L238" s="236"/>
      <c r="M238" s="237" t="s">
        <v>19</v>
      </c>
      <c r="N238" s="238" t="s">
        <v>40</v>
      </c>
      <c r="O238" s="84"/>
      <c r="P238" s="207">
        <f>O238*H238</f>
        <v>0</v>
      </c>
      <c r="Q238" s="207">
        <v>0.0012800000000000001</v>
      </c>
      <c r="R238" s="207">
        <f>Q238*H238</f>
        <v>0.023040000000000001</v>
      </c>
      <c r="S238" s="207">
        <v>0</v>
      </c>
      <c r="T238" s="20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9" t="s">
        <v>173</v>
      </c>
      <c r="AT238" s="209" t="s">
        <v>237</v>
      </c>
      <c r="AU238" s="209" t="s">
        <v>79</v>
      </c>
      <c r="AY238" s="17" t="s">
        <v>143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7" t="s">
        <v>77</v>
      </c>
      <c r="BK238" s="210">
        <f>ROUND(I238*H238,2)</f>
        <v>0</v>
      </c>
      <c r="BL238" s="17" t="s">
        <v>142</v>
      </c>
      <c r="BM238" s="209" t="s">
        <v>755</v>
      </c>
    </row>
    <row r="239" s="2" customFormat="1">
      <c r="A239" s="38"/>
      <c r="B239" s="39"/>
      <c r="C239" s="40"/>
      <c r="D239" s="211" t="s">
        <v>149</v>
      </c>
      <c r="E239" s="40"/>
      <c r="F239" s="212" t="s">
        <v>754</v>
      </c>
      <c r="G239" s="40"/>
      <c r="H239" s="40"/>
      <c r="I239" s="213"/>
      <c r="J239" s="40"/>
      <c r="K239" s="40"/>
      <c r="L239" s="44"/>
      <c r="M239" s="214"/>
      <c r="N239" s="215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149</v>
      </c>
      <c r="AU239" s="17" t="s">
        <v>79</v>
      </c>
    </row>
    <row r="240" s="13" customFormat="1">
      <c r="A240" s="13"/>
      <c r="B240" s="239"/>
      <c r="C240" s="240"/>
      <c r="D240" s="211" t="s">
        <v>242</v>
      </c>
      <c r="E240" s="241" t="s">
        <v>19</v>
      </c>
      <c r="F240" s="242" t="s">
        <v>217</v>
      </c>
      <c r="G240" s="240"/>
      <c r="H240" s="243">
        <v>18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242</v>
      </c>
      <c r="AU240" s="249" t="s">
        <v>79</v>
      </c>
      <c r="AV240" s="13" t="s">
        <v>79</v>
      </c>
      <c r="AW240" s="13" t="s">
        <v>31</v>
      </c>
      <c r="AX240" s="13" t="s">
        <v>77</v>
      </c>
      <c r="AY240" s="249" t="s">
        <v>143</v>
      </c>
    </row>
    <row r="241" s="2" customFormat="1" ht="16.5" customHeight="1">
      <c r="A241" s="38"/>
      <c r="B241" s="39"/>
      <c r="C241" s="228" t="s">
        <v>421</v>
      </c>
      <c r="D241" s="228" t="s">
        <v>237</v>
      </c>
      <c r="E241" s="229" t="s">
        <v>756</v>
      </c>
      <c r="F241" s="230" t="s">
        <v>757</v>
      </c>
      <c r="G241" s="231" t="s">
        <v>250</v>
      </c>
      <c r="H241" s="232">
        <v>18</v>
      </c>
      <c r="I241" s="233"/>
      <c r="J241" s="234">
        <f>ROUND(I241*H241,2)</f>
        <v>0</v>
      </c>
      <c r="K241" s="235"/>
      <c r="L241" s="236"/>
      <c r="M241" s="237" t="s">
        <v>19</v>
      </c>
      <c r="N241" s="238" t="s">
        <v>40</v>
      </c>
      <c r="O241" s="84"/>
      <c r="P241" s="207">
        <f>O241*H241</f>
        <v>0</v>
      </c>
      <c r="Q241" s="207">
        <v>4.0000000000000003E-05</v>
      </c>
      <c r="R241" s="207">
        <f>Q241*H241</f>
        <v>0.00072000000000000005</v>
      </c>
      <c r="S241" s="207">
        <v>0</v>
      </c>
      <c r="T241" s="20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9" t="s">
        <v>173</v>
      </c>
      <c r="AT241" s="209" t="s">
        <v>237</v>
      </c>
      <c r="AU241" s="209" t="s">
        <v>79</v>
      </c>
      <c r="AY241" s="17" t="s">
        <v>143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7" t="s">
        <v>77</v>
      </c>
      <c r="BK241" s="210">
        <f>ROUND(I241*H241,2)</f>
        <v>0</v>
      </c>
      <c r="BL241" s="17" t="s">
        <v>142</v>
      </c>
      <c r="BM241" s="209" t="s">
        <v>758</v>
      </c>
    </row>
    <row r="242" s="2" customFormat="1">
      <c r="A242" s="38"/>
      <c r="B242" s="39"/>
      <c r="C242" s="40"/>
      <c r="D242" s="211" t="s">
        <v>149</v>
      </c>
      <c r="E242" s="40"/>
      <c r="F242" s="212" t="s">
        <v>757</v>
      </c>
      <c r="G242" s="40"/>
      <c r="H242" s="40"/>
      <c r="I242" s="213"/>
      <c r="J242" s="40"/>
      <c r="K242" s="40"/>
      <c r="L242" s="44"/>
      <c r="M242" s="214"/>
      <c r="N242" s="215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149</v>
      </c>
      <c r="AU242" s="17" t="s">
        <v>79</v>
      </c>
    </row>
    <row r="243" s="13" customFormat="1">
      <c r="A243" s="13"/>
      <c r="B243" s="239"/>
      <c r="C243" s="240"/>
      <c r="D243" s="211" t="s">
        <v>242</v>
      </c>
      <c r="E243" s="241" t="s">
        <v>19</v>
      </c>
      <c r="F243" s="242" t="s">
        <v>217</v>
      </c>
      <c r="G243" s="240"/>
      <c r="H243" s="243">
        <v>18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242</v>
      </c>
      <c r="AU243" s="249" t="s">
        <v>79</v>
      </c>
      <c r="AV243" s="13" t="s">
        <v>79</v>
      </c>
      <c r="AW243" s="13" t="s">
        <v>31</v>
      </c>
      <c r="AX243" s="13" t="s">
        <v>77</v>
      </c>
      <c r="AY243" s="249" t="s">
        <v>143</v>
      </c>
    </row>
    <row r="244" s="2" customFormat="1" ht="16.5" customHeight="1">
      <c r="A244" s="38"/>
      <c r="B244" s="39"/>
      <c r="C244" s="228" t="s">
        <v>427</v>
      </c>
      <c r="D244" s="228" t="s">
        <v>237</v>
      </c>
      <c r="E244" s="229" t="s">
        <v>759</v>
      </c>
      <c r="F244" s="230" t="s">
        <v>760</v>
      </c>
      <c r="G244" s="231" t="s">
        <v>250</v>
      </c>
      <c r="H244" s="232">
        <v>18</v>
      </c>
      <c r="I244" s="233"/>
      <c r="J244" s="234">
        <f>ROUND(I244*H244,2)</f>
        <v>0</v>
      </c>
      <c r="K244" s="235"/>
      <c r="L244" s="236"/>
      <c r="M244" s="237" t="s">
        <v>19</v>
      </c>
      <c r="N244" s="238" t="s">
        <v>40</v>
      </c>
      <c r="O244" s="84"/>
      <c r="P244" s="207">
        <f>O244*H244</f>
        <v>0</v>
      </c>
      <c r="Q244" s="207">
        <v>4.0000000000000003E-05</v>
      </c>
      <c r="R244" s="207">
        <f>Q244*H244</f>
        <v>0.00072000000000000005</v>
      </c>
      <c r="S244" s="207">
        <v>0</v>
      </c>
      <c r="T244" s="20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9" t="s">
        <v>173</v>
      </c>
      <c r="AT244" s="209" t="s">
        <v>237</v>
      </c>
      <c r="AU244" s="209" t="s">
        <v>79</v>
      </c>
      <c r="AY244" s="17" t="s">
        <v>143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7" t="s">
        <v>77</v>
      </c>
      <c r="BK244" s="210">
        <f>ROUND(I244*H244,2)</f>
        <v>0</v>
      </c>
      <c r="BL244" s="17" t="s">
        <v>142</v>
      </c>
      <c r="BM244" s="209" t="s">
        <v>761</v>
      </c>
    </row>
    <row r="245" s="2" customFormat="1">
      <c r="A245" s="38"/>
      <c r="B245" s="39"/>
      <c r="C245" s="40"/>
      <c r="D245" s="211" t="s">
        <v>149</v>
      </c>
      <c r="E245" s="40"/>
      <c r="F245" s="212" t="s">
        <v>760</v>
      </c>
      <c r="G245" s="40"/>
      <c r="H245" s="40"/>
      <c r="I245" s="213"/>
      <c r="J245" s="40"/>
      <c r="K245" s="40"/>
      <c r="L245" s="44"/>
      <c r="M245" s="214"/>
      <c r="N245" s="215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149</v>
      </c>
      <c r="AU245" s="17" t="s">
        <v>79</v>
      </c>
    </row>
    <row r="246" s="13" customFormat="1">
      <c r="A246" s="13"/>
      <c r="B246" s="239"/>
      <c r="C246" s="240"/>
      <c r="D246" s="211" t="s">
        <v>242</v>
      </c>
      <c r="E246" s="241" t="s">
        <v>19</v>
      </c>
      <c r="F246" s="242" t="s">
        <v>217</v>
      </c>
      <c r="G246" s="240"/>
      <c r="H246" s="243">
        <v>18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242</v>
      </c>
      <c r="AU246" s="249" t="s">
        <v>79</v>
      </c>
      <c r="AV246" s="13" t="s">
        <v>79</v>
      </c>
      <c r="AW246" s="13" t="s">
        <v>31</v>
      </c>
      <c r="AX246" s="13" t="s">
        <v>77</v>
      </c>
      <c r="AY246" s="249" t="s">
        <v>143</v>
      </c>
    </row>
    <row r="247" s="2" customFormat="1" ht="16.5" customHeight="1">
      <c r="A247" s="38"/>
      <c r="B247" s="39"/>
      <c r="C247" s="228" t="s">
        <v>434</v>
      </c>
      <c r="D247" s="228" t="s">
        <v>237</v>
      </c>
      <c r="E247" s="229" t="s">
        <v>762</v>
      </c>
      <c r="F247" s="230" t="s">
        <v>763</v>
      </c>
      <c r="G247" s="231" t="s">
        <v>437</v>
      </c>
      <c r="H247" s="232">
        <v>21.314</v>
      </c>
      <c r="I247" s="233"/>
      <c r="J247" s="234">
        <f>ROUND(I247*H247,2)</f>
        <v>0</v>
      </c>
      <c r="K247" s="235"/>
      <c r="L247" s="236"/>
      <c r="M247" s="237" t="s">
        <v>19</v>
      </c>
      <c r="N247" s="238" t="s">
        <v>40</v>
      </c>
      <c r="O247" s="84"/>
      <c r="P247" s="207">
        <f>O247*H247</f>
        <v>0</v>
      </c>
      <c r="Q247" s="207">
        <v>1.7243999999999999</v>
      </c>
      <c r="R247" s="207">
        <f>Q247*H247</f>
        <v>36.7538616</v>
      </c>
      <c r="S247" s="207">
        <v>0</v>
      </c>
      <c r="T247" s="20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9" t="s">
        <v>173</v>
      </c>
      <c r="AT247" s="209" t="s">
        <v>237</v>
      </c>
      <c r="AU247" s="209" t="s">
        <v>79</v>
      </c>
      <c r="AY247" s="17" t="s">
        <v>143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7" t="s">
        <v>77</v>
      </c>
      <c r="BK247" s="210">
        <f>ROUND(I247*H247,2)</f>
        <v>0</v>
      </c>
      <c r="BL247" s="17" t="s">
        <v>142</v>
      </c>
      <c r="BM247" s="209" t="s">
        <v>764</v>
      </c>
    </row>
    <row r="248" s="2" customFormat="1">
      <c r="A248" s="38"/>
      <c r="B248" s="39"/>
      <c r="C248" s="40"/>
      <c r="D248" s="211" t="s">
        <v>149</v>
      </c>
      <c r="E248" s="40"/>
      <c r="F248" s="212" t="s">
        <v>763</v>
      </c>
      <c r="G248" s="40"/>
      <c r="H248" s="40"/>
      <c r="I248" s="213"/>
      <c r="J248" s="40"/>
      <c r="K248" s="40"/>
      <c r="L248" s="44"/>
      <c r="M248" s="214"/>
      <c r="N248" s="215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149</v>
      </c>
      <c r="AU248" s="17" t="s">
        <v>79</v>
      </c>
    </row>
    <row r="249" s="13" customFormat="1">
      <c r="A249" s="13"/>
      <c r="B249" s="239"/>
      <c r="C249" s="240"/>
      <c r="D249" s="211" t="s">
        <v>242</v>
      </c>
      <c r="E249" s="241" t="s">
        <v>19</v>
      </c>
      <c r="F249" s="242" t="s">
        <v>765</v>
      </c>
      <c r="G249" s="240"/>
      <c r="H249" s="243">
        <v>21.314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242</v>
      </c>
      <c r="AU249" s="249" t="s">
        <v>79</v>
      </c>
      <c r="AV249" s="13" t="s">
        <v>79</v>
      </c>
      <c r="AW249" s="13" t="s">
        <v>31</v>
      </c>
      <c r="AX249" s="13" t="s">
        <v>77</v>
      </c>
      <c r="AY249" s="249" t="s">
        <v>143</v>
      </c>
    </row>
    <row r="250" s="2" customFormat="1" ht="16.5" customHeight="1">
      <c r="A250" s="38"/>
      <c r="B250" s="39"/>
      <c r="C250" s="197" t="s">
        <v>440</v>
      </c>
      <c r="D250" s="197" t="s">
        <v>144</v>
      </c>
      <c r="E250" s="198" t="s">
        <v>766</v>
      </c>
      <c r="F250" s="199" t="s">
        <v>767</v>
      </c>
      <c r="G250" s="200" t="s">
        <v>250</v>
      </c>
      <c r="H250" s="201">
        <v>1</v>
      </c>
      <c r="I250" s="202"/>
      <c r="J250" s="203">
        <f>ROUND(I250*H250,2)</f>
        <v>0</v>
      </c>
      <c r="K250" s="204"/>
      <c r="L250" s="44"/>
      <c r="M250" s="205" t="s">
        <v>19</v>
      </c>
      <c r="N250" s="206" t="s">
        <v>40</v>
      </c>
      <c r="O250" s="84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9" t="s">
        <v>142</v>
      </c>
      <c r="AT250" s="209" t="s">
        <v>144</v>
      </c>
      <c r="AU250" s="209" t="s">
        <v>79</v>
      </c>
      <c r="AY250" s="17" t="s">
        <v>143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7" t="s">
        <v>77</v>
      </c>
      <c r="BK250" s="210">
        <f>ROUND(I250*H250,2)</f>
        <v>0</v>
      </c>
      <c r="BL250" s="17" t="s">
        <v>142</v>
      </c>
      <c r="BM250" s="209" t="s">
        <v>768</v>
      </c>
    </row>
    <row r="251" s="2" customFormat="1">
      <c r="A251" s="38"/>
      <c r="B251" s="39"/>
      <c r="C251" s="40"/>
      <c r="D251" s="211" t="s">
        <v>149</v>
      </c>
      <c r="E251" s="40"/>
      <c r="F251" s="212" t="s">
        <v>769</v>
      </c>
      <c r="G251" s="40"/>
      <c r="H251" s="40"/>
      <c r="I251" s="213"/>
      <c r="J251" s="40"/>
      <c r="K251" s="40"/>
      <c r="L251" s="44"/>
      <c r="M251" s="214"/>
      <c r="N251" s="215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149</v>
      </c>
      <c r="AU251" s="17" t="s">
        <v>79</v>
      </c>
    </row>
    <row r="252" s="13" customFormat="1">
      <c r="A252" s="13"/>
      <c r="B252" s="239"/>
      <c r="C252" s="240"/>
      <c r="D252" s="211" t="s">
        <v>242</v>
      </c>
      <c r="E252" s="241" t="s">
        <v>19</v>
      </c>
      <c r="F252" s="242" t="s">
        <v>77</v>
      </c>
      <c r="G252" s="240"/>
      <c r="H252" s="243">
        <v>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242</v>
      </c>
      <c r="AU252" s="249" t="s">
        <v>79</v>
      </c>
      <c r="AV252" s="13" t="s">
        <v>79</v>
      </c>
      <c r="AW252" s="13" t="s">
        <v>31</v>
      </c>
      <c r="AX252" s="13" t="s">
        <v>77</v>
      </c>
      <c r="AY252" s="249" t="s">
        <v>143</v>
      </c>
    </row>
    <row r="253" s="2" customFormat="1" ht="16.5" customHeight="1">
      <c r="A253" s="38"/>
      <c r="B253" s="39"/>
      <c r="C253" s="197" t="s">
        <v>446</v>
      </c>
      <c r="D253" s="197" t="s">
        <v>144</v>
      </c>
      <c r="E253" s="198" t="s">
        <v>770</v>
      </c>
      <c r="F253" s="199" t="s">
        <v>771</v>
      </c>
      <c r="G253" s="200" t="s">
        <v>437</v>
      </c>
      <c r="H253" s="201">
        <v>19.5</v>
      </c>
      <c r="I253" s="202"/>
      <c r="J253" s="203">
        <f>ROUND(I253*H253,2)</f>
        <v>0</v>
      </c>
      <c r="K253" s="204"/>
      <c r="L253" s="44"/>
      <c r="M253" s="205" t="s">
        <v>19</v>
      </c>
      <c r="N253" s="206" t="s">
        <v>40</v>
      </c>
      <c r="O253" s="84"/>
      <c r="P253" s="207">
        <f>O253*H253</f>
        <v>0</v>
      </c>
      <c r="Q253" s="207">
        <v>2.0000000000000002E-05</v>
      </c>
      <c r="R253" s="207">
        <f>Q253*H253</f>
        <v>0.00039000000000000005</v>
      </c>
      <c r="S253" s="207">
        <v>0</v>
      </c>
      <c r="T253" s="20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9" t="s">
        <v>142</v>
      </c>
      <c r="AT253" s="209" t="s">
        <v>144</v>
      </c>
      <c r="AU253" s="209" t="s">
        <v>79</v>
      </c>
      <c r="AY253" s="17" t="s">
        <v>143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7" t="s">
        <v>77</v>
      </c>
      <c r="BK253" s="210">
        <f>ROUND(I253*H253,2)</f>
        <v>0</v>
      </c>
      <c r="BL253" s="17" t="s">
        <v>142</v>
      </c>
      <c r="BM253" s="209" t="s">
        <v>772</v>
      </c>
    </row>
    <row r="254" s="2" customFormat="1">
      <c r="A254" s="38"/>
      <c r="B254" s="39"/>
      <c r="C254" s="40"/>
      <c r="D254" s="211" t="s">
        <v>149</v>
      </c>
      <c r="E254" s="40"/>
      <c r="F254" s="212" t="s">
        <v>773</v>
      </c>
      <c r="G254" s="40"/>
      <c r="H254" s="40"/>
      <c r="I254" s="213"/>
      <c r="J254" s="40"/>
      <c r="K254" s="40"/>
      <c r="L254" s="44"/>
      <c r="M254" s="214"/>
      <c r="N254" s="215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149</v>
      </c>
      <c r="AU254" s="17" t="s">
        <v>79</v>
      </c>
    </row>
    <row r="255" s="13" customFormat="1">
      <c r="A255" s="13"/>
      <c r="B255" s="239"/>
      <c r="C255" s="240"/>
      <c r="D255" s="211" t="s">
        <v>242</v>
      </c>
      <c r="E255" s="241" t="s">
        <v>19</v>
      </c>
      <c r="F255" s="242" t="s">
        <v>774</v>
      </c>
      <c r="G255" s="240"/>
      <c r="H255" s="243">
        <v>19.5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242</v>
      </c>
      <c r="AU255" s="249" t="s">
        <v>79</v>
      </c>
      <c r="AV255" s="13" t="s">
        <v>79</v>
      </c>
      <c r="AW255" s="13" t="s">
        <v>31</v>
      </c>
      <c r="AX255" s="13" t="s">
        <v>77</v>
      </c>
      <c r="AY255" s="249" t="s">
        <v>143</v>
      </c>
    </row>
    <row r="256" s="2" customFormat="1" ht="16.5" customHeight="1">
      <c r="A256" s="38"/>
      <c r="B256" s="39"/>
      <c r="C256" s="197" t="s">
        <v>452</v>
      </c>
      <c r="D256" s="197" t="s">
        <v>144</v>
      </c>
      <c r="E256" s="198" t="s">
        <v>775</v>
      </c>
      <c r="F256" s="199" t="s">
        <v>776</v>
      </c>
      <c r="G256" s="200" t="s">
        <v>250</v>
      </c>
      <c r="H256" s="201">
        <v>2</v>
      </c>
      <c r="I256" s="202"/>
      <c r="J256" s="203">
        <f>ROUND(I256*H256,2)</f>
        <v>0</v>
      </c>
      <c r="K256" s="204"/>
      <c r="L256" s="44"/>
      <c r="M256" s="205" t="s">
        <v>19</v>
      </c>
      <c r="N256" s="206" t="s">
        <v>40</v>
      </c>
      <c r="O256" s="84"/>
      <c r="P256" s="207">
        <f>O256*H256</f>
        <v>0</v>
      </c>
      <c r="Q256" s="207">
        <v>0.04725</v>
      </c>
      <c r="R256" s="207">
        <f>Q256*H256</f>
        <v>0.094500000000000001</v>
      </c>
      <c r="S256" s="207">
        <v>0</v>
      </c>
      <c r="T256" s="20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9" t="s">
        <v>142</v>
      </c>
      <c r="AT256" s="209" t="s">
        <v>144</v>
      </c>
      <c r="AU256" s="209" t="s">
        <v>79</v>
      </c>
      <c r="AY256" s="17" t="s">
        <v>143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7" t="s">
        <v>77</v>
      </c>
      <c r="BK256" s="210">
        <f>ROUND(I256*H256,2)</f>
        <v>0</v>
      </c>
      <c r="BL256" s="17" t="s">
        <v>142</v>
      </c>
      <c r="BM256" s="209" t="s">
        <v>777</v>
      </c>
    </row>
    <row r="257" s="2" customFormat="1">
      <c r="A257" s="38"/>
      <c r="B257" s="39"/>
      <c r="C257" s="40"/>
      <c r="D257" s="211" t="s">
        <v>149</v>
      </c>
      <c r="E257" s="40"/>
      <c r="F257" s="212" t="s">
        <v>778</v>
      </c>
      <c r="G257" s="40"/>
      <c r="H257" s="40"/>
      <c r="I257" s="213"/>
      <c r="J257" s="40"/>
      <c r="K257" s="40"/>
      <c r="L257" s="44"/>
      <c r="M257" s="214"/>
      <c r="N257" s="215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149</v>
      </c>
      <c r="AU257" s="17" t="s">
        <v>79</v>
      </c>
    </row>
    <row r="258" s="13" customFormat="1">
      <c r="A258" s="13"/>
      <c r="B258" s="239"/>
      <c r="C258" s="240"/>
      <c r="D258" s="211" t="s">
        <v>242</v>
      </c>
      <c r="E258" s="241" t="s">
        <v>19</v>
      </c>
      <c r="F258" s="242" t="s">
        <v>79</v>
      </c>
      <c r="G258" s="240"/>
      <c r="H258" s="243">
        <v>2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242</v>
      </c>
      <c r="AU258" s="249" t="s">
        <v>79</v>
      </c>
      <c r="AV258" s="13" t="s">
        <v>79</v>
      </c>
      <c r="AW258" s="13" t="s">
        <v>31</v>
      </c>
      <c r="AX258" s="13" t="s">
        <v>77</v>
      </c>
      <c r="AY258" s="249" t="s">
        <v>143</v>
      </c>
    </row>
    <row r="259" s="2" customFormat="1" ht="16.5" customHeight="1">
      <c r="A259" s="38"/>
      <c r="B259" s="39"/>
      <c r="C259" s="197" t="s">
        <v>459</v>
      </c>
      <c r="D259" s="197" t="s">
        <v>144</v>
      </c>
      <c r="E259" s="198" t="s">
        <v>779</v>
      </c>
      <c r="F259" s="199" t="s">
        <v>780</v>
      </c>
      <c r="G259" s="200" t="s">
        <v>306</v>
      </c>
      <c r="H259" s="201">
        <v>57.347000000000001</v>
      </c>
      <c r="I259" s="202"/>
      <c r="J259" s="203">
        <f>ROUND(I259*H259,2)</f>
        <v>0</v>
      </c>
      <c r="K259" s="204"/>
      <c r="L259" s="44"/>
      <c r="M259" s="205" t="s">
        <v>19</v>
      </c>
      <c r="N259" s="206" t="s">
        <v>40</v>
      </c>
      <c r="O259" s="84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9" t="s">
        <v>142</v>
      </c>
      <c r="AT259" s="209" t="s">
        <v>144</v>
      </c>
      <c r="AU259" s="209" t="s">
        <v>79</v>
      </c>
      <c r="AY259" s="17" t="s">
        <v>143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7" t="s">
        <v>77</v>
      </c>
      <c r="BK259" s="210">
        <f>ROUND(I259*H259,2)</f>
        <v>0</v>
      </c>
      <c r="BL259" s="17" t="s">
        <v>142</v>
      </c>
      <c r="BM259" s="209" t="s">
        <v>781</v>
      </c>
    </row>
    <row r="260" s="2" customFormat="1">
      <c r="A260" s="38"/>
      <c r="B260" s="39"/>
      <c r="C260" s="40"/>
      <c r="D260" s="211" t="s">
        <v>149</v>
      </c>
      <c r="E260" s="40"/>
      <c r="F260" s="212" t="s">
        <v>782</v>
      </c>
      <c r="G260" s="40"/>
      <c r="H260" s="40"/>
      <c r="I260" s="213"/>
      <c r="J260" s="40"/>
      <c r="K260" s="40"/>
      <c r="L260" s="44"/>
      <c r="M260" s="214"/>
      <c r="N260" s="215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149</v>
      </c>
      <c r="AU260" s="17" t="s">
        <v>79</v>
      </c>
    </row>
    <row r="261" s="13" customFormat="1">
      <c r="A261" s="13"/>
      <c r="B261" s="239"/>
      <c r="C261" s="240"/>
      <c r="D261" s="211" t="s">
        <v>242</v>
      </c>
      <c r="E261" s="241" t="s">
        <v>19</v>
      </c>
      <c r="F261" s="242" t="s">
        <v>783</v>
      </c>
      <c r="G261" s="240"/>
      <c r="H261" s="243">
        <v>54.667000000000002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242</v>
      </c>
      <c r="AU261" s="249" t="s">
        <v>79</v>
      </c>
      <c r="AV261" s="13" t="s">
        <v>79</v>
      </c>
      <c r="AW261" s="13" t="s">
        <v>31</v>
      </c>
      <c r="AX261" s="13" t="s">
        <v>69</v>
      </c>
      <c r="AY261" s="249" t="s">
        <v>143</v>
      </c>
    </row>
    <row r="262" s="13" customFormat="1">
      <c r="A262" s="13"/>
      <c r="B262" s="239"/>
      <c r="C262" s="240"/>
      <c r="D262" s="211" t="s">
        <v>242</v>
      </c>
      <c r="E262" s="241" t="s">
        <v>19</v>
      </c>
      <c r="F262" s="242" t="s">
        <v>784</v>
      </c>
      <c r="G262" s="240"/>
      <c r="H262" s="243">
        <v>2.6800000000000002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242</v>
      </c>
      <c r="AU262" s="249" t="s">
        <v>79</v>
      </c>
      <c r="AV262" s="13" t="s">
        <v>79</v>
      </c>
      <c r="AW262" s="13" t="s">
        <v>31</v>
      </c>
      <c r="AX262" s="13" t="s">
        <v>69</v>
      </c>
      <c r="AY262" s="249" t="s">
        <v>143</v>
      </c>
    </row>
    <row r="263" s="14" customFormat="1">
      <c r="A263" s="14"/>
      <c r="B263" s="250"/>
      <c r="C263" s="251"/>
      <c r="D263" s="211" t="s">
        <v>242</v>
      </c>
      <c r="E263" s="252" t="s">
        <v>19</v>
      </c>
      <c r="F263" s="253" t="s">
        <v>325</v>
      </c>
      <c r="G263" s="251"/>
      <c r="H263" s="254">
        <v>57.347000000000001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0" t="s">
        <v>242</v>
      </c>
      <c r="AU263" s="260" t="s">
        <v>79</v>
      </c>
      <c r="AV263" s="14" t="s">
        <v>142</v>
      </c>
      <c r="AW263" s="14" t="s">
        <v>31</v>
      </c>
      <c r="AX263" s="14" t="s">
        <v>77</v>
      </c>
      <c r="AY263" s="260" t="s">
        <v>143</v>
      </c>
    </row>
    <row r="264" s="2" customFormat="1" ht="16.5" customHeight="1">
      <c r="A264" s="38"/>
      <c r="B264" s="39"/>
      <c r="C264" s="197" t="s">
        <v>465</v>
      </c>
      <c r="D264" s="197" t="s">
        <v>144</v>
      </c>
      <c r="E264" s="198" t="s">
        <v>785</v>
      </c>
      <c r="F264" s="199" t="s">
        <v>786</v>
      </c>
      <c r="G264" s="200" t="s">
        <v>259</v>
      </c>
      <c r="H264" s="201">
        <v>93.5</v>
      </c>
      <c r="I264" s="202"/>
      <c r="J264" s="203">
        <f>ROUND(I264*H264,2)</f>
        <v>0</v>
      </c>
      <c r="K264" s="204"/>
      <c r="L264" s="44"/>
      <c r="M264" s="205" t="s">
        <v>19</v>
      </c>
      <c r="N264" s="206" t="s">
        <v>40</v>
      </c>
      <c r="O264" s="84"/>
      <c r="P264" s="207">
        <f>O264*H264</f>
        <v>0</v>
      </c>
      <c r="Q264" s="207">
        <v>0.0040200000000000001</v>
      </c>
      <c r="R264" s="207">
        <f>Q264*H264</f>
        <v>0.37587000000000004</v>
      </c>
      <c r="S264" s="207">
        <v>0</v>
      </c>
      <c r="T264" s="20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9" t="s">
        <v>142</v>
      </c>
      <c r="AT264" s="209" t="s">
        <v>144</v>
      </c>
      <c r="AU264" s="209" t="s">
        <v>79</v>
      </c>
      <c r="AY264" s="17" t="s">
        <v>143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7" t="s">
        <v>77</v>
      </c>
      <c r="BK264" s="210">
        <f>ROUND(I264*H264,2)</f>
        <v>0</v>
      </c>
      <c r="BL264" s="17" t="s">
        <v>142</v>
      </c>
      <c r="BM264" s="209" t="s">
        <v>787</v>
      </c>
    </row>
    <row r="265" s="2" customFormat="1">
      <c r="A265" s="38"/>
      <c r="B265" s="39"/>
      <c r="C265" s="40"/>
      <c r="D265" s="211" t="s">
        <v>149</v>
      </c>
      <c r="E265" s="40"/>
      <c r="F265" s="212" t="s">
        <v>788</v>
      </c>
      <c r="G265" s="40"/>
      <c r="H265" s="40"/>
      <c r="I265" s="213"/>
      <c r="J265" s="40"/>
      <c r="K265" s="40"/>
      <c r="L265" s="44"/>
      <c r="M265" s="214"/>
      <c r="N265" s="215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149</v>
      </c>
      <c r="AU265" s="17" t="s">
        <v>79</v>
      </c>
    </row>
    <row r="266" s="13" customFormat="1">
      <c r="A266" s="13"/>
      <c r="B266" s="239"/>
      <c r="C266" s="240"/>
      <c r="D266" s="211" t="s">
        <v>242</v>
      </c>
      <c r="E266" s="241" t="s">
        <v>19</v>
      </c>
      <c r="F266" s="242" t="s">
        <v>789</v>
      </c>
      <c r="G266" s="240"/>
      <c r="H266" s="243">
        <v>81.599999999999994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242</v>
      </c>
      <c r="AU266" s="249" t="s">
        <v>79</v>
      </c>
      <c r="AV266" s="13" t="s">
        <v>79</v>
      </c>
      <c r="AW266" s="13" t="s">
        <v>31</v>
      </c>
      <c r="AX266" s="13" t="s">
        <v>69</v>
      </c>
      <c r="AY266" s="249" t="s">
        <v>143</v>
      </c>
    </row>
    <row r="267" s="13" customFormat="1">
      <c r="A267" s="13"/>
      <c r="B267" s="239"/>
      <c r="C267" s="240"/>
      <c r="D267" s="211" t="s">
        <v>242</v>
      </c>
      <c r="E267" s="241" t="s">
        <v>19</v>
      </c>
      <c r="F267" s="242" t="s">
        <v>790</v>
      </c>
      <c r="G267" s="240"/>
      <c r="H267" s="243">
        <v>11.9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242</v>
      </c>
      <c r="AU267" s="249" t="s">
        <v>79</v>
      </c>
      <c r="AV267" s="13" t="s">
        <v>79</v>
      </c>
      <c r="AW267" s="13" t="s">
        <v>31</v>
      </c>
      <c r="AX267" s="13" t="s">
        <v>69</v>
      </c>
      <c r="AY267" s="249" t="s">
        <v>143</v>
      </c>
    </row>
    <row r="268" s="14" customFormat="1">
      <c r="A268" s="14"/>
      <c r="B268" s="250"/>
      <c r="C268" s="251"/>
      <c r="D268" s="211" t="s">
        <v>242</v>
      </c>
      <c r="E268" s="252" t="s">
        <v>19</v>
      </c>
      <c r="F268" s="253" t="s">
        <v>325</v>
      </c>
      <c r="G268" s="251"/>
      <c r="H268" s="254">
        <v>93.5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242</v>
      </c>
      <c r="AU268" s="260" t="s">
        <v>79</v>
      </c>
      <c r="AV268" s="14" t="s">
        <v>142</v>
      </c>
      <c r="AW268" s="14" t="s">
        <v>31</v>
      </c>
      <c r="AX268" s="14" t="s">
        <v>77</v>
      </c>
      <c r="AY268" s="260" t="s">
        <v>143</v>
      </c>
    </row>
    <row r="269" s="2" customFormat="1" ht="16.5" customHeight="1">
      <c r="A269" s="38"/>
      <c r="B269" s="39"/>
      <c r="C269" s="197" t="s">
        <v>471</v>
      </c>
      <c r="D269" s="197" t="s">
        <v>144</v>
      </c>
      <c r="E269" s="198" t="s">
        <v>791</v>
      </c>
      <c r="F269" s="199" t="s">
        <v>792</v>
      </c>
      <c r="G269" s="200" t="s">
        <v>250</v>
      </c>
      <c r="H269" s="201">
        <v>2</v>
      </c>
      <c r="I269" s="202"/>
      <c r="J269" s="203">
        <f>ROUND(I269*H269,2)</f>
        <v>0</v>
      </c>
      <c r="K269" s="204"/>
      <c r="L269" s="44"/>
      <c r="M269" s="205" t="s">
        <v>19</v>
      </c>
      <c r="N269" s="206" t="s">
        <v>40</v>
      </c>
      <c r="O269" s="84"/>
      <c r="P269" s="207">
        <f>O269*H269</f>
        <v>0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9" t="s">
        <v>142</v>
      </c>
      <c r="AT269" s="209" t="s">
        <v>144</v>
      </c>
      <c r="AU269" s="209" t="s">
        <v>79</v>
      </c>
      <c r="AY269" s="17" t="s">
        <v>143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7" t="s">
        <v>77</v>
      </c>
      <c r="BK269" s="210">
        <f>ROUND(I269*H269,2)</f>
        <v>0</v>
      </c>
      <c r="BL269" s="17" t="s">
        <v>142</v>
      </c>
      <c r="BM269" s="209" t="s">
        <v>793</v>
      </c>
    </row>
    <row r="270" s="2" customFormat="1">
      <c r="A270" s="38"/>
      <c r="B270" s="39"/>
      <c r="C270" s="40"/>
      <c r="D270" s="211" t="s">
        <v>149</v>
      </c>
      <c r="E270" s="40"/>
      <c r="F270" s="212" t="s">
        <v>794</v>
      </c>
      <c r="G270" s="40"/>
      <c r="H270" s="40"/>
      <c r="I270" s="213"/>
      <c r="J270" s="40"/>
      <c r="K270" s="40"/>
      <c r="L270" s="44"/>
      <c r="M270" s="214"/>
      <c r="N270" s="215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149</v>
      </c>
      <c r="AU270" s="17" t="s">
        <v>79</v>
      </c>
    </row>
    <row r="271" s="13" customFormat="1">
      <c r="A271" s="13"/>
      <c r="B271" s="239"/>
      <c r="C271" s="240"/>
      <c r="D271" s="211" t="s">
        <v>242</v>
      </c>
      <c r="E271" s="241" t="s">
        <v>19</v>
      </c>
      <c r="F271" s="242" t="s">
        <v>79</v>
      </c>
      <c r="G271" s="240"/>
      <c r="H271" s="243">
        <v>2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242</v>
      </c>
      <c r="AU271" s="249" t="s">
        <v>79</v>
      </c>
      <c r="AV271" s="13" t="s">
        <v>79</v>
      </c>
      <c r="AW271" s="13" t="s">
        <v>31</v>
      </c>
      <c r="AX271" s="13" t="s">
        <v>77</v>
      </c>
      <c r="AY271" s="249" t="s">
        <v>143</v>
      </c>
    </row>
    <row r="272" s="11" customFormat="1" ht="22.8" customHeight="1">
      <c r="A272" s="11"/>
      <c r="B272" s="183"/>
      <c r="C272" s="184"/>
      <c r="D272" s="185" t="s">
        <v>68</v>
      </c>
      <c r="E272" s="226" t="s">
        <v>177</v>
      </c>
      <c r="F272" s="226" t="s">
        <v>553</v>
      </c>
      <c r="G272" s="184"/>
      <c r="H272" s="184"/>
      <c r="I272" s="187"/>
      <c r="J272" s="227">
        <f>BK272</f>
        <v>0</v>
      </c>
      <c r="K272" s="184"/>
      <c r="L272" s="189"/>
      <c r="M272" s="190"/>
      <c r="N272" s="191"/>
      <c r="O272" s="191"/>
      <c r="P272" s="192">
        <f>SUM(P273:P302)</f>
        <v>0</v>
      </c>
      <c r="Q272" s="191"/>
      <c r="R272" s="192">
        <f>SUM(R273:R302)</f>
        <v>1.3044649999999998</v>
      </c>
      <c r="S272" s="191"/>
      <c r="T272" s="193">
        <f>SUM(T273:T302)</f>
        <v>0.013199999999999998</v>
      </c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R272" s="194" t="s">
        <v>77</v>
      </c>
      <c r="AT272" s="195" t="s">
        <v>68</v>
      </c>
      <c r="AU272" s="195" t="s">
        <v>77</v>
      </c>
      <c r="AY272" s="194" t="s">
        <v>143</v>
      </c>
      <c r="BK272" s="196">
        <f>SUM(BK273:BK302)</f>
        <v>0</v>
      </c>
    </row>
    <row r="273" s="2" customFormat="1" ht="16.5" customHeight="1">
      <c r="A273" s="38"/>
      <c r="B273" s="39"/>
      <c r="C273" s="197" t="s">
        <v>478</v>
      </c>
      <c r="D273" s="197" t="s">
        <v>144</v>
      </c>
      <c r="E273" s="198" t="s">
        <v>795</v>
      </c>
      <c r="F273" s="199" t="s">
        <v>796</v>
      </c>
      <c r="G273" s="200" t="s">
        <v>259</v>
      </c>
      <c r="H273" s="201">
        <v>2.5499999999999998</v>
      </c>
      <c r="I273" s="202"/>
      <c r="J273" s="203">
        <f>ROUND(I273*H273,2)</f>
        <v>0</v>
      </c>
      <c r="K273" s="204"/>
      <c r="L273" s="44"/>
      <c r="M273" s="205" t="s">
        <v>19</v>
      </c>
      <c r="N273" s="206" t="s">
        <v>40</v>
      </c>
      <c r="O273" s="84"/>
      <c r="P273" s="207">
        <f>O273*H273</f>
        <v>0</v>
      </c>
      <c r="Q273" s="207">
        <v>0.0019499999999999999</v>
      </c>
      <c r="R273" s="207">
        <f>Q273*H273</f>
        <v>0.0049724999999999995</v>
      </c>
      <c r="S273" s="207">
        <v>0</v>
      </c>
      <c r="T273" s="20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09" t="s">
        <v>142</v>
      </c>
      <c r="AT273" s="209" t="s">
        <v>144</v>
      </c>
      <c r="AU273" s="209" t="s">
        <v>79</v>
      </c>
      <c r="AY273" s="17" t="s">
        <v>143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7" t="s">
        <v>77</v>
      </c>
      <c r="BK273" s="210">
        <f>ROUND(I273*H273,2)</f>
        <v>0</v>
      </c>
      <c r="BL273" s="17" t="s">
        <v>142</v>
      </c>
      <c r="BM273" s="209" t="s">
        <v>797</v>
      </c>
    </row>
    <row r="274" s="2" customFormat="1">
      <c r="A274" s="38"/>
      <c r="B274" s="39"/>
      <c r="C274" s="40"/>
      <c r="D274" s="211" t="s">
        <v>149</v>
      </c>
      <c r="E274" s="40"/>
      <c r="F274" s="212" t="s">
        <v>798</v>
      </c>
      <c r="G274" s="40"/>
      <c r="H274" s="40"/>
      <c r="I274" s="213"/>
      <c r="J274" s="40"/>
      <c r="K274" s="40"/>
      <c r="L274" s="44"/>
      <c r="M274" s="214"/>
      <c r="N274" s="215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149</v>
      </c>
      <c r="AU274" s="17" t="s">
        <v>79</v>
      </c>
    </row>
    <row r="275" s="13" customFormat="1">
      <c r="A275" s="13"/>
      <c r="B275" s="239"/>
      <c r="C275" s="240"/>
      <c r="D275" s="211" t="s">
        <v>242</v>
      </c>
      <c r="E275" s="241" t="s">
        <v>19</v>
      </c>
      <c r="F275" s="242" t="s">
        <v>799</v>
      </c>
      <c r="G275" s="240"/>
      <c r="H275" s="243">
        <v>2.5499999999999998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242</v>
      </c>
      <c r="AU275" s="249" t="s">
        <v>79</v>
      </c>
      <c r="AV275" s="13" t="s">
        <v>79</v>
      </c>
      <c r="AW275" s="13" t="s">
        <v>31</v>
      </c>
      <c r="AX275" s="13" t="s">
        <v>77</v>
      </c>
      <c r="AY275" s="249" t="s">
        <v>143</v>
      </c>
    </row>
    <row r="276" s="2" customFormat="1" ht="16.5" customHeight="1">
      <c r="A276" s="38"/>
      <c r="B276" s="39"/>
      <c r="C276" s="197" t="s">
        <v>487</v>
      </c>
      <c r="D276" s="197" t="s">
        <v>144</v>
      </c>
      <c r="E276" s="198" t="s">
        <v>800</v>
      </c>
      <c r="F276" s="199" t="s">
        <v>801</v>
      </c>
      <c r="G276" s="200" t="s">
        <v>437</v>
      </c>
      <c r="H276" s="201">
        <v>1.8500000000000001</v>
      </c>
      <c r="I276" s="202"/>
      <c r="J276" s="203">
        <f>ROUND(I276*H276,2)</f>
        <v>0</v>
      </c>
      <c r="K276" s="204"/>
      <c r="L276" s="44"/>
      <c r="M276" s="205" t="s">
        <v>19</v>
      </c>
      <c r="N276" s="206" t="s">
        <v>40</v>
      </c>
      <c r="O276" s="84"/>
      <c r="P276" s="207">
        <f>O276*H276</f>
        <v>0</v>
      </c>
      <c r="Q276" s="207">
        <v>0.0235</v>
      </c>
      <c r="R276" s="207">
        <f>Q276*H276</f>
        <v>0.043475</v>
      </c>
      <c r="S276" s="207">
        <v>0</v>
      </c>
      <c r="T276" s="20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09" t="s">
        <v>142</v>
      </c>
      <c r="AT276" s="209" t="s">
        <v>144</v>
      </c>
      <c r="AU276" s="209" t="s">
        <v>79</v>
      </c>
      <c r="AY276" s="17" t="s">
        <v>143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7" t="s">
        <v>77</v>
      </c>
      <c r="BK276" s="210">
        <f>ROUND(I276*H276,2)</f>
        <v>0</v>
      </c>
      <c r="BL276" s="17" t="s">
        <v>142</v>
      </c>
      <c r="BM276" s="209" t="s">
        <v>802</v>
      </c>
    </row>
    <row r="277" s="2" customFormat="1">
      <c r="A277" s="38"/>
      <c r="B277" s="39"/>
      <c r="C277" s="40"/>
      <c r="D277" s="211" t="s">
        <v>149</v>
      </c>
      <c r="E277" s="40"/>
      <c r="F277" s="212" t="s">
        <v>803</v>
      </c>
      <c r="G277" s="40"/>
      <c r="H277" s="40"/>
      <c r="I277" s="213"/>
      <c r="J277" s="40"/>
      <c r="K277" s="40"/>
      <c r="L277" s="44"/>
      <c r="M277" s="214"/>
      <c r="N277" s="215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149</v>
      </c>
      <c r="AU277" s="17" t="s">
        <v>79</v>
      </c>
    </row>
    <row r="278" s="13" customFormat="1">
      <c r="A278" s="13"/>
      <c r="B278" s="239"/>
      <c r="C278" s="240"/>
      <c r="D278" s="211" t="s">
        <v>242</v>
      </c>
      <c r="E278" s="241" t="s">
        <v>19</v>
      </c>
      <c r="F278" s="242" t="s">
        <v>804</v>
      </c>
      <c r="G278" s="240"/>
      <c r="H278" s="243">
        <v>1.8500000000000001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242</v>
      </c>
      <c r="AU278" s="249" t="s">
        <v>79</v>
      </c>
      <c r="AV278" s="13" t="s">
        <v>79</v>
      </c>
      <c r="AW278" s="13" t="s">
        <v>31</v>
      </c>
      <c r="AX278" s="13" t="s">
        <v>77</v>
      </c>
      <c r="AY278" s="249" t="s">
        <v>143</v>
      </c>
    </row>
    <row r="279" s="2" customFormat="1" ht="16.5" customHeight="1">
      <c r="A279" s="38"/>
      <c r="B279" s="39"/>
      <c r="C279" s="197" t="s">
        <v>805</v>
      </c>
      <c r="D279" s="197" t="s">
        <v>144</v>
      </c>
      <c r="E279" s="198" t="s">
        <v>806</v>
      </c>
      <c r="F279" s="199" t="s">
        <v>807</v>
      </c>
      <c r="G279" s="200" t="s">
        <v>437</v>
      </c>
      <c r="H279" s="201">
        <v>4.7999999999999998</v>
      </c>
      <c r="I279" s="202"/>
      <c r="J279" s="203">
        <f>ROUND(I279*H279,2)</f>
        <v>0</v>
      </c>
      <c r="K279" s="204"/>
      <c r="L279" s="44"/>
      <c r="M279" s="205" t="s">
        <v>19</v>
      </c>
      <c r="N279" s="206" t="s">
        <v>40</v>
      </c>
      <c r="O279" s="84"/>
      <c r="P279" s="207">
        <f>O279*H279</f>
        <v>0</v>
      </c>
      <c r="Q279" s="207">
        <v>0.0235</v>
      </c>
      <c r="R279" s="207">
        <f>Q279*H279</f>
        <v>0.1128</v>
      </c>
      <c r="S279" s="207">
        <v>0</v>
      </c>
      <c r="T279" s="20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09" t="s">
        <v>142</v>
      </c>
      <c r="AT279" s="209" t="s">
        <v>144</v>
      </c>
      <c r="AU279" s="209" t="s">
        <v>79</v>
      </c>
      <c r="AY279" s="17" t="s">
        <v>143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7" t="s">
        <v>77</v>
      </c>
      <c r="BK279" s="210">
        <f>ROUND(I279*H279,2)</f>
        <v>0</v>
      </c>
      <c r="BL279" s="17" t="s">
        <v>142</v>
      </c>
      <c r="BM279" s="209" t="s">
        <v>808</v>
      </c>
    </row>
    <row r="280" s="2" customFormat="1">
      <c r="A280" s="38"/>
      <c r="B280" s="39"/>
      <c r="C280" s="40"/>
      <c r="D280" s="211" t="s">
        <v>149</v>
      </c>
      <c r="E280" s="40"/>
      <c r="F280" s="212" t="s">
        <v>809</v>
      </c>
      <c r="G280" s="40"/>
      <c r="H280" s="40"/>
      <c r="I280" s="213"/>
      <c r="J280" s="40"/>
      <c r="K280" s="40"/>
      <c r="L280" s="44"/>
      <c r="M280" s="214"/>
      <c r="N280" s="215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149</v>
      </c>
      <c r="AU280" s="17" t="s">
        <v>79</v>
      </c>
    </row>
    <row r="281" s="13" customFormat="1">
      <c r="A281" s="13"/>
      <c r="B281" s="239"/>
      <c r="C281" s="240"/>
      <c r="D281" s="211" t="s">
        <v>242</v>
      </c>
      <c r="E281" s="241" t="s">
        <v>19</v>
      </c>
      <c r="F281" s="242" t="s">
        <v>810</v>
      </c>
      <c r="G281" s="240"/>
      <c r="H281" s="243">
        <v>4.7999999999999998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242</v>
      </c>
      <c r="AU281" s="249" t="s">
        <v>79</v>
      </c>
      <c r="AV281" s="13" t="s">
        <v>79</v>
      </c>
      <c r="AW281" s="13" t="s">
        <v>31</v>
      </c>
      <c r="AX281" s="13" t="s">
        <v>77</v>
      </c>
      <c r="AY281" s="249" t="s">
        <v>143</v>
      </c>
    </row>
    <row r="282" s="2" customFormat="1" ht="16.5" customHeight="1">
      <c r="A282" s="38"/>
      <c r="B282" s="39"/>
      <c r="C282" s="197" t="s">
        <v>811</v>
      </c>
      <c r="D282" s="197" t="s">
        <v>144</v>
      </c>
      <c r="E282" s="198" t="s">
        <v>812</v>
      </c>
      <c r="F282" s="199" t="s">
        <v>813</v>
      </c>
      <c r="G282" s="200" t="s">
        <v>259</v>
      </c>
      <c r="H282" s="201">
        <v>9.7200000000000006</v>
      </c>
      <c r="I282" s="202"/>
      <c r="J282" s="203">
        <f>ROUND(I282*H282,2)</f>
        <v>0</v>
      </c>
      <c r="K282" s="204"/>
      <c r="L282" s="44"/>
      <c r="M282" s="205" t="s">
        <v>19</v>
      </c>
      <c r="N282" s="206" t="s">
        <v>40</v>
      </c>
      <c r="O282" s="84"/>
      <c r="P282" s="207">
        <f>O282*H282</f>
        <v>0</v>
      </c>
      <c r="Q282" s="207">
        <v>0.039399999999999998</v>
      </c>
      <c r="R282" s="207">
        <f>Q282*H282</f>
        <v>0.38296799999999998</v>
      </c>
      <c r="S282" s="207">
        <v>0</v>
      </c>
      <c r="T282" s="20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9" t="s">
        <v>142</v>
      </c>
      <c r="AT282" s="209" t="s">
        <v>144</v>
      </c>
      <c r="AU282" s="209" t="s">
        <v>79</v>
      </c>
      <c r="AY282" s="17" t="s">
        <v>143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7" t="s">
        <v>77</v>
      </c>
      <c r="BK282" s="210">
        <f>ROUND(I282*H282,2)</f>
        <v>0</v>
      </c>
      <c r="BL282" s="17" t="s">
        <v>142</v>
      </c>
      <c r="BM282" s="209" t="s">
        <v>814</v>
      </c>
    </row>
    <row r="283" s="2" customFormat="1">
      <c r="A283" s="38"/>
      <c r="B283" s="39"/>
      <c r="C283" s="40"/>
      <c r="D283" s="211" t="s">
        <v>149</v>
      </c>
      <c r="E283" s="40"/>
      <c r="F283" s="212" t="s">
        <v>815</v>
      </c>
      <c r="G283" s="40"/>
      <c r="H283" s="40"/>
      <c r="I283" s="213"/>
      <c r="J283" s="40"/>
      <c r="K283" s="40"/>
      <c r="L283" s="44"/>
      <c r="M283" s="214"/>
      <c r="N283" s="215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149</v>
      </c>
      <c r="AU283" s="17" t="s">
        <v>79</v>
      </c>
    </row>
    <row r="284" s="13" customFormat="1">
      <c r="A284" s="13"/>
      <c r="B284" s="239"/>
      <c r="C284" s="240"/>
      <c r="D284" s="211" t="s">
        <v>242</v>
      </c>
      <c r="E284" s="241" t="s">
        <v>19</v>
      </c>
      <c r="F284" s="242" t="s">
        <v>816</v>
      </c>
      <c r="G284" s="240"/>
      <c r="H284" s="243">
        <v>9.7200000000000006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242</v>
      </c>
      <c r="AU284" s="249" t="s">
        <v>79</v>
      </c>
      <c r="AV284" s="13" t="s">
        <v>79</v>
      </c>
      <c r="AW284" s="13" t="s">
        <v>31</v>
      </c>
      <c r="AX284" s="13" t="s">
        <v>77</v>
      </c>
      <c r="AY284" s="249" t="s">
        <v>143</v>
      </c>
    </row>
    <row r="285" s="2" customFormat="1" ht="16.5" customHeight="1">
      <c r="A285" s="38"/>
      <c r="B285" s="39"/>
      <c r="C285" s="197" t="s">
        <v>817</v>
      </c>
      <c r="D285" s="197" t="s">
        <v>144</v>
      </c>
      <c r="E285" s="198" t="s">
        <v>818</v>
      </c>
      <c r="F285" s="199" t="s">
        <v>819</v>
      </c>
      <c r="G285" s="200" t="s">
        <v>437</v>
      </c>
      <c r="H285" s="201">
        <v>35.350000000000001</v>
      </c>
      <c r="I285" s="202"/>
      <c r="J285" s="203">
        <f>ROUND(I285*H285,2)</f>
        <v>0</v>
      </c>
      <c r="K285" s="204"/>
      <c r="L285" s="44"/>
      <c r="M285" s="205" t="s">
        <v>19</v>
      </c>
      <c r="N285" s="206" t="s">
        <v>40</v>
      </c>
      <c r="O285" s="84"/>
      <c r="P285" s="207">
        <f>O285*H285</f>
        <v>0</v>
      </c>
      <c r="Q285" s="207">
        <v>0.0088500000000000002</v>
      </c>
      <c r="R285" s="207">
        <f>Q285*H285</f>
        <v>0.3128475</v>
      </c>
      <c r="S285" s="207">
        <v>0</v>
      </c>
      <c r="T285" s="20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9" t="s">
        <v>142</v>
      </c>
      <c r="AT285" s="209" t="s">
        <v>144</v>
      </c>
      <c r="AU285" s="209" t="s">
        <v>79</v>
      </c>
      <c r="AY285" s="17" t="s">
        <v>143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7" t="s">
        <v>77</v>
      </c>
      <c r="BK285" s="210">
        <f>ROUND(I285*H285,2)</f>
        <v>0</v>
      </c>
      <c r="BL285" s="17" t="s">
        <v>142</v>
      </c>
      <c r="BM285" s="209" t="s">
        <v>820</v>
      </c>
    </row>
    <row r="286" s="2" customFormat="1">
      <c r="A286" s="38"/>
      <c r="B286" s="39"/>
      <c r="C286" s="40"/>
      <c r="D286" s="211" t="s">
        <v>149</v>
      </c>
      <c r="E286" s="40"/>
      <c r="F286" s="212" t="s">
        <v>819</v>
      </c>
      <c r="G286" s="40"/>
      <c r="H286" s="40"/>
      <c r="I286" s="213"/>
      <c r="J286" s="40"/>
      <c r="K286" s="40"/>
      <c r="L286" s="44"/>
      <c r="M286" s="214"/>
      <c r="N286" s="215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149</v>
      </c>
      <c r="AU286" s="17" t="s">
        <v>79</v>
      </c>
    </row>
    <row r="287" s="13" customFormat="1">
      <c r="A287" s="13"/>
      <c r="B287" s="239"/>
      <c r="C287" s="240"/>
      <c r="D287" s="211" t="s">
        <v>242</v>
      </c>
      <c r="E287" s="241" t="s">
        <v>19</v>
      </c>
      <c r="F287" s="242" t="s">
        <v>821</v>
      </c>
      <c r="G287" s="240"/>
      <c r="H287" s="243">
        <v>11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242</v>
      </c>
      <c r="AU287" s="249" t="s">
        <v>79</v>
      </c>
      <c r="AV287" s="13" t="s">
        <v>79</v>
      </c>
      <c r="AW287" s="13" t="s">
        <v>31</v>
      </c>
      <c r="AX287" s="13" t="s">
        <v>69</v>
      </c>
      <c r="AY287" s="249" t="s">
        <v>143</v>
      </c>
    </row>
    <row r="288" s="13" customFormat="1">
      <c r="A288" s="13"/>
      <c r="B288" s="239"/>
      <c r="C288" s="240"/>
      <c r="D288" s="211" t="s">
        <v>242</v>
      </c>
      <c r="E288" s="241" t="s">
        <v>19</v>
      </c>
      <c r="F288" s="242" t="s">
        <v>822</v>
      </c>
      <c r="G288" s="240"/>
      <c r="H288" s="243">
        <v>24.350000000000001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242</v>
      </c>
      <c r="AU288" s="249" t="s">
        <v>79</v>
      </c>
      <c r="AV288" s="13" t="s">
        <v>79</v>
      </c>
      <c r="AW288" s="13" t="s">
        <v>31</v>
      </c>
      <c r="AX288" s="13" t="s">
        <v>69</v>
      </c>
      <c r="AY288" s="249" t="s">
        <v>143</v>
      </c>
    </row>
    <row r="289" s="14" customFormat="1">
      <c r="A289" s="14"/>
      <c r="B289" s="250"/>
      <c r="C289" s="251"/>
      <c r="D289" s="211" t="s">
        <v>242</v>
      </c>
      <c r="E289" s="252" t="s">
        <v>19</v>
      </c>
      <c r="F289" s="253" t="s">
        <v>325</v>
      </c>
      <c r="G289" s="251"/>
      <c r="H289" s="254">
        <v>35.350000000000001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0" t="s">
        <v>242</v>
      </c>
      <c r="AU289" s="260" t="s">
        <v>79</v>
      </c>
      <c r="AV289" s="14" t="s">
        <v>142</v>
      </c>
      <c r="AW289" s="14" t="s">
        <v>31</v>
      </c>
      <c r="AX289" s="14" t="s">
        <v>77</v>
      </c>
      <c r="AY289" s="260" t="s">
        <v>143</v>
      </c>
    </row>
    <row r="290" s="2" customFormat="1" ht="16.5" customHeight="1">
      <c r="A290" s="38"/>
      <c r="B290" s="39"/>
      <c r="C290" s="197" t="s">
        <v>823</v>
      </c>
      <c r="D290" s="197" t="s">
        <v>144</v>
      </c>
      <c r="E290" s="198" t="s">
        <v>824</v>
      </c>
      <c r="F290" s="199" t="s">
        <v>825</v>
      </c>
      <c r="G290" s="200" t="s">
        <v>437</v>
      </c>
      <c r="H290" s="201">
        <v>12.300000000000001</v>
      </c>
      <c r="I290" s="202"/>
      <c r="J290" s="203">
        <f>ROUND(I290*H290,2)</f>
        <v>0</v>
      </c>
      <c r="K290" s="204"/>
      <c r="L290" s="44"/>
      <c r="M290" s="205" t="s">
        <v>19</v>
      </c>
      <c r="N290" s="206" t="s">
        <v>40</v>
      </c>
      <c r="O290" s="84"/>
      <c r="P290" s="207">
        <f>O290*H290</f>
        <v>0</v>
      </c>
      <c r="Q290" s="207">
        <v>0.0269</v>
      </c>
      <c r="R290" s="207">
        <f>Q290*H290</f>
        <v>0.33087</v>
      </c>
      <c r="S290" s="207">
        <v>0</v>
      </c>
      <c r="T290" s="20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09" t="s">
        <v>142</v>
      </c>
      <c r="AT290" s="209" t="s">
        <v>144</v>
      </c>
      <c r="AU290" s="209" t="s">
        <v>79</v>
      </c>
      <c r="AY290" s="17" t="s">
        <v>143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7" t="s">
        <v>77</v>
      </c>
      <c r="BK290" s="210">
        <f>ROUND(I290*H290,2)</f>
        <v>0</v>
      </c>
      <c r="BL290" s="17" t="s">
        <v>142</v>
      </c>
      <c r="BM290" s="209" t="s">
        <v>826</v>
      </c>
    </row>
    <row r="291" s="2" customFormat="1">
      <c r="A291" s="38"/>
      <c r="B291" s="39"/>
      <c r="C291" s="40"/>
      <c r="D291" s="211" t="s">
        <v>149</v>
      </c>
      <c r="E291" s="40"/>
      <c r="F291" s="212" t="s">
        <v>825</v>
      </c>
      <c r="G291" s="40"/>
      <c r="H291" s="40"/>
      <c r="I291" s="213"/>
      <c r="J291" s="40"/>
      <c r="K291" s="40"/>
      <c r="L291" s="44"/>
      <c r="M291" s="214"/>
      <c r="N291" s="215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149</v>
      </c>
      <c r="AU291" s="17" t="s">
        <v>79</v>
      </c>
    </row>
    <row r="292" s="13" customFormat="1">
      <c r="A292" s="13"/>
      <c r="B292" s="239"/>
      <c r="C292" s="240"/>
      <c r="D292" s="211" t="s">
        <v>242</v>
      </c>
      <c r="E292" s="241" t="s">
        <v>19</v>
      </c>
      <c r="F292" s="242" t="s">
        <v>827</v>
      </c>
      <c r="G292" s="240"/>
      <c r="H292" s="243">
        <v>12.300000000000001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242</v>
      </c>
      <c r="AU292" s="249" t="s">
        <v>79</v>
      </c>
      <c r="AV292" s="13" t="s">
        <v>79</v>
      </c>
      <c r="AW292" s="13" t="s">
        <v>31</v>
      </c>
      <c r="AX292" s="13" t="s">
        <v>77</v>
      </c>
      <c r="AY292" s="249" t="s">
        <v>143</v>
      </c>
    </row>
    <row r="293" s="2" customFormat="1" ht="21.75" customHeight="1">
      <c r="A293" s="38"/>
      <c r="B293" s="39"/>
      <c r="C293" s="197" t="s">
        <v>828</v>
      </c>
      <c r="D293" s="197" t="s">
        <v>144</v>
      </c>
      <c r="E293" s="198" t="s">
        <v>829</v>
      </c>
      <c r="F293" s="199" t="s">
        <v>830</v>
      </c>
      <c r="G293" s="200" t="s">
        <v>437</v>
      </c>
      <c r="H293" s="201">
        <v>47.649999999999999</v>
      </c>
      <c r="I293" s="202"/>
      <c r="J293" s="203">
        <f>ROUND(I293*H293,2)</f>
        <v>0</v>
      </c>
      <c r="K293" s="204"/>
      <c r="L293" s="44"/>
      <c r="M293" s="205" t="s">
        <v>19</v>
      </c>
      <c r="N293" s="206" t="s">
        <v>40</v>
      </c>
      <c r="O293" s="84"/>
      <c r="P293" s="207">
        <f>O293*H293</f>
        <v>0</v>
      </c>
      <c r="Q293" s="207">
        <v>0.00232</v>
      </c>
      <c r="R293" s="207">
        <f>Q293*H293</f>
        <v>0.11054799999999999</v>
      </c>
      <c r="S293" s="207">
        <v>0</v>
      </c>
      <c r="T293" s="20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09" t="s">
        <v>142</v>
      </c>
      <c r="AT293" s="209" t="s">
        <v>144</v>
      </c>
      <c r="AU293" s="209" t="s">
        <v>79</v>
      </c>
      <c r="AY293" s="17" t="s">
        <v>143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7" t="s">
        <v>77</v>
      </c>
      <c r="BK293" s="210">
        <f>ROUND(I293*H293,2)</f>
        <v>0</v>
      </c>
      <c r="BL293" s="17" t="s">
        <v>142</v>
      </c>
      <c r="BM293" s="209" t="s">
        <v>831</v>
      </c>
    </row>
    <row r="294" s="2" customFormat="1">
      <c r="A294" s="38"/>
      <c r="B294" s="39"/>
      <c r="C294" s="40"/>
      <c r="D294" s="211" t="s">
        <v>149</v>
      </c>
      <c r="E294" s="40"/>
      <c r="F294" s="212" t="s">
        <v>832</v>
      </c>
      <c r="G294" s="40"/>
      <c r="H294" s="40"/>
      <c r="I294" s="213"/>
      <c r="J294" s="40"/>
      <c r="K294" s="40"/>
      <c r="L294" s="44"/>
      <c r="M294" s="214"/>
      <c r="N294" s="215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149</v>
      </c>
      <c r="AU294" s="17" t="s">
        <v>79</v>
      </c>
    </row>
    <row r="295" s="13" customFormat="1">
      <c r="A295" s="13"/>
      <c r="B295" s="239"/>
      <c r="C295" s="240"/>
      <c r="D295" s="211" t="s">
        <v>242</v>
      </c>
      <c r="E295" s="241" t="s">
        <v>19</v>
      </c>
      <c r="F295" s="242" t="s">
        <v>821</v>
      </c>
      <c r="G295" s="240"/>
      <c r="H295" s="243">
        <v>11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242</v>
      </c>
      <c r="AU295" s="249" t="s">
        <v>79</v>
      </c>
      <c r="AV295" s="13" t="s">
        <v>79</v>
      </c>
      <c r="AW295" s="13" t="s">
        <v>31</v>
      </c>
      <c r="AX295" s="13" t="s">
        <v>69</v>
      </c>
      <c r="AY295" s="249" t="s">
        <v>143</v>
      </c>
    </row>
    <row r="296" s="13" customFormat="1">
      <c r="A296" s="13"/>
      <c r="B296" s="239"/>
      <c r="C296" s="240"/>
      <c r="D296" s="211" t="s">
        <v>242</v>
      </c>
      <c r="E296" s="241" t="s">
        <v>19</v>
      </c>
      <c r="F296" s="242" t="s">
        <v>833</v>
      </c>
      <c r="G296" s="240"/>
      <c r="H296" s="243">
        <v>36.649999999999999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242</v>
      </c>
      <c r="AU296" s="249" t="s">
        <v>79</v>
      </c>
      <c r="AV296" s="13" t="s">
        <v>79</v>
      </c>
      <c r="AW296" s="13" t="s">
        <v>31</v>
      </c>
      <c r="AX296" s="13" t="s">
        <v>69</v>
      </c>
      <c r="AY296" s="249" t="s">
        <v>143</v>
      </c>
    </row>
    <row r="297" s="14" customFormat="1">
      <c r="A297" s="14"/>
      <c r="B297" s="250"/>
      <c r="C297" s="251"/>
      <c r="D297" s="211" t="s">
        <v>242</v>
      </c>
      <c r="E297" s="252" t="s">
        <v>19</v>
      </c>
      <c r="F297" s="253" t="s">
        <v>325</v>
      </c>
      <c r="G297" s="251"/>
      <c r="H297" s="254">
        <v>47.649999999999999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242</v>
      </c>
      <c r="AU297" s="260" t="s">
        <v>79</v>
      </c>
      <c r="AV297" s="14" t="s">
        <v>142</v>
      </c>
      <c r="AW297" s="14" t="s">
        <v>31</v>
      </c>
      <c r="AX297" s="14" t="s">
        <v>77</v>
      </c>
      <c r="AY297" s="260" t="s">
        <v>143</v>
      </c>
    </row>
    <row r="298" s="2" customFormat="1" ht="16.5" customHeight="1">
      <c r="A298" s="38"/>
      <c r="B298" s="39"/>
      <c r="C298" s="197" t="s">
        <v>834</v>
      </c>
      <c r="D298" s="197" t="s">
        <v>144</v>
      </c>
      <c r="E298" s="198" t="s">
        <v>835</v>
      </c>
      <c r="F298" s="199" t="s">
        <v>836</v>
      </c>
      <c r="G298" s="200" t="s">
        <v>437</v>
      </c>
      <c r="H298" s="201">
        <v>1.2</v>
      </c>
      <c r="I298" s="202"/>
      <c r="J298" s="203">
        <f>ROUND(I298*H298,2)</f>
        <v>0</v>
      </c>
      <c r="K298" s="204"/>
      <c r="L298" s="44"/>
      <c r="M298" s="205" t="s">
        <v>19</v>
      </c>
      <c r="N298" s="206" t="s">
        <v>40</v>
      </c>
      <c r="O298" s="84"/>
      <c r="P298" s="207">
        <f>O298*H298</f>
        <v>0</v>
      </c>
      <c r="Q298" s="207">
        <v>0.00081999999999999998</v>
      </c>
      <c r="R298" s="207">
        <f>Q298*H298</f>
        <v>0.00098399999999999985</v>
      </c>
      <c r="S298" s="207">
        <v>0.010999999999999999</v>
      </c>
      <c r="T298" s="208">
        <f>S298*H298</f>
        <v>0.013199999999999998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09" t="s">
        <v>142</v>
      </c>
      <c r="AT298" s="209" t="s">
        <v>144</v>
      </c>
      <c r="AU298" s="209" t="s">
        <v>79</v>
      </c>
      <c r="AY298" s="17" t="s">
        <v>143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7" t="s">
        <v>77</v>
      </c>
      <c r="BK298" s="210">
        <f>ROUND(I298*H298,2)</f>
        <v>0</v>
      </c>
      <c r="BL298" s="17" t="s">
        <v>142</v>
      </c>
      <c r="BM298" s="209" t="s">
        <v>837</v>
      </c>
    </row>
    <row r="299" s="2" customFormat="1">
      <c r="A299" s="38"/>
      <c r="B299" s="39"/>
      <c r="C299" s="40"/>
      <c r="D299" s="211" t="s">
        <v>149</v>
      </c>
      <c r="E299" s="40"/>
      <c r="F299" s="212" t="s">
        <v>838</v>
      </c>
      <c r="G299" s="40"/>
      <c r="H299" s="40"/>
      <c r="I299" s="213"/>
      <c r="J299" s="40"/>
      <c r="K299" s="40"/>
      <c r="L299" s="44"/>
      <c r="M299" s="214"/>
      <c r="N299" s="215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149</v>
      </c>
      <c r="AU299" s="17" t="s">
        <v>79</v>
      </c>
    </row>
    <row r="300" s="13" customFormat="1">
      <c r="A300" s="13"/>
      <c r="B300" s="239"/>
      <c r="C300" s="240"/>
      <c r="D300" s="211" t="s">
        <v>242</v>
      </c>
      <c r="E300" s="241" t="s">
        <v>19</v>
      </c>
      <c r="F300" s="242" t="s">
        <v>839</v>
      </c>
      <c r="G300" s="240"/>
      <c r="H300" s="243">
        <v>1.2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242</v>
      </c>
      <c r="AU300" s="249" t="s">
        <v>79</v>
      </c>
      <c r="AV300" s="13" t="s">
        <v>79</v>
      </c>
      <c r="AW300" s="13" t="s">
        <v>31</v>
      </c>
      <c r="AX300" s="13" t="s">
        <v>77</v>
      </c>
      <c r="AY300" s="249" t="s">
        <v>143</v>
      </c>
    </row>
    <row r="301" s="2" customFormat="1" ht="16.5" customHeight="1">
      <c r="A301" s="38"/>
      <c r="B301" s="39"/>
      <c r="C301" s="228" t="s">
        <v>840</v>
      </c>
      <c r="D301" s="228" t="s">
        <v>237</v>
      </c>
      <c r="E301" s="229" t="s">
        <v>841</v>
      </c>
      <c r="F301" s="230" t="s">
        <v>842</v>
      </c>
      <c r="G301" s="231" t="s">
        <v>250</v>
      </c>
      <c r="H301" s="232">
        <v>1</v>
      </c>
      <c r="I301" s="233"/>
      <c r="J301" s="234">
        <f>ROUND(I301*H301,2)</f>
        <v>0</v>
      </c>
      <c r="K301" s="235"/>
      <c r="L301" s="236"/>
      <c r="M301" s="237" t="s">
        <v>19</v>
      </c>
      <c r="N301" s="238" t="s">
        <v>40</v>
      </c>
      <c r="O301" s="84"/>
      <c r="P301" s="207">
        <f>O301*H301</f>
        <v>0</v>
      </c>
      <c r="Q301" s="207">
        <v>0.0050000000000000001</v>
      </c>
      <c r="R301" s="207">
        <f>Q301*H301</f>
        <v>0.0050000000000000001</v>
      </c>
      <c r="S301" s="207">
        <v>0</v>
      </c>
      <c r="T301" s="20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09" t="s">
        <v>173</v>
      </c>
      <c r="AT301" s="209" t="s">
        <v>237</v>
      </c>
      <c r="AU301" s="209" t="s">
        <v>79</v>
      </c>
      <c r="AY301" s="17" t="s">
        <v>143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7" t="s">
        <v>77</v>
      </c>
      <c r="BK301" s="210">
        <f>ROUND(I301*H301,2)</f>
        <v>0</v>
      </c>
      <c r="BL301" s="17" t="s">
        <v>142</v>
      </c>
      <c r="BM301" s="209" t="s">
        <v>843</v>
      </c>
    </row>
    <row r="302" s="2" customFormat="1">
      <c r="A302" s="38"/>
      <c r="B302" s="39"/>
      <c r="C302" s="40"/>
      <c r="D302" s="211" t="s">
        <v>149</v>
      </c>
      <c r="E302" s="40"/>
      <c r="F302" s="212" t="s">
        <v>844</v>
      </c>
      <c r="G302" s="40"/>
      <c r="H302" s="40"/>
      <c r="I302" s="213"/>
      <c r="J302" s="40"/>
      <c r="K302" s="40"/>
      <c r="L302" s="44"/>
      <c r="M302" s="214"/>
      <c r="N302" s="215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149</v>
      </c>
      <c r="AU302" s="17" t="s">
        <v>79</v>
      </c>
    </row>
    <row r="303" s="11" customFormat="1" ht="22.8" customHeight="1">
      <c r="A303" s="11"/>
      <c r="B303" s="183"/>
      <c r="C303" s="184"/>
      <c r="D303" s="185" t="s">
        <v>68</v>
      </c>
      <c r="E303" s="226" t="s">
        <v>476</v>
      </c>
      <c r="F303" s="226" t="s">
        <v>477</v>
      </c>
      <c r="G303" s="184"/>
      <c r="H303" s="184"/>
      <c r="I303" s="187"/>
      <c r="J303" s="227">
        <f>BK303</f>
        <v>0</v>
      </c>
      <c r="K303" s="184"/>
      <c r="L303" s="189"/>
      <c r="M303" s="190"/>
      <c r="N303" s="191"/>
      <c r="O303" s="191"/>
      <c r="P303" s="192">
        <f>SUM(P304:P305)</f>
        <v>0</v>
      </c>
      <c r="Q303" s="191"/>
      <c r="R303" s="192">
        <f>SUM(R304:R305)</f>
        <v>0</v>
      </c>
      <c r="S303" s="191"/>
      <c r="T303" s="193">
        <f>SUM(T304:T305)</f>
        <v>0</v>
      </c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R303" s="194" t="s">
        <v>77</v>
      </c>
      <c r="AT303" s="195" t="s">
        <v>68</v>
      </c>
      <c r="AU303" s="195" t="s">
        <v>77</v>
      </c>
      <c r="AY303" s="194" t="s">
        <v>143</v>
      </c>
      <c r="BK303" s="196">
        <f>SUM(BK304:BK305)</f>
        <v>0</v>
      </c>
    </row>
    <row r="304" s="2" customFormat="1" ht="16.5" customHeight="1">
      <c r="A304" s="38"/>
      <c r="B304" s="39"/>
      <c r="C304" s="197" t="s">
        <v>845</v>
      </c>
      <c r="D304" s="197" t="s">
        <v>144</v>
      </c>
      <c r="E304" s="198" t="s">
        <v>479</v>
      </c>
      <c r="F304" s="199" t="s">
        <v>480</v>
      </c>
      <c r="G304" s="200" t="s">
        <v>462</v>
      </c>
      <c r="H304" s="201">
        <v>194.357</v>
      </c>
      <c r="I304" s="202"/>
      <c r="J304" s="203">
        <f>ROUND(I304*H304,2)</f>
        <v>0</v>
      </c>
      <c r="K304" s="204"/>
      <c r="L304" s="44"/>
      <c r="M304" s="205" t="s">
        <v>19</v>
      </c>
      <c r="N304" s="206" t="s">
        <v>40</v>
      </c>
      <c r="O304" s="84"/>
      <c r="P304" s="207">
        <f>O304*H304</f>
        <v>0</v>
      </c>
      <c r="Q304" s="207">
        <v>0</v>
      </c>
      <c r="R304" s="207">
        <f>Q304*H304</f>
        <v>0</v>
      </c>
      <c r="S304" s="207">
        <v>0</v>
      </c>
      <c r="T304" s="20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09" t="s">
        <v>142</v>
      </c>
      <c r="AT304" s="209" t="s">
        <v>144</v>
      </c>
      <c r="AU304" s="209" t="s">
        <v>79</v>
      </c>
      <c r="AY304" s="17" t="s">
        <v>143</v>
      </c>
      <c r="BE304" s="210">
        <f>IF(N304="základní",J304,0)</f>
        <v>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7" t="s">
        <v>77</v>
      </c>
      <c r="BK304" s="210">
        <f>ROUND(I304*H304,2)</f>
        <v>0</v>
      </c>
      <c r="BL304" s="17" t="s">
        <v>142</v>
      </c>
      <c r="BM304" s="209" t="s">
        <v>846</v>
      </c>
    </row>
    <row r="305" s="2" customFormat="1">
      <c r="A305" s="38"/>
      <c r="B305" s="39"/>
      <c r="C305" s="40"/>
      <c r="D305" s="211" t="s">
        <v>149</v>
      </c>
      <c r="E305" s="40"/>
      <c r="F305" s="212" t="s">
        <v>482</v>
      </c>
      <c r="G305" s="40"/>
      <c r="H305" s="40"/>
      <c r="I305" s="213"/>
      <c r="J305" s="40"/>
      <c r="K305" s="40"/>
      <c r="L305" s="44"/>
      <c r="M305" s="214"/>
      <c r="N305" s="215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149</v>
      </c>
      <c r="AU305" s="17" t="s">
        <v>79</v>
      </c>
    </row>
    <row r="306" s="11" customFormat="1" ht="25.92" customHeight="1">
      <c r="A306" s="11"/>
      <c r="B306" s="183"/>
      <c r="C306" s="184"/>
      <c r="D306" s="185" t="s">
        <v>68</v>
      </c>
      <c r="E306" s="186" t="s">
        <v>483</v>
      </c>
      <c r="F306" s="186" t="s">
        <v>484</v>
      </c>
      <c r="G306" s="184"/>
      <c r="H306" s="184"/>
      <c r="I306" s="187"/>
      <c r="J306" s="188">
        <f>BK306</f>
        <v>0</v>
      </c>
      <c r="K306" s="184"/>
      <c r="L306" s="189"/>
      <c r="M306" s="190"/>
      <c r="N306" s="191"/>
      <c r="O306" s="191"/>
      <c r="P306" s="192">
        <f>P307</f>
        <v>0</v>
      </c>
      <c r="Q306" s="191"/>
      <c r="R306" s="192">
        <f>R307</f>
        <v>2.4237457500000001</v>
      </c>
      <c r="S306" s="191"/>
      <c r="T306" s="193">
        <f>T307</f>
        <v>0</v>
      </c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R306" s="194" t="s">
        <v>79</v>
      </c>
      <c r="AT306" s="195" t="s">
        <v>68</v>
      </c>
      <c r="AU306" s="195" t="s">
        <v>69</v>
      </c>
      <c r="AY306" s="194" t="s">
        <v>143</v>
      </c>
      <c r="BK306" s="196">
        <f>BK307</f>
        <v>0</v>
      </c>
    </row>
    <row r="307" s="11" customFormat="1" ht="22.8" customHeight="1">
      <c r="A307" s="11"/>
      <c r="B307" s="183"/>
      <c r="C307" s="184"/>
      <c r="D307" s="185" t="s">
        <v>68</v>
      </c>
      <c r="E307" s="226" t="s">
        <v>485</v>
      </c>
      <c r="F307" s="226" t="s">
        <v>486</v>
      </c>
      <c r="G307" s="184"/>
      <c r="H307" s="184"/>
      <c r="I307" s="187"/>
      <c r="J307" s="227">
        <f>BK307</f>
        <v>0</v>
      </c>
      <c r="K307" s="184"/>
      <c r="L307" s="189"/>
      <c r="M307" s="190"/>
      <c r="N307" s="191"/>
      <c r="O307" s="191"/>
      <c r="P307" s="192">
        <f>SUM(P308:P407)</f>
        <v>0</v>
      </c>
      <c r="Q307" s="191"/>
      <c r="R307" s="192">
        <f>SUM(R308:R407)</f>
        <v>2.4237457500000001</v>
      </c>
      <c r="S307" s="191"/>
      <c r="T307" s="193">
        <f>SUM(T308:T407)</f>
        <v>0</v>
      </c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R307" s="194" t="s">
        <v>79</v>
      </c>
      <c r="AT307" s="195" t="s">
        <v>68</v>
      </c>
      <c r="AU307" s="195" t="s">
        <v>77</v>
      </c>
      <c r="AY307" s="194" t="s">
        <v>143</v>
      </c>
      <c r="BK307" s="196">
        <f>SUM(BK308:BK407)</f>
        <v>0</v>
      </c>
    </row>
    <row r="308" s="2" customFormat="1" ht="16.5" customHeight="1">
      <c r="A308" s="38"/>
      <c r="B308" s="39"/>
      <c r="C308" s="228" t="s">
        <v>847</v>
      </c>
      <c r="D308" s="228" t="s">
        <v>237</v>
      </c>
      <c r="E308" s="229" t="s">
        <v>848</v>
      </c>
      <c r="F308" s="230" t="s">
        <v>849</v>
      </c>
      <c r="G308" s="231" t="s">
        <v>462</v>
      </c>
      <c r="H308" s="232">
        <v>0.001</v>
      </c>
      <c r="I308" s="233"/>
      <c r="J308" s="234">
        <f>ROUND(I308*H308,2)</f>
        <v>0</v>
      </c>
      <c r="K308" s="235"/>
      <c r="L308" s="236"/>
      <c r="M308" s="237" t="s">
        <v>19</v>
      </c>
      <c r="N308" s="238" t="s">
        <v>40</v>
      </c>
      <c r="O308" s="84"/>
      <c r="P308" s="207">
        <f>O308*H308</f>
        <v>0</v>
      </c>
      <c r="Q308" s="207">
        <v>1</v>
      </c>
      <c r="R308" s="207">
        <f>Q308*H308</f>
        <v>0.001</v>
      </c>
      <c r="S308" s="207">
        <v>0</v>
      </c>
      <c r="T308" s="20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09" t="s">
        <v>392</v>
      </c>
      <c r="AT308" s="209" t="s">
        <v>237</v>
      </c>
      <c r="AU308" s="209" t="s">
        <v>79</v>
      </c>
      <c r="AY308" s="17" t="s">
        <v>143</v>
      </c>
      <c r="BE308" s="210">
        <f>IF(N308="základní",J308,0)</f>
        <v>0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17" t="s">
        <v>77</v>
      </c>
      <c r="BK308" s="210">
        <f>ROUND(I308*H308,2)</f>
        <v>0</v>
      </c>
      <c r="BL308" s="17" t="s">
        <v>209</v>
      </c>
      <c r="BM308" s="209" t="s">
        <v>850</v>
      </c>
    </row>
    <row r="309" s="2" customFormat="1">
      <c r="A309" s="38"/>
      <c r="B309" s="39"/>
      <c r="C309" s="40"/>
      <c r="D309" s="211" t="s">
        <v>149</v>
      </c>
      <c r="E309" s="40"/>
      <c r="F309" s="212" t="s">
        <v>849</v>
      </c>
      <c r="G309" s="40"/>
      <c r="H309" s="40"/>
      <c r="I309" s="213"/>
      <c r="J309" s="40"/>
      <c r="K309" s="40"/>
      <c r="L309" s="44"/>
      <c r="M309" s="214"/>
      <c r="N309" s="215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149</v>
      </c>
      <c r="AU309" s="17" t="s">
        <v>79</v>
      </c>
    </row>
    <row r="310" s="2" customFormat="1">
      <c r="A310" s="38"/>
      <c r="B310" s="39"/>
      <c r="C310" s="40"/>
      <c r="D310" s="211" t="s">
        <v>851</v>
      </c>
      <c r="E310" s="40"/>
      <c r="F310" s="261" t="s">
        <v>852</v>
      </c>
      <c r="G310" s="40"/>
      <c r="H310" s="40"/>
      <c r="I310" s="213"/>
      <c r="J310" s="40"/>
      <c r="K310" s="40"/>
      <c r="L310" s="44"/>
      <c r="M310" s="214"/>
      <c r="N310" s="215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851</v>
      </c>
      <c r="AU310" s="17" t="s">
        <v>79</v>
      </c>
    </row>
    <row r="311" s="13" customFormat="1">
      <c r="A311" s="13"/>
      <c r="B311" s="239"/>
      <c r="C311" s="240"/>
      <c r="D311" s="211" t="s">
        <v>242</v>
      </c>
      <c r="E311" s="241" t="s">
        <v>19</v>
      </c>
      <c r="F311" s="242" t="s">
        <v>853</v>
      </c>
      <c r="G311" s="240"/>
      <c r="H311" s="243">
        <v>0.001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242</v>
      </c>
      <c r="AU311" s="249" t="s">
        <v>79</v>
      </c>
      <c r="AV311" s="13" t="s">
        <v>79</v>
      </c>
      <c r="AW311" s="13" t="s">
        <v>31</v>
      </c>
      <c r="AX311" s="13" t="s">
        <v>77</v>
      </c>
      <c r="AY311" s="249" t="s">
        <v>143</v>
      </c>
    </row>
    <row r="312" s="2" customFormat="1" ht="16.5" customHeight="1">
      <c r="A312" s="38"/>
      <c r="B312" s="39"/>
      <c r="C312" s="228" t="s">
        <v>854</v>
      </c>
      <c r="D312" s="228" t="s">
        <v>237</v>
      </c>
      <c r="E312" s="229" t="s">
        <v>855</v>
      </c>
      <c r="F312" s="230" t="s">
        <v>856</v>
      </c>
      <c r="G312" s="231" t="s">
        <v>462</v>
      </c>
      <c r="H312" s="232">
        <v>0.17699999999999999</v>
      </c>
      <c r="I312" s="233"/>
      <c r="J312" s="234">
        <f>ROUND(I312*H312,2)</f>
        <v>0</v>
      </c>
      <c r="K312" s="235"/>
      <c r="L312" s="236"/>
      <c r="M312" s="237" t="s">
        <v>19</v>
      </c>
      <c r="N312" s="238" t="s">
        <v>40</v>
      </c>
      <c r="O312" s="84"/>
      <c r="P312" s="207">
        <f>O312*H312</f>
        <v>0</v>
      </c>
      <c r="Q312" s="207">
        <v>1</v>
      </c>
      <c r="R312" s="207">
        <f>Q312*H312</f>
        <v>0.17699999999999999</v>
      </c>
      <c r="S312" s="207">
        <v>0</v>
      </c>
      <c r="T312" s="20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09" t="s">
        <v>392</v>
      </c>
      <c r="AT312" s="209" t="s">
        <v>237</v>
      </c>
      <c r="AU312" s="209" t="s">
        <v>79</v>
      </c>
      <c r="AY312" s="17" t="s">
        <v>143</v>
      </c>
      <c r="BE312" s="210">
        <f>IF(N312="základní",J312,0)</f>
        <v>0</v>
      </c>
      <c r="BF312" s="210">
        <f>IF(N312="snížená",J312,0)</f>
        <v>0</v>
      </c>
      <c r="BG312" s="210">
        <f>IF(N312="zákl. přenesená",J312,0)</f>
        <v>0</v>
      </c>
      <c r="BH312" s="210">
        <f>IF(N312="sníž. přenesená",J312,0)</f>
        <v>0</v>
      </c>
      <c r="BI312" s="210">
        <f>IF(N312="nulová",J312,0)</f>
        <v>0</v>
      </c>
      <c r="BJ312" s="17" t="s">
        <v>77</v>
      </c>
      <c r="BK312" s="210">
        <f>ROUND(I312*H312,2)</f>
        <v>0</v>
      </c>
      <c r="BL312" s="17" t="s">
        <v>209</v>
      </c>
      <c r="BM312" s="209" t="s">
        <v>857</v>
      </c>
    </row>
    <row r="313" s="2" customFormat="1">
      <c r="A313" s="38"/>
      <c r="B313" s="39"/>
      <c r="C313" s="40"/>
      <c r="D313" s="211" t="s">
        <v>149</v>
      </c>
      <c r="E313" s="40"/>
      <c r="F313" s="212" t="s">
        <v>856</v>
      </c>
      <c r="G313" s="40"/>
      <c r="H313" s="40"/>
      <c r="I313" s="213"/>
      <c r="J313" s="40"/>
      <c r="K313" s="40"/>
      <c r="L313" s="44"/>
      <c r="M313" s="214"/>
      <c r="N313" s="215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149</v>
      </c>
      <c r="AU313" s="17" t="s">
        <v>79</v>
      </c>
    </row>
    <row r="314" s="2" customFormat="1">
      <c r="A314" s="38"/>
      <c r="B314" s="39"/>
      <c r="C314" s="40"/>
      <c r="D314" s="211" t="s">
        <v>851</v>
      </c>
      <c r="E314" s="40"/>
      <c r="F314" s="261" t="s">
        <v>858</v>
      </c>
      <c r="G314" s="40"/>
      <c r="H314" s="40"/>
      <c r="I314" s="213"/>
      <c r="J314" s="40"/>
      <c r="K314" s="40"/>
      <c r="L314" s="44"/>
      <c r="M314" s="214"/>
      <c r="N314" s="215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851</v>
      </c>
      <c r="AU314" s="17" t="s">
        <v>79</v>
      </c>
    </row>
    <row r="315" s="13" customFormat="1">
      <c r="A315" s="13"/>
      <c r="B315" s="239"/>
      <c r="C315" s="240"/>
      <c r="D315" s="211" t="s">
        <v>242</v>
      </c>
      <c r="E315" s="241" t="s">
        <v>19</v>
      </c>
      <c r="F315" s="242" t="s">
        <v>859</v>
      </c>
      <c r="G315" s="240"/>
      <c r="H315" s="243">
        <v>0.17699999999999999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242</v>
      </c>
      <c r="AU315" s="249" t="s">
        <v>79</v>
      </c>
      <c r="AV315" s="13" t="s">
        <v>79</v>
      </c>
      <c r="AW315" s="13" t="s">
        <v>31</v>
      </c>
      <c r="AX315" s="13" t="s">
        <v>77</v>
      </c>
      <c r="AY315" s="249" t="s">
        <v>143</v>
      </c>
    </row>
    <row r="316" s="2" customFormat="1" ht="16.5" customHeight="1">
      <c r="A316" s="38"/>
      <c r="B316" s="39"/>
      <c r="C316" s="228" t="s">
        <v>860</v>
      </c>
      <c r="D316" s="228" t="s">
        <v>237</v>
      </c>
      <c r="E316" s="229" t="s">
        <v>861</v>
      </c>
      <c r="F316" s="230" t="s">
        <v>862</v>
      </c>
      <c r="G316" s="231" t="s">
        <v>462</v>
      </c>
      <c r="H316" s="232">
        <v>0.02</v>
      </c>
      <c r="I316" s="233"/>
      <c r="J316" s="234">
        <f>ROUND(I316*H316,2)</f>
        <v>0</v>
      </c>
      <c r="K316" s="235"/>
      <c r="L316" s="236"/>
      <c r="M316" s="237" t="s">
        <v>19</v>
      </c>
      <c r="N316" s="238" t="s">
        <v>40</v>
      </c>
      <c r="O316" s="84"/>
      <c r="P316" s="207">
        <f>O316*H316</f>
        <v>0</v>
      </c>
      <c r="Q316" s="207">
        <v>1</v>
      </c>
      <c r="R316" s="207">
        <f>Q316*H316</f>
        <v>0.02</v>
      </c>
      <c r="S316" s="207">
        <v>0</v>
      </c>
      <c r="T316" s="20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09" t="s">
        <v>392</v>
      </c>
      <c r="AT316" s="209" t="s">
        <v>237</v>
      </c>
      <c r="AU316" s="209" t="s">
        <v>79</v>
      </c>
      <c r="AY316" s="17" t="s">
        <v>143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7" t="s">
        <v>77</v>
      </c>
      <c r="BK316" s="210">
        <f>ROUND(I316*H316,2)</f>
        <v>0</v>
      </c>
      <c r="BL316" s="17" t="s">
        <v>209</v>
      </c>
      <c r="BM316" s="209" t="s">
        <v>863</v>
      </c>
    </row>
    <row r="317" s="2" customFormat="1">
      <c r="A317" s="38"/>
      <c r="B317" s="39"/>
      <c r="C317" s="40"/>
      <c r="D317" s="211" t="s">
        <v>149</v>
      </c>
      <c r="E317" s="40"/>
      <c r="F317" s="212" t="s">
        <v>862</v>
      </c>
      <c r="G317" s="40"/>
      <c r="H317" s="40"/>
      <c r="I317" s="213"/>
      <c r="J317" s="40"/>
      <c r="K317" s="40"/>
      <c r="L317" s="44"/>
      <c r="M317" s="214"/>
      <c r="N317" s="215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149</v>
      </c>
      <c r="AU317" s="17" t="s">
        <v>79</v>
      </c>
    </row>
    <row r="318" s="2" customFormat="1">
      <c r="A318" s="38"/>
      <c r="B318" s="39"/>
      <c r="C318" s="40"/>
      <c r="D318" s="211" t="s">
        <v>851</v>
      </c>
      <c r="E318" s="40"/>
      <c r="F318" s="261" t="s">
        <v>864</v>
      </c>
      <c r="G318" s="40"/>
      <c r="H318" s="40"/>
      <c r="I318" s="213"/>
      <c r="J318" s="40"/>
      <c r="K318" s="40"/>
      <c r="L318" s="44"/>
      <c r="M318" s="214"/>
      <c r="N318" s="215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851</v>
      </c>
      <c r="AU318" s="17" t="s">
        <v>79</v>
      </c>
    </row>
    <row r="319" s="13" customFormat="1">
      <c r="A319" s="13"/>
      <c r="B319" s="239"/>
      <c r="C319" s="240"/>
      <c r="D319" s="211" t="s">
        <v>242</v>
      </c>
      <c r="E319" s="241" t="s">
        <v>19</v>
      </c>
      <c r="F319" s="242" t="s">
        <v>865</v>
      </c>
      <c r="G319" s="240"/>
      <c r="H319" s="243">
        <v>0.012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242</v>
      </c>
      <c r="AU319" s="249" t="s">
        <v>79</v>
      </c>
      <c r="AV319" s="13" t="s">
        <v>79</v>
      </c>
      <c r="AW319" s="13" t="s">
        <v>31</v>
      </c>
      <c r="AX319" s="13" t="s">
        <v>69</v>
      </c>
      <c r="AY319" s="249" t="s">
        <v>143</v>
      </c>
    </row>
    <row r="320" s="13" customFormat="1">
      <c r="A320" s="13"/>
      <c r="B320" s="239"/>
      <c r="C320" s="240"/>
      <c r="D320" s="211" t="s">
        <v>242</v>
      </c>
      <c r="E320" s="241" t="s">
        <v>19</v>
      </c>
      <c r="F320" s="242" t="s">
        <v>866</v>
      </c>
      <c r="G320" s="240"/>
      <c r="H320" s="243">
        <v>0.0080000000000000002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242</v>
      </c>
      <c r="AU320" s="249" t="s">
        <v>79</v>
      </c>
      <c r="AV320" s="13" t="s">
        <v>79</v>
      </c>
      <c r="AW320" s="13" t="s">
        <v>31</v>
      </c>
      <c r="AX320" s="13" t="s">
        <v>69</v>
      </c>
      <c r="AY320" s="249" t="s">
        <v>143</v>
      </c>
    </row>
    <row r="321" s="14" customFormat="1">
      <c r="A321" s="14"/>
      <c r="B321" s="250"/>
      <c r="C321" s="251"/>
      <c r="D321" s="211" t="s">
        <v>242</v>
      </c>
      <c r="E321" s="252" t="s">
        <v>19</v>
      </c>
      <c r="F321" s="253" t="s">
        <v>325</v>
      </c>
      <c r="G321" s="251"/>
      <c r="H321" s="254">
        <v>0.02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242</v>
      </c>
      <c r="AU321" s="260" t="s">
        <v>79</v>
      </c>
      <c r="AV321" s="14" t="s">
        <v>142</v>
      </c>
      <c r="AW321" s="14" t="s">
        <v>31</v>
      </c>
      <c r="AX321" s="14" t="s">
        <v>77</v>
      </c>
      <c r="AY321" s="260" t="s">
        <v>143</v>
      </c>
    </row>
    <row r="322" s="2" customFormat="1" ht="16.5" customHeight="1">
      <c r="A322" s="38"/>
      <c r="B322" s="39"/>
      <c r="C322" s="228" t="s">
        <v>867</v>
      </c>
      <c r="D322" s="228" t="s">
        <v>237</v>
      </c>
      <c r="E322" s="229" t="s">
        <v>868</v>
      </c>
      <c r="F322" s="230" t="s">
        <v>869</v>
      </c>
      <c r="G322" s="231" t="s">
        <v>462</v>
      </c>
      <c r="H322" s="232">
        <v>0.099000000000000005</v>
      </c>
      <c r="I322" s="233"/>
      <c r="J322" s="234">
        <f>ROUND(I322*H322,2)</f>
        <v>0</v>
      </c>
      <c r="K322" s="235"/>
      <c r="L322" s="236"/>
      <c r="M322" s="237" t="s">
        <v>19</v>
      </c>
      <c r="N322" s="238" t="s">
        <v>40</v>
      </c>
      <c r="O322" s="84"/>
      <c r="P322" s="207">
        <f>O322*H322</f>
        <v>0</v>
      </c>
      <c r="Q322" s="207">
        <v>1</v>
      </c>
      <c r="R322" s="207">
        <f>Q322*H322</f>
        <v>0.099000000000000005</v>
      </c>
      <c r="S322" s="207">
        <v>0</v>
      </c>
      <c r="T322" s="20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09" t="s">
        <v>392</v>
      </c>
      <c r="AT322" s="209" t="s">
        <v>237</v>
      </c>
      <c r="AU322" s="209" t="s">
        <v>79</v>
      </c>
      <c r="AY322" s="17" t="s">
        <v>143</v>
      </c>
      <c r="BE322" s="210">
        <f>IF(N322="základní",J322,0)</f>
        <v>0</v>
      </c>
      <c r="BF322" s="210">
        <f>IF(N322="snížená",J322,0)</f>
        <v>0</v>
      </c>
      <c r="BG322" s="210">
        <f>IF(N322="zákl. přenesená",J322,0)</f>
        <v>0</v>
      </c>
      <c r="BH322" s="210">
        <f>IF(N322="sníž. přenesená",J322,0)</f>
        <v>0</v>
      </c>
      <c r="BI322" s="210">
        <f>IF(N322="nulová",J322,0)</f>
        <v>0</v>
      </c>
      <c r="BJ322" s="17" t="s">
        <v>77</v>
      </c>
      <c r="BK322" s="210">
        <f>ROUND(I322*H322,2)</f>
        <v>0</v>
      </c>
      <c r="BL322" s="17" t="s">
        <v>209</v>
      </c>
      <c r="BM322" s="209" t="s">
        <v>870</v>
      </c>
    </row>
    <row r="323" s="2" customFormat="1">
      <c r="A323" s="38"/>
      <c r="B323" s="39"/>
      <c r="C323" s="40"/>
      <c r="D323" s="211" t="s">
        <v>149</v>
      </c>
      <c r="E323" s="40"/>
      <c r="F323" s="212" t="s">
        <v>869</v>
      </c>
      <c r="G323" s="40"/>
      <c r="H323" s="40"/>
      <c r="I323" s="213"/>
      <c r="J323" s="40"/>
      <c r="K323" s="40"/>
      <c r="L323" s="44"/>
      <c r="M323" s="214"/>
      <c r="N323" s="215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149</v>
      </c>
      <c r="AU323" s="17" t="s">
        <v>79</v>
      </c>
    </row>
    <row r="324" s="2" customFormat="1">
      <c r="A324" s="38"/>
      <c r="B324" s="39"/>
      <c r="C324" s="40"/>
      <c r="D324" s="211" t="s">
        <v>851</v>
      </c>
      <c r="E324" s="40"/>
      <c r="F324" s="261" t="s">
        <v>871</v>
      </c>
      <c r="G324" s="40"/>
      <c r="H324" s="40"/>
      <c r="I324" s="213"/>
      <c r="J324" s="40"/>
      <c r="K324" s="40"/>
      <c r="L324" s="44"/>
      <c r="M324" s="214"/>
      <c r="N324" s="215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851</v>
      </c>
      <c r="AU324" s="17" t="s">
        <v>79</v>
      </c>
    </row>
    <row r="325" s="13" customFormat="1">
      <c r="A325" s="13"/>
      <c r="B325" s="239"/>
      <c r="C325" s="240"/>
      <c r="D325" s="211" t="s">
        <v>242</v>
      </c>
      <c r="E325" s="241" t="s">
        <v>19</v>
      </c>
      <c r="F325" s="242" t="s">
        <v>872</v>
      </c>
      <c r="G325" s="240"/>
      <c r="H325" s="243">
        <v>0.099000000000000005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242</v>
      </c>
      <c r="AU325" s="249" t="s">
        <v>79</v>
      </c>
      <c r="AV325" s="13" t="s">
        <v>79</v>
      </c>
      <c r="AW325" s="13" t="s">
        <v>31</v>
      </c>
      <c r="AX325" s="13" t="s">
        <v>77</v>
      </c>
      <c r="AY325" s="249" t="s">
        <v>143</v>
      </c>
    </row>
    <row r="326" s="2" customFormat="1" ht="16.5" customHeight="1">
      <c r="A326" s="38"/>
      <c r="B326" s="39"/>
      <c r="C326" s="228" t="s">
        <v>584</v>
      </c>
      <c r="D326" s="228" t="s">
        <v>237</v>
      </c>
      <c r="E326" s="229" t="s">
        <v>873</v>
      </c>
      <c r="F326" s="230" t="s">
        <v>874</v>
      </c>
      <c r="G326" s="231" t="s">
        <v>462</v>
      </c>
      <c r="H326" s="232">
        <v>0.017000000000000001</v>
      </c>
      <c r="I326" s="233"/>
      <c r="J326" s="234">
        <f>ROUND(I326*H326,2)</f>
        <v>0</v>
      </c>
      <c r="K326" s="235"/>
      <c r="L326" s="236"/>
      <c r="M326" s="237" t="s">
        <v>19</v>
      </c>
      <c r="N326" s="238" t="s">
        <v>40</v>
      </c>
      <c r="O326" s="84"/>
      <c r="P326" s="207">
        <f>O326*H326</f>
        <v>0</v>
      </c>
      <c r="Q326" s="207">
        <v>1</v>
      </c>
      <c r="R326" s="207">
        <f>Q326*H326</f>
        <v>0.017000000000000001</v>
      </c>
      <c r="S326" s="207">
        <v>0</v>
      </c>
      <c r="T326" s="20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09" t="s">
        <v>392</v>
      </c>
      <c r="AT326" s="209" t="s">
        <v>237</v>
      </c>
      <c r="AU326" s="209" t="s">
        <v>79</v>
      </c>
      <c r="AY326" s="17" t="s">
        <v>143</v>
      </c>
      <c r="BE326" s="210">
        <f>IF(N326="základní",J326,0)</f>
        <v>0</v>
      </c>
      <c r="BF326" s="210">
        <f>IF(N326="snížená",J326,0)</f>
        <v>0</v>
      </c>
      <c r="BG326" s="210">
        <f>IF(N326="zákl. přenesená",J326,0)</f>
        <v>0</v>
      </c>
      <c r="BH326" s="210">
        <f>IF(N326="sníž. přenesená",J326,0)</f>
        <v>0</v>
      </c>
      <c r="BI326" s="210">
        <f>IF(N326="nulová",J326,0)</f>
        <v>0</v>
      </c>
      <c r="BJ326" s="17" t="s">
        <v>77</v>
      </c>
      <c r="BK326" s="210">
        <f>ROUND(I326*H326,2)</f>
        <v>0</v>
      </c>
      <c r="BL326" s="17" t="s">
        <v>209</v>
      </c>
      <c r="BM326" s="209" t="s">
        <v>875</v>
      </c>
    </row>
    <row r="327" s="2" customFormat="1">
      <c r="A327" s="38"/>
      <c r="B327" s="39"/>
      <c r="C327" s="40"/>
      <c r="D327" s="211" t="s">
        <v>149</v>
      </c>
      <c r="E327" s="40"/>
      <c r="F327" s="212" t="s">
        <v>874</v>
      </c>
      <c r="G327" s="40"/>
      <c r="H327" s="40"/>
      <c r="I327" s="213"/>
      <c r="J327" s="40"/>
      <c r="K327" s="40"/>
      <c r="L327" s="44"/>
      <c r="M327" s="214"/>
      <c r="N327" s="215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149</v>
      </c>
      <c r="AU327" s="17" t="s">
        <v>79</v>
      </c>
    </row>
    <row r="328" s="2" customFormat="1">
      <c r="A328" s="38"/>
      <c r="B328" s="39"/>
      <c r="C328" s="40"/>
      <c r="D328" s="211" t="s">
        <v>851</v>
      </c>
      <c r="E328" s="40"/>
      <c r="F328" s="261" t="s">
        <v>876</v>
      </c>
      <c r="G328" s="40"/>
      <c r="H328" s="40"/>
      <c r="I328" s="213"/>
      <c r="J328" s="40"/>
      <c r="K328" s="40"/>
      <c r="L328" s="44"/>
      <c r="M328" s="214"/>
      <c r="N328" s="215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851</v>
      </c>
      <c r="AU328" s="17" t="s">
        <v>79</v>
      </c>
    </row>
    <row r="329" s="13" customFormat="1">
      <c r="A329" s="13"/>
      <c r="B329" s="239"/>
      <c r="C329" s="240"/>
      <c r="D329" s="211" t="s">
        <v>242</v>
      </c>
      <c r="E329" s="241" t="s">
        <v>19</v>
      </c>
      <c r="F329" s="242" t="s">
        <v>877</v>
      </c>
      <c r="G329" s="240"/>
      <c r="H329" s="243">
        <v>0.017000000000000001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242</v>
      </c>
      <c r="AU329" s="249" t="s">
        <v>79</v>
      </c>
      <c r="AV329" s="13" t="s">
        <v>79</v>
      </c>
      <c r="AW329" s="13" t="s">
        <v>31</v>
      </c>
      <c r="AX329" s="13" t="s">
        <v>77</v>
      </c>
      <c r="AY329" s="249" t="s">
        <v>143</v>
      </c>
    </row>
    <row r="330" s="2" customFormat="1" ht="16.5" customHeight="1">
      <c r="A330" s="38"/>
      <c r="B330" s="39"/>
      <c r="C330" s="228" t="s">
        <v>878</v>
      </c>
      <c r="D330" s="228" t="s">
        <v>237</v>
      </c>
      <c r="E330" s="229" t="s">
        <v>879</v>
      </c>
      <c r="F330" s="230" t="s">
        <v>880</v>
      </c>
      <c r="G330" s="231" t="s">
        <v>462</v>
      </c>
      <c r="H330" s="232">
        <v>0.049000000000000002</v>
      </c>
      <c r="I330" s="233"/>
      <c r="J330" s="234">
        <f>ROUND(I330*H330,2)</f>
        <v>0</v>
      </c>
      <c r="K330" s="235"/>
      <c r="L330" s="236"/>
      <c r="M330" s="237" t="s">
        <v>19</v>
      </c>
      <c r="N330" s="238" t="s">
        <v>40</v>
      </c>
      <c r="O330" s="84"/>
      <c r="P330" s="207">
        <f>O330*H330</f>
        <v>0</v>
      </c>
      <c r="Q330" s="207">
        <v>1</v>
      </c>
      <c r="R330" s="207">
        <f>Q330*H330</f>
        <v>0.049000000000000002</v>
      </c>
      <c r="S330" s="207">
        <v>0</v>
      </c>
      <c r="T330" s="20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09" t="s">
        <v>392</v>
      </c>
      <c r="AT330" s="209" t="s">
        <v>237</v>
      </c>
      <c r="AU330" s="209" t="s">
        <v>79</v>
      </c>
      <c r="AY330" s="17" t="s">
        <v>143</v>
      </c>
      <c r="BE330" s="210">
        <f>IF(N330="základní",J330,0)</f>
        <v>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7" t="s">
        <v>77</v>
      </c>
      <c r="BK330" s="210">
        <f>ROUND(I330*H330,2)</f>
        <v>0</v>
      </c>
      <c r="BL330" s="17" t="s">
        <v>209</v>
      </c>
      <c r="BM330" s="209" t="s">
        <v>881</v>
      </c>
    </row>
    <row r="331" s="2" customFormat="1">
      <c r="A331" s="38"/>
      <c r="B331" s="39"/>
      <c r="C331" s="40"/>
      <c r="D331" s="211" t="s">
        <v>149</v>
      </c>
      <c r="E331" s="40"/>
      <c r="F331" s="212" t="s">
        <v>880</v>
      </c>
      <c r="G331" s="40"/>
      <c r="H331" s="40"/>
      <c r="I331" s="213"/>
      <c r="J331" s="40"/>
      <c r="K331" s="40"/>
      <c r="L331" s="44"/>
      <c r="M331" s="214"/>
      <c r="N331" s="215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149</v>
      </c>
      <c r="AU331" s="17" t="s">
        <v>79</v>
      </c>
    </row>
    <row r="332" s="2" customFormat="1">
      <c r="A332" s="38"/>
      <c r="B332" s="39"/>
      <c r="C332" s="40"/>
      <c r="D332" s="211" t="s">
        <v>851</v>
      </c>
      <c r="E332" s="40"/>
      <c r="F332" s="261" t="s">
        <v>882</v>
      </c>
      <c r="G332" s="40"/>
      <c r="H332" s="40"/>
      <c r="I332" s="213"/>
      <c r="J332" s="40"/>
      <c r="K332" s="40"/>
      <c r="L332" s="44"/>
      <c r="M332" s="214"/>
      <c r="N332" s="215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851</v>
      </c>
      <c r="AU332" s="17" t="s">
        <v>79</v>
      </c>
    </row>
    <row r="333" s="13" customFormat="1">
      <c r="A333" s="13"/>
      <c r="B333" s="239"/>
      <c r="C333" s="240"/>
      <c r="D333" s="211" t="s">
        <v>242</v>
      </c>
      <c r="E333" s="241" t="s">
        <v>19</v>
      </c>
      <c r="F333" s="242" t="s">
        <v>883</v>
      </c>
      <c r="G333" s="240"/>
      <c r="H333" s="243">
        <v>0.049000000000000002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242</v>
      </c>
      <c r="AU333" s="249" t="s">
        <v>79</v>
      </c>
      <c r="AV333" s="13" t="s">
        <v>79</v>
      </c>
      <c r="AW333" s="13" t="s">
        <v>31</v>
      </c>
      <c r="AX333" s="13" t="s">
        <v>77</v>
      </c>
      <c r="AY333" s="249" t="s">
        <v>143</v>
      </c>
    </row>
    <row r="334" s="2" customFormat="1" ht="16.5" customHeight="1">
      <c r="A334" s="38"/>
      <c r="B334" s="39"/>
      <c r="C334" s="228" t="s">
        <v>884</v>
      </c>
      <c r="D334" s="228" t="s">
        <v>237</v>
      </c>
      <c r="E334" s="229" t="s">
        <v>885</v>
      </c>
      <c r="F334" s="230" t="s">
        <v>886</v>
      </c>
      <c r="G334" s="231" t="s">
        <v>462</v>
      </c>
      <c r="H334" s="232">
        <v>0.86899999999999999</v>
      </c>
      <c r="I334" s="233"/>
      <c r="J334" s="234">
        <f>ROUND(I334*H334,2)</f>
        <v>0</v>
      </c>
      <c r="K334" s="235"/>
      <c r="L334" s="236"/>
      <c r="M334" s="237" t="s">
        <v>19</v>
      </c>
      <c r="N334" s="238" t="s">
        <v>40</v>
      </c>
      <c r="O334" s="84"/>
      <c r="P334" s="207">
        <f>O334*H334</f>
        <v>0</v>
      </c>
      <c r="Q334" s="207">
        <v>1</v>
      </c>
      <c r="R334" s="207">
        <f>Q334*H334</f>
        <v>0.86899999999999999</v>
      </c>
      <c r="S334" s="207">
        <v>0</v>
      </c>
      <c r="T334" s="20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09" t="s">
        <v>392</v>
      </c>
      <c r="AT334" s="209" t="s">
        <v>237</v>
      </c>
      <c r="AU334" s="209" t="s">
        <v>79</v>
      </c>
      <c r="AY334" s="17" t="s">
        <v>143</v>
      </c>
      <c r="BE334" s="210">
        <f>IF(N334="základní",J334,0)</f>
        <v>0</v>
      </c>
      <c r="BF334" s="210">
        <f>IF(N334="snížená",J334,0)</f>
        <v>0</v>
      </c>
      <c r="BG334" s="210">
        <f>IF(N334="zákl. přenesená",J334,0)</f>
        <v>0</v>
      </c>
      <c r="BH334" s="210">
        <f>IF(N334="sníž. přenesená",J334,0)</f>
        <v>0</v>
      </c>
      <c r="BI334" s="210">
        <f>IF(N334="nulová",J334,0)</f>
        <v>0</v>
      </c>
      <c r="BJ334" s="17" t="s">
        <v>77</v>
      </c>
      <c r="BK334" s="210">
        <f>ROUND(I334*H334,2)</f>
        <v>0</v>
      </c>
      <c r="BL334" s="17" t="s">
        <v>209</v>
      </c>
      <c r="BM334" s="209" t="s">
        <v>887</v>
      </c>
    </row>
    <row r="335" s="2" customFormat="1">
      <c r="A335" s="38"/>
      <c r="B335" s="39"/>
      <c r="C335" s="40"/>
      <c r="D335" s="211" t="s">
        <v>149</v>
      </c>
      <c r="E335" s="40"/>
      <c r="F335" s="212" t="s">
        <v>886</v>
      </c>
      <c r="G335" s="40"/>
      <c r="H335" s="40"/>
      <c r="I335" s="213"/>
      <c r="J335" s="40"/>
      <c r="K335" s="40"/>
      <c r="L335" s="44"/>
      <c r="M335" s="214"/>
      <c r="N335" s="215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149</v>
      </c>
      <c r="AU335" s="17" t="s">
        <v>79</v>
      </c>
    </row>
    <row r="336" s="2" customFormat="1">
      <c r="A336" s="38"/>
      <c r="B336" s="39"/>
      <c r="C336" s="40"/>
      <c r="D336" s="211" t="s">
        <v>851</v>
      </c>
      <c r="E336" s="40"/>
      <c r="F336" s="261" t="s">
        <v>888</v>
      </c>
      <c r="G336" s="40"/>
      <c r="H336" s="40"/>
      <c r="I336" s="213"/>
      <c r="J336" s="40"/>
      <c r="K336" s="40"/>
      <c r="L336" s="44"/>
      <c r="M336" s="214"/>
      <c r="N336" s="215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851</v>
      </c>
      <c r="AU336" s="17" t="s">
        <v>79</v>
      </c>
    </row>
    <row r="337" s="13" customFormat="1">
      <c r="A337" s="13"/>
      <c r="B337" s="239"/>
      <c r="C337" s="240"/>
      <c r="D337" s="211" t="s">
        <v>242</v>
      </c>
      <c r="E337" s="241" t="s">
        <v>19</v>
      </c>
      <c r="F337" s="242" t="s">
        <v>889</v>
      </c>
      <c r="G337" s="240"/>
      <c r="H337" s="243">
        <v>0.86899999999999999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242</v>
      </c>
      <c r="AU337" s="249" t="s">
        <v>79</v>
      </c>
      <c r="AV337" s="13" t="s">
        <v>79</v>
      </c>
      <c r="AW337" s="13" t="s">
        <v>31</v>
      </c>
      <c r="AX337" s="13" t="s">
        <v>77</v>
      </c>
      <c r="AY337" s="249" t="s">
        <v>143</v>
      </c>
    </row>
    <row r="338" s="2" customFormat="1" ht="16.5" customHeight="1">
      <c r="A338" s="38"/>
      <c r="B338" s="39"/>
      <c r="C338" s="228" t="s">
        <v>890</v>
      </c>
      <c r="D338" s="228" t="s">
        <v>237</v>
      </c>
      <c r="E338" s="229" t="s">
        <v>891</v>
      </c>
      <c r="F338" s="230" t="s">
        <v>892</v>
      </c>
      <c r="G338" s="231" t="s">
        <v>462</v>
      </c>
      <c r="H338" s="232">
        <v>0.27600000000000002</v>
      </c>
      <c r="I338" s="233"/>
      <c r="J338" s="234">
        <f>ROUND(I338*H338,2)</f>
        <v>0</v>
      </c>
      <c r="K338" s="235"/>
      <c r="L338" s="236"/>
      <c r="M338" s="237" t="s">
        <v>19</v>
      </c>
      <c r="N338" s="238" t="s">
        <v>40</v>
      </c>
      <c r="O338" s="84"/>
      <c r="P338" s="207">
        <f>O338*H338</f>
        <v>0</v>
      </c>
      <c r="Q338" s="207">
        <v>1</v>
      </c>
      <c r="R338" s="207">
        <f>Q338*H338</f>
        <v>0.27600000000000002</v>
      </c>
      <c r="S338" s="207">
        <v>0</v>
      </c>
      <c r="T338" s="20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09" t="s">
        <v>392</v>
      </c>
      <c r="AT338" s="209" t="s">
        <v>237</v>
      </c>
      <c r="AU338" s="209" t="s">
        <v>79</v>
      </c>
      <c r="AY338" s="17" t="s">
        <v>143</v>
      </c>
      <c r="BE338" s="210">
        <f>IF(N338="základní",J338,0)</f>
        <v>0</v>
      </c>
      <c r="BF338" s="210">
        <f>IF(N338="snížená",J338,0)</f>
        <v>0</v>
      </c>
      <c r="BG338" s="210">
        <f>IF(N338="zákl. přenesená",J338,0)</f>
        <v>0</v>
      </c>
      <c r="BH338" s="210">
        <f>IF(N338="sníž. přenesená",J338,0)</f>
        <v>0</v>
      </c>
      <c r="BI338" s="210">
        <f>IF(N338="nulová",J338,0)</f>
        <v>0</v>
      </c>
      <c r="BJ338" s="17" t="s">
        <v>77</v>
      </c>
      <c r="BK338" s="210">
        <f>ROUND(I338*H338,2)</f>
        <v>0</v>
      </c>
      <c r="BL338" s="17" t="s">
        <v>209</v>
      </c>
      <c r="BM338" s="209" t="s">
        <v>893</v>
      </c>
    </row>
    <row r="339" s="2" customFormat="1">
      <c r="A339" s="38"/>
      <c r="B339" s="39"/>
      <c r="C339" s="40"/>
      <c r="D339" s="211" t="s">
        <v>149</v>
      </c>
      <c r="E339" s="40"/>
      <c r="F339" s="212" t="s">
        <v>892</v>
      </c>
      <c r="G339" s="40"/>
      <c r="H339" s="40"/>
      <c r="I339" s="213"/>
      <c r="J339" s="40"/>
      <c r="K339" s="40"/>
      <c r="L339" s="44"/>
      <c r="M339" s="214"/>
      <c r="N339" s="215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149</v>
      </c>
      <c r="AU339" s="17" t="s">
        <v>79</v>
      </c>
    </row>
    <row r="340" s="2" customFormat="1">
      <c r="A340" s="38"/>
      <c r="B340" s="39"/>
      <c r="C340" s="40"/>
      <c r="D340" s="211" t="s">
        <v>851</v>
      </c>
      <c r="E340" s="40"/>
      <c r="F340" s="261" t="s">
        <v>894</v>
      </c>
      <c r="G340" s="40"/>
      <c r="H340" s="40"/>
      <c r="I340" s="213"/>
      <c r="J340" s="40"/>
      <c r="K340" s="40"/>
      <c r="L340" s="44"/>
      <c r="M340" s="214"/>
      <c r="N340" s="215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851</v>
      </c>
      <c r="AU340" s="17" t="s">
        <v>79</v>
      </c>
    </row>
    <row r="341" s="13" customFormat="1">
      <c r="A341" s="13"/>
      <c r="B341" s="239"/>
      <c r="C341" s="240"/>
      <c r="D341" s="211" t="s">
        <v>242</v>
      </c>
      <c r="E341" s="241" t="s">
        <v>19</v>
      </c>
      <c r="F341" s="242" t="s">
        <v>895</v>
      </c>
      <c r="G341" s="240"/>
      <c r="H341" s="243">
        <v>0.27600000000000002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242</v>
      </c>
      <c r="AU341" s="249" t="s">
        <v>79</v>
      </c>
      <c r="AV341" s="13" t="s">
        <v>79</v>
      </c>
      <c r="AW341" s="13" t="s">
        <v>31</v>
      </c>
      <c r="AX341" s="13" t="s">
        <v>77</v>
      </c>
      <c r="AY341" s="249" t="s">
        <v>143</v>
      </c>
    </row>
    <row r="342" s="2" customFormat="1" ht="16.5" customHeight="1">
      <c r="A342" s="38"/>
      <c r="B342" s="39"/>
      <c r="C342" s="228" t="s">
        <v>896</v>
      </c>
      <c r="D342" s="228" t="s">
        <v>237</v>
      </c>
      <c r="E342" s="229" t="s">
        <v>897</v>
      </c>
      <c r="F342" s="230" t="s">
        <v>898</v>
      </c>
      <c r="G342" s="231" t="s">
        <v>250</v>
      </c>
      <c r="H342" s="232">
        <v>1</v>
      </c>
      <c r="I342" s="233"/>
      <c r="J342" s="234">
        <f>ROUND(I342*H342,2)</f>
        <v>0</v>
      </c>
      <c r="K342" s="235"/>
      <c r="L342" s="236"/>
      <c r="M342" s="237" t="s">
        <v>19</v>
      </c>
      <c r="N342" s="238" t="s">
        <v>40</v>
      </c>
      <c r="O342" s="84"/>
      <c r="P342" s="207">
        <f>O342*H342</f>
        <v>0</v>
      </c>
      <c r="Q342" s="207">
        <v>0.001</v>
      </c>
      <c r="R342" s="207">
        <f>Q342*H342</f>
        <v>0.001</v>
      </c>
      <c r="S342" s="207">
        <v>0</v>
      </c>
      <c r="T342" s="20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09" t="s">
        <v>392</v>
      </c>
      <c r="AT342" s="209" t="s">
        <v>237</v>
      </c>
      <c r="AU342" s="209" t="s">
        <v>79</v>
      </c>
      <c r="AY342" s="17" t="s">
        <v>143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7" t="s">
        <v>77</v>
      </c>
      <c r="BK342" s="210">
        <f>ROUND(I342*H342,2)</f>
        <v>0</v>
      </c>
      <c r="BL342" s="17" t="s">
        <v>209</v>
      </c>
      <c r="BM342" s="209" t="s">
        <v>899</v>
      </c>
    </row>
    <row r="343" s="2" customFormat="1">
      <c r="A343" s="38"/>
      <c r="B343" s="39"/>
      <c r="C343" s="40"/>
      <c r="D343" s="211" t="s">
        <v>149</v>
      </c>
      <c r="E343" s="40"/>
      <c r="F343" s="212" t="s">
        <v>898</v>
      </c>
      <c r="G343" s="40"/>
      <c r="H343" s="40"/>
      <c r="I343" s="213"/>
      <c r="J343" s="40"/>
      <c r="K343" s="40"/>
      <c r="L343" s="44"/>
      <c r="M343" s="214"/>
      <c r="N343" s="215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149</v>
      </c>
      <c r="AU343" s="17" t="s">
        <v>79</v>
      </c>
    </row>
    <row r="344" s="13" customFormat="1">
      <c r="A344" s="13"/>
      <c r="B344" s="239"/>
      <c r="C344" s="240"/>
      <c r="D344" s="211" t="s">
        <v>242</v>
      </c>
      <c r="E344" s="241" t="s">
        <v>19</v>
      </c>
      <c r="F344" s="242" t="s">
        <v>77</v>
      </c>
      <c r="G344" s="240"/>
      <c r="H344" s="243">
        <v>1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242</v>
      </c>
      <c r="AU344" s="249" t="s">
        <v>79</v>
      </c>
      <c r="AV344" s="13" t="s">
        <v>79</v>
      </c>
      <c r="AW344" s="13" t="s">
        <v>31</v>
      </c>
      <c r="AX344" s="13" t="s">
        <v>77</v>
      </c>
      <c r="AY344" s="249" t="s">
        <v>143</v>
      </c>
    </row>
    <row r="345" s="2" customFormat="1" ht="16.5" customHeight="1">
      <c r="A345" s="38"/>
      <c r="B345" s="39"/>
      <c r="C345" s="228" t="s">
        <v>900</v>
      </c>
      <c r="D345" s="228" t="s">
        <v>237</v>
      </c>
      <c r="E345" s="229" t="s">
        <v>901</v>
      </c>
      <c r="F345" s="230" t="s">
        <v>902</v>
      </c>
      <c r="G345" s="231" t="s">
        <v>437</v>
      </c>
      <c r="H345" s="232">
        <v>124.97</v>
      </c>
      <c r="I345" s="233"/>
      <c r="J345" s="234">
        <f>ROUND(I345*H345,2)</f>
        <v>0</v>
      </c>
      <c r="K345" s="235"/>
      <c r="L345" s="236"/>
      <c r="M345" s="237" t="s">
        <v>19</v>
      </c>
      <c r="N345" s="238" t="s">
        <v>40</v>
      </c>
      <c r="O345" s="84"/>
      <c r="P345" s="207">
        <f>O345*H345</f>
        <v>0</v>
      </c>
      <c r="Q345" s="207">
        <v>0.0030100000000000001</v>
      </c>
      <c r="R345" s="207">
        <f>Q345*H345</f>
        <v>0.37615969999999999</v>
      </c>
      <c r="S345" s="207">
        <v>0</v>
      </c>
      <c r="T345" s="20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09" t="s">
        <v>392</v>
      </c>
      <c r="AT345" s="209" t="s">
        <v>237</v>
      </c>
      <c r="AU345" s="209" t="s">
        <v>79</v>
      </c>
      <c r="AY345" s="17" t="s">
        <v>143</v>
      </c>
      <c r="BE345" s="210">
        <f>IF(N345="základní",J345,0)</f>
        <v>0</v>
      </c>
      <c r="BF345" s="210">
        <f>IF(N345="snížená",J345,0)</f>
        <v>0</v>
      </c>
      <c r="BG345" s="210">
        <f>IF(N345="zákl. přenesená",J345,0)</f>
        <v>0</v>
      </c>
      <c r="BH345" s="210">
        <f>IF(N345="sníž. přenesená",J345,0)</f>
        <v>0</v>
      </c>
      <c r="BI345" s="210">
        <f>IF(N345="nulová",J345,0)</f>
        <v>0</v>
      </c>
      <c r="BJ345" s="17" t="s">
        <v>77</v>
      </c>
      <c r="BK345" s="210">
        <f>ROUND(I345*H345,2)</f>
        <v>0</v>
      </c>
      <c r="BL345" s="17" t="s">
        <v>209</v>
      </c>
      <c r="BM345" s="209" t="s">
        <v>903</v>
      </c>
    </row>
    <row r="346" s="2" customFormat="1">
      <c r="A346" s="38"/>
      <c r="B346" s="39"/>
      <c r="C346" s="40"/>
      <c r="D346" s="211" t="s">
        <v>149</v>
      </c>
      <c r="E346" s="40"/>
      <c r="F346" s="212" t="s">
        <v>902</v>
      </c>
      <c r="G346" s="40"/>
      <c r="H346" s="40"/>
      <c r="I346" s="213"/>
      <c r="J346" s="40"/>
      <c r="K346" s="40"/>
      <c r="L346" s="44"/>
      <c r="M346" s="214"/>
      <c r="N346" s="215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149</v>
      </c>
      <c r="AU346" s="17" t="s">
        <v>79</v>
      </c>
    </row>
    <row r="347" s="13" customFormat="1">
      <c r="A347" s="13"/>
      <c r="B347" s="239"/>
      <c r="C347" s="240"/>
      <c r="D347" s="211" t="s">
        <v>242</v>
      </c>
      <c r="E347" s="241" t="s">
        <v>19</v>
      </c>
      <c r="F347" s="242" t="s">
        <v>904</v>
      </c>
      <c r="G347" s="240"/>
      <c r="H347" s="243">
        <v>71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242</v>
      </c>
      <c r="AU347" s="249" t="s">
        <v>79</v>
      </c>
      <c r="AV347" s="13" t="s">
        <v>79</v>
      </c>
      <c r="AW347" s="13" t="s">
        <v>31</v>
      </c>
      <c r="AX347" s="13" t="s">
        <v>69</v>
      </c>
      <c r="AY347" s="249" t="s">
        <v>143</v>
      </c>
    </row>
    <row r="348" s="13" customFormat="1">
      <c r="A348" s="13"/>
      <c r="B348" s="239"/>
      <c r="C348" s="240"/>
      <c r="D348" s="211" t="s">
        <v>242</v>
      </c>
      <c r="E348" s="241" t="s">
        <v>19</v>
      </c>
      <c r="F348" s="242" t="s">
        <v>905</v>
      </c>
      <c r="G348" s="240"/>
      <c r="H348" s="243">
        <v>4.9500000000000002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242</v>
      </c>
      <c r="AU348" s="249" t="s">
        <v>79</v>
      </c>
      <c r="AV348" s="13" t="s">
        <v>79</v>
      </c>
      <c r="AW348" s="13" t="s">
        <v>31</v>
      </c>
      <c r="AX348" s="13" t="s">
        <v>69</v>
      </c>
      <c r="AY348" s="249" t="s">
        <v>143</v>
      </c>
    </row>
    <row r="349" s="13" customFormat="1">
      <c r="A349" s="13"/>
      <c r="B349" s="239"/>
      <c r="C349" s="240"/>
      <c r="D349" s="211" t="s">
        <v>242</v>
      </c>
      <c r="E349" s="241" t="s">
        <v>19</v>
      </c>
      <c r="F349" s="242" t="s">
        <v>906</v>
      </c>
      <c r="G349" s="240"/>
      <c r="H349" s="243">
        <v>29.32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242</v>
      </c>
      <c r="AU349" s="249" t="s">
        <v>79</v>
      </c>
      <c r="AV349" s="13" t="s">
        <v>79</v>
      </c>
      <c r="AW349" s="13" t="s">
        <v>31</v>
      </c>
      <c r="AX349" s="13" t="s">
        <v>69</v>
      </c>
      <c r="AY349" s="249" t="s">
        <v>143</v>
      </c>
    </row>
    <row r="350" s="13" customFormat="1">
      <c r="A350" s="13"/>
      <c r="B350" s="239"/>
      <c r="C350" s="240"/>
      <c r="D350" s="211" t="s">
        <v>242</v>
      </c>
      <c r="E350" s="241" t="s">
        <v>19</v>
      </c>
      <c r="F350" s="242" t="s">
        <v>907</v>
      </c>
      <c r="G350" s="240"/>
      <c r="H350" s="243">
        <v>19.699999999999999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242</v>
      </c>
      <c r="AU350" s="249" t="s">
        <v>79</v>
      </c>
      <c r="AV350" s="13" t="s">
        <v>79</v>
      </c>
      <c r="AW350" s="13" t="s">
        <v>31</v>
      </c>
      <c r="AX350" s="13" t="s">
        <v>69</v>
      </c>
      <c r="AY350" s="249" t="s">
        <v>143</v>
      </c>
    </row>
    <row r="351" s="14" customFormat="1">
      <c r="A351" s="14"/>
      <c r="B351" s="250"/>
      <c r="C351" s="251"/>
      <c r="D351" s="211" t="s">
        <v>242</v>
      </c>
      <c r="E351" s="252" t="s">
        <v>19</v>
      </c>
      <c r="F351" s="253" t="s">
        <v>325</v>
      </c>
      <c r="G351" s="251"/>
      <c r="H351" s="254">
        <v>124.97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0" t="s">
        <v>242</v>
      </c>
      <c r="AU351" s="260" t="s">
        <v>79</v>
      </c>
      <c r="AV351" s="14" t="s">
        <v>142</v>
      </c>
      <c r="AW351" s="14" t="s">
        <v>31</v>
      </c>
      <c r="AX351" s="14" t="s">
        <v>77</v>
      </c>
      <c r="AY351" s="260" t="s">
        <v>143</v>
      </c>
    </row>
    <row r="352" s="2" customFormat="1" ht="16.5" customHeight="1">
      <c r="A352" s="38"/>
      <c r="B352" s="39"/>
      <c r="C352" s="228" t="s">
        <v>908</v>
      </c>
      <c r="D352" s="228" t="s">
        <v>237</v>
      </c>
      <c r="E352" s="229" t="s">
        <v>909</v>
      </c>
      <c r="F352" s="230" t="s">
        <v>910</v>
      </c>
      <c r="G352" s="231" t="s">
        <v>437</v>
      </c>
      <c r="H352" s="232">
        <v>5.5</v>
      </c>
      <c r="I352" s="233"/>
      <c r="J352" s="234">
        <f>ROUND(I352*H352,2)</f>
        <v>0</v>
      </c>
      <c r="K352" s="235"/>
      <c r="L352" s="236"/>
      <c r="M352" s="237" t="s">
        <v>19</v>
      </c>
      <c r="N352" s="238" t="s">
        <v>40</v>
      </c>
      <c r="O352" s="84"/>
      <c r="P352" s="207">
        <f>O352*H352</f>
        <v>0</v>
      </c>
      <c r="Q352" s="207">
        <v>0.017149999999999999</v>
      </c>
      <c r="R352" s="207">
        <f>Q352*H352</f>
        <v>0.094324999999999992</v>
      </c>
      <c r="S352" s="207">
        <v>0</v>
      </c>
      <c r="T352" s="20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09" t="s">
        <v>392</v>
      </c>
      <c r="AT352" s="209" t="s">
        <v>237</v>
      </c>
      <c r="AU352" s="209" t="s">
        <v>79</v>
      </c>
      <c r="AY352" s="17" t="s">
        <v>143</v>
      </c>
      <c r="BE352" s="210">
        <f>IF(N352="základní",J352,0)</f>
        <v>0</v>
      </c>
      <c r="BF352" s="210">
        <f>IF(N352="snížená",J352,0)</f>
        <v>0</v>
      </c>
      <c r="BG352" s="210">
        <f>IF(N352="zákl. přenesená",J352,0)</f>
        <v>0</v>
      </c>
      <c r="BH352" s="210">
        <f>IF(N352="sníž. přenesená",J352,0)</f>
        <v>0</v>
      </c>
      <c r="BI352" s="210">
        <f>IF(N352="nulová",J352,0)</f>
        <v>0</v>
      </c>
      <c r="BJ352" s="17" t="s">
        <v>77</v>
      </c>
      <c r="BK352" s="210">
        <f>ROUND(I352*H352,2)</f>
        <v>0</v>
      </c>
      <c r="BL352" s="17" t="s">
        <v>209</v>
      </c>
      <c r="BM352" s="209" t="s">
        <v>911</v>
      </c>
    </row>
    <row r="353" s="2" customFormat="1">
      <c r="A353" s="38"/>
      <c r="B353" s="39"/>
      <c r="C353" s="40"/>
      <c r="D353" s="211" t="s">
        <v>149</v>
      </c>
      <c r="E353" s="40"/>
      <c r="F353" s="212" t="s">
        <v>910</v>
      </c>
      <c r="G353" s="40"/>
      <c r="H353" s="40"/>
      <c r="I353" s="213"/>
      <c r="J353" s="40"/>
      <c r="K353" s="40"/>
      <c r="L353" s="44"/>
      <c r="M353" s="214"/>
      <c r="N353" s="215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149</v>
      </c>
      <c r="AU353" s="17" t="s">
        <v>79</v>
      </c>
    </row>
    <row r="354" s="13" customFormat="1">
      <c r="A354" s="13"/>
      <c r="B354" s="239"/>
      <c r="C354" s="240"/>
      <c r="D354" s="211" t="s">
        <v>242</v>
      </c>
      <c r="E354" s="241" t="s">
        <v>19</v>
      </c>
      <c r="F354" s="242" t="s">
        <v>912</v>
      </c>
      <c r="G354" s="240"/>
      <c r="H354" s="243">
        <v>5.5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242</v>
      </c>
      <c r="AU354" s="249" t="s">
        <v>79</v>
      </c>
      <c r="AV354" s="13" t="s">
        <v>79</v>
      </c>
      <c r="AW354" s="13" t="s">
        <v>31</v>
      </c>
      <c r="AX354" s="13" t="s">
        <v>77</v>
      </c>
      <c r="AY354" s="249" t="s">
        <v>143</v>
      </c>
    </row>
    <row r="355" s="2" customFormat="1" ht="16.5" customHeight="1">
      <c r="A355" s="38"/>
      <c r="B355" s="39"/>
      <c r="C355" s="228" t="s">
        <v>913</v>
      </c>
      <c r="D355" s="228" t="s">
        <v>237</v>
      </c>
      <c r="E355" s="229" t="s">
        <v>914</v>
      </c>
      <c r="F355" s="230" t="s">
        <v>915</v>
      </c>
      <c r="G355" s="231" t="s">
        <v>250</v>
      </c>
      <c r="H355" s="232">
        <v>1</v>
      </c>
      <c r="I355" s="233"/>
      <c r="J355" s="234">
        <f>ROUND(I355*H355,2)</f>
        <v>0</v>
      </c>
      <c r="K355" s="235"/>
      <c r="L355" s="236"/>
      <c r="M355" s="237" t="s">
        <v>19</v>
      </c>
      <c r="N355" s="238" t="s">
        <v>40</v>
      </c>
      <c r="O355" s="84"/>
      <c r="P355" s="207">
        <f>O355*H355</f>
        <v>0</v>
      </c>
      <c r="Q355" s="207">
        <v>0.0115</v>
      </c>
      <c r="R355" s="207">
        <f>Q355*H355</f>
        <v>0.0115</v>
      </c>
      <c r="S355" s="207">
        <v>0</v>
      </c>
      <c r="T355" s="20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09" t="s">
        <v>392</v>
      </c>
      <c r="AT355" s="209" t="s">
        <v>237</v>
      </c>
      <c r="AU355" s="209" t="s">
        <v>79</v>
      </c>
      <c r="AY355" s="17" t="s">
        <v>143</v>
      </c>
      <c r="BE355" s="210">
        <f>IF(N355="základní",J355,0)</f>
        <v>0</v>
      </c>
      <c r="BF355" s="210">
        <f>IF(N355="snížená",J355,0)</f>
        <v>0</v>
      </c>
      <c r="BG355" s="210">
        <f>IF(N355="zákl. přenesená",J355,0)</f>
        <v>0</v>
      </c>
      <c r="BH355" s="210">
        <f>IF(N355="sníž. přenesená",J355,0)</f>
        <v>0</v>
      </c>
      <c r="BI355" s="210">
        <f>IF(N355="nulová",J355,0)</f>
        <v>0</v>
      </c>
      <c r="BJ355" s="17" t="s">
        <v>77</v>
      </c>
      <c r="BK355" s="210">
        <f>ROUND(I355*H355,2)</f>
        <v>0</v>
      </c>
      <c r="BL355" s="17" t="s">
        <v>209</v>
      </c>
      <c r="BM355" s="209" t="s">
        <v>916</v>
      </c>
    </row>
    <row r="356" s="2" customFormat="1">
      <c r="A356" s="38"/>
      <c r="B356" s="39"/>
      <c r="C356" s="40"/>
      <c r="D356" s="211" t="s">
        <v>149</v>
      </c>
      <c r="E356" s="40"/>
      <c r="F356" s="212" t="s">
        <v>915</v>
      </c>
      <c r="G356" s="40"/>
      <c r="H356" s="40"/>
      <c r="I356" s="213"/>
      <c r="J356" s="40"/>
      <c r="K356" s="40"/>
      <c r="L356" s="44"/>
      <c r="M356" s="214"/>
      <c r="N356" s="215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149</v>
      </c>
      <c r="AU356" s="17" t="s">
        <v>79</v>
      </c>
    </row>
    <row r="357" s="13" customFormat="1">
      <c r="A357" s="13"/>
      <c r="B357" s="239"/>
      <c r="C357" s="240"/>
      <c r="D357" s="211" t="s">
        <v>242</v>
      </c>
      <c r="E357" s="241" t="s">
        <v>19</v>
      </c>
      <c r="F357" s="242" t="s">
        <v>917</v>
      </c>
      <c r="G357" s="240"/>
      <c r="H357" s="243">
        <v>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242</v>
      </c>
      <c r="AU357" s="249" t="s">
        <v>79</v>
      </c>
      <c r="AV357" s="13" t="s">
        <v>79</v>
      </c>
      <c r="AW357" s="13" t="s">
        <v>31</v>
      </c>
      <c r="AX357" s="13" t="s">
        <v>77</v>
      </c>
      <c r="AY357" s="249" t="s">
        <v>143</v>
      </c>
    </row>
    <row r="358" s="2" customFormat="1" ht="16.5" customHeight="1">
      <c r="A358" s="38"/>
      <c r="B358" s="39"/>
      <c r="C358" s="228" t="s">
        <v>918</v>
      </c>
      <c r="D358" s="228" t="s">
        <v>237</v>
      </c>
      <c r="E358" s="229" t="s">
        <v>919</v>
      </c>
      <c r="F358" s="230" t="s">
        <v>920</v>
      </c>
      <c r="G358" s="231" t="s">
        <v>250</v>
      </c>
      <c r="H358" s="232">
        <v>11</v>
      </c>
      <c r="I358" s="233"/>
      <c r="J358" s="234">
        <f>ROUND(I358*H358,2)</f>
        <v>0</v>
      </c>
      <c r="K358" s="235"/>
      <c r="L358" s="236"/>
      <c r="M358" s="237" t="s">
        <v>19</v>
      </c>
      <c r="N358" s="238" t="s">
        <v>40</v>
      </c>
      <c r="O358" s="84"/>
      <c r="P358" s="207">
        <f>O358*H358</f>
        <v>0</v>
      </c>
      <c r="Q358" s="207">
        <v>0.023</v>
      </c>
      <c r="R358" s="207">
        <f>Q358*H358</f>
        <v>0.253</v>
      </c>
      <c r="S358" s="207">
        <v>0</v>
      </c>
      <c r="T358" s="20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09" t="s">
        <v>392</v>
      </c>
      <c r="AT358" s="209" t="s">
        <v>237</v>
      </c>
      <c r="AU358" s="209" t="s">
        <v>79</v>
      </c>
      <c r="AY358" s="17" t="s">
        <v>143</v>
      </c>
      <c r="BE358" s="210">
        <f>IF(N358="základní",J358,0)</f>
        <v>0</v>
      </c>
      <c r="BF358" s="210">
        <f>IF(N358="snížená",J358,0)</f>
        <v>0</v>
      </c>
      <c r="BG358" s="210">
        <f>IF(N358="zákl. přenesená",J358,0)</f>
        <v>0</v>
      </c>
      <c r="BH358" s="210">
        <f>IF(N358="sníž. přenesená",J358,0)</f>
        <v>0</v>
      </c>
      <c r="BI358" s="210">
        <f>IF(N358="nulová",J358,0)</f>
        <v>0</v>
      </c>
      <c r="BJ358" s="17" t="s">
        <v>77</v>
      </c>
      <c r="BK358" s="210">
        <f>ROUND(I358*H358,2)</f>
        <v>0</v>
      </c>
      <c r="BL358" s="17" t="s">
        <v>209</v>
      </c>
      <c r="BM358" s="209" t="s">
        <v>921</v>
      </c>
    </row>
    <row r="359" s="2" customFormat="1">
      <c r="A359" s="38"/>
      <c r="B359" s="39"/>
      <c r="C359" s="40"/>
      <c r="D359" s="211" t="s">
        <v>149</v>
      </c>
      <c r="E359" s="40"/>
      <c r="F359" s="212" t="s">
        <v>920</v>
      </c>
      <c r="G359" s="40"/>
      <c r="H359" s="40"/>
      <c r="I359" s="213"/>
      <c r="J359" s="40"/>
      <c r="K359" s="40"/>
      <c r="L359" s="44"/>
      <c r="M359" s="214"/>
      <c r="N359" s="215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149</v>
      </c>
      <c r="AU359" s="17" t="s">
        <v>79</v>
      </c>
    </row>
    <row r="360" s="13" customFormat="1">
      <c r="A360" s="13"/>
      <c r="B360" s="239"/>
      <c r="C360" s="240"/>
      <c r="D360" s="211" t="s">
        <v>242</v>
      </c>
      <c r="E360" s="241" t="s">
        <v>19</v>
      </c>
      <c r="F360" s="242" t="s">
        <v>922</v>
      </c>
      <c r="G360" s="240"/>
      <c r="H360" s="243">
        <v>11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242</v>
      </c>
      <c r="AU360" s="249" t="s">
        <v>79</v>
      </c>
      <c r="AV360" s="13" t="s">
        <v>79</v>
      </c>
      <c r="AW360" s="13" t="s">
        <v>31</v>
      </c>
      <c r="AX360" s="13" t="s">
        <v>77</v>
      </c>
      <c r="AY360" s="249" t="s">
        <v>143</v>
      </c>
    </row>
    <row r="361" s="2" customFormat="1" ht="16.5" customHeight="1">
      <c r="A361" s="38"/>
      <c r="B361" s="39"/>
      <c r="C361" s="228" t="s">
        <v>923</v>
      </c>
      <c r="D361" s="228" t="s">
        <v>237</v>
      </c>
      <c r="E361" s="229" t="s">
        <v>924</v>
      </c>
      <c r="F361" s="230" t="s">
        <v>925</v>
      </c>
      <c r="G361" s="231" t="s">
        <v>250</v>
      </c>
      <c r="H361" s="232">
        <v>2</v>
      </c>
      <c r="I361" s="233"/>
      <c r="J361" s="234">
        <f>ROUND(I361*H361,2)</f>
        <v>0</v>
      </c>
      <c r="K361" s="235"/>
      <c r="L361" s="236"/>
      <c r="M361" s="237" t="s">
        <v>19</v>
      </c>
      <c r="N361" s="238" t="s">
        <v>40</v>
      </c>
      <c r="O361" s="84"/>
      <c r="P361" s="207">
        <f>O361*H361</f>
        <v>0</v>
      </c>
      <c r="Q361" s="207">
        <v>0.038399999999999997</v>
      </c>
      <c r="R361" s="207">
        <f>Q361*H361</f>
        <v>0.076799999999999993</v>
      </c>
      <c r="S361" s="207">
        <v>0</v>
      </c>
      <c r="T361" s="20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9" t="s">
        <v>392</v>
      </c>
      <c r="AT361" s="209" t="s">
        <v>237</v>
      </c>
      <c r="AU361" s="209" t="s">
        <v>79</v>
      </c>
      <c r="AY361" s="17" t="s">
        <v>143</v>
      </c>
      <c r="BE361" s="210">
        <f>IF(N361="základní",J361,0)</f>
        <v>0</v>
      </c>
      <c r="BF361" s="210">
        <f>IF(N361="snížená",J361,0)</f>
        <v>0</v>
      </c>
      <c r="BG361" s="210">
        <f>IF(N361="zákl. přenesená",J361,0)</f>
        <v>0</v>
      </c>
      <c r="BH361" s="210">
        <f>IF(N361="sníž. přenesená",J361,0)</f>
        <v>0</v>
      </c>
      <c r="BI361" s="210">
        <f>IF(N361="nulová",J361,0)</f>
        <v>0</v>
      </c>
      <c r="BJ361" s="17" t="s">
        <v>77</v>
      </c>
      <c r="BK361" s="210">
        <f>ROUND(I361*H361,2)</f>
        <v>0</v>
      </c>
      <c r="BL361" s="17" t="s">
        <v>209</v>
      </c>
      <c r="BM361" s="209" t="s">
        <v>926</v>
      </c>
    </row>
    <row r="362" s="2" customFormat="1">
      <c r="A362" s="38"/>
      <c r="B362" s="39"/>
      <c r="C362" s="40"/>
      <c r="D362" s="211" t="s">
        <v>149</v>
      </c>
      <c r="E362" s="40"/>
      <c r="F362" s="212" t="s">
        <v>925</v>
      </c>
      <c r="G362" s="40"/>
      <c r="H362" s="40"/>
      <c r="I362" s="213"/>
      <c r="J362" s="40"/>
      <c r="K362" s="40"/>
      <c r="L362" s="44"/>
      <c r="M362" s="214"/>
      <c r="N362" s="215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149</v>
      </c>
      <c r="AU362" s="17" t="s">
        <v>79</v>
      </c>
    </row>
    <row r="363" s="13" customFormat="1">
      <c r="A363" s="13"/>
      <c r="B363" s="239"/>
      <c r="C363" s="240"/>
      <c r="D363" s="211" t="s">
        <v>242</v>
      </c>
      <c r="E363" s="241" t="s">
        <v>19</v>
      </c>
      <c r="F363" s="242" t="s">
        <v>927</v>
      </c>
      <c r="G363" s="240"/>
      <c r="H363" s="243">
        <v>2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242</v>
      </c>
      <c r="AU363" s="249" t="s">
        <v>79</v>
      </c>
      <c r="AV363" s="13" t="s">
        <v>79</v>
      </c>
      <c r="AW363" s="13" t="s">
        <v>31</v>
      </c>
      <c r="AX363" s="13" t="s">
        <v>77</v>
      </c>
      <c r="AY363" s="249" t="s">
        <v>143</v>
      </c>
    </row>
    <row r="364" s="2" customFormat="1" ht="16.5" customHeight="1">
      <c r="A364" s="38"/>
      <c r="B364" s="39"/>
      <c r="C364" s="197" t="s">
        <v>928</v>
      </c>
      <c r="D364" s="197" t="s">
        <v>144</v>
      </c>
      <c r="E364" s="198" t="s">
        <v>929</v>
      </c>
      <c r="F364" s="199" t="s">
        <v>930</v>
      </c>
      <c r="G364" s="200" t="s">
        <v>437</v>
      </c>
      <c r="H364" s="201">
        <v>14.76</v>
      </c>
      <c r="I364" s="202"/>
      <c r="J364" s="203">
        <f>ROUND(I364*H364,2)</f>
        <v>0</v>
      </c>
      <c r="K364" s="204"/>
      <c r="L364" s="44"/>
      <c r="M364" s="205" t="s">
        <v>19</v>
      </c>
      <c r="N364" s="206" t="s">
        <v>40</v>
      </c>
      <c r="O364" s="84"/>
      <c r="P364" s="207">
        <f>O364*H364</f>
        <v>0</v>
      </c>
      <c r="Q364" s="207">
        <v>6.0000000000000002E-05</v>
      </c>
      <c r="R364" s="207">
        <f>Q364*H364</f>
        <v>0.00088560000000000006</v>
      </c>
      <c r="S364" s="207">
        <v>0</v>
      </c>
      <c r="T364" s="20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09" t="s">
        <v>209</v>
      </c>
      <c r="AT364" s="209" t="s">
        <v>144</v>
      </c>
      <c r="AU364" s="209" t="s">
        <v>79</v>
      </c>
      <c r="AY364" s="17" t="s">
        <v>143</v>
      </c>
      <c r="BE364" s="210">
        <f>IF(N364="základní",J364,0)</f>
        <v>0</v>
      </c>
      <c r="BF364" s="210">
        <f>IF(N364="snížená",J364,0)</f>
        <v>0</v>
      </c>
      <c r="BG364" s="210">
        <f>IF(N364="zákl. přenesená",J364,0)</f>
        <v>0</v>
      </c>
      <c r="BH364" s="210">
        <f>IF(N364="sníž. přenesená",J364,0)</f>
        <v>0</v>
      </c>
      <c r="BI364" s="210">
        <f>IF(N364="nulová",J364,0)</f>
        <v>0</v>
      </c>
      <c r="BJ364" s="17" t="s">
        <v>77</v>
      </c>
      <c r="BK364" s="210">
        <f>ROUND(I364*H364,2)</f>
        <v>0</v>
      </c>
      <c r="BL364" s="17" t="s">
        <v>209</v>
      </c>
      <c r="BM364" s="209" t="s">
        <v>931</v>
      </c>
    </row>
    <row r="365" s="2" customFormat="1">
      <c r="A365" s="38"/>
      <c r="B365" s="39"/>
      <c r="C365" s="40"/>
      <c r="D365" s="211" t="s">
        <v>149</v>
      </c>
      <c r="E365" s="40"/>
      <c r="F365" s="212" t="s">
        <v>932</v>
      </c>
      <c r="G365" s="40"/>
      <c r="H365" s="40"/>
      <c r="I365" s="213"/>
      <c r="J365" s="40"/>
      <c r="K365" s="40"/>
      <c r="L365" s="44"/>
      <c r="M365" s="214"/>
      <c r="N365" s="215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149</v>
      </c>
      <c r="AU365" s="17" t="s">
        <v>79</v>
      </c>
    </row>
    <row r="366" s="13" customFormat="1">
      <c r="A366" s="13"/>
      <c r="B366" s="239"/>
      <c r="C366" s="240"/>
      <c r="D366" s="211" t="s">
        <v>242</v>
      </c>
      <c r="E366" s="241" t="s">
        <v>19</v>
      </c>
      <c r="F366" s="242" t="s">
        <v>933</v>
      </c>
      <c r="G366" s="240"/>
      <c r="H366" s="243">
        <v>5.9500000000000002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242</v>
      </c>
      <c r="AU366" s="249" t="s">
        <v>79</v>
      </c>
      <c r="AV366" s="13" t="s">
        <v>79</v>
      </c>
      <c r="AW366" s="13" t="s">
        <v>31</v>
      </c>
      <c r="AX366" s="13" t="s">
        <v>69</v>
      </c>
      <c r="AY366" s="249" t="s">
        <v>143</v>
      </c>
    </row>
    <row r="367" s="13" customFormat="1">
      <c r="A367" s="13"/>
      <c r="B367" s="239"/>
      <c r="C367" s="240"/>
      <c r="D367" s="211" t="s">
        <v>242</v>
      </c>
      <c r="E367" s="241" t="s">
        <v>19</v>
      </c>
      <c r="F367" s="242" t="s">
        <v>934</v>
      </c>
      <c r="G367" s="240"/>
      <c r="H367" s="243">
        <v>8.8100000000000005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242</v>
      </c>
      <c r="AU367" s="249" t="s">
        <v>79</v>
      </c>
      <c r="AV367" s="13" t="s">
        <v>79</v>
      </c>
      <c r="AW367" s="13" t="s">
        <v>31</v>
      </c>
      <c r="AX367" s="13" t="s">
        <v>69</v>
      </c>
      <c r="AY367" s="249" t="s">
        <v>143</v>
      </c>
    </row>
    <row r="368" s="14" customFormat="1">
      <c r="A368" s="14"/>
      <c r="B368" s="250"/>
      <c r="C368" s="251"/>
      <c r="D368" s="211" t="s">
        <v>242</v>
      </c>
      <c r="E368" s="252" t="s">
        <v>19</v>
      </c>
      <c r="F368" s="253" t="s">
        <v>325</v>
      </c>
      <c r="G368" s="251"/>
      <c r="H368" s="254">
        <v>14.76</v>
      </c>
      <c r="I368" s="255"/>
      <c r="J368" s="251"/>
      <c r="K368" s="251"/>
      <c r="L368" s="256"/>
      <c r="M368" s="257"/>
      <c r="N368" s="258"/>
      <c r="O368" s="258"/>
      <c r="P368" s="258"/>
      <c r="Q368" s="258"/>
      <c r="R368" s="258"/>
      <c r="S368" s="258"/>
      <c r="T368" s="25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0" t="s">
        <v>242</v>
      </c>
      <c r="AU368" s="260" t="s">
        <v>79</v>
      </c>
      <c r="AV368" s="14" t="s">
        <v>142</v>
      </c>
      <c r="AW368" s="14" t="s">
        <v>31</v>
      </c>
      <c r="AX368" s="14" t="s">
        <v>77</v>
      </c>
      <c r="AY368" s="260" t="s">
        <v>143</v>
      </c>
    </row>
    <row r="369" s="2" customFormat="1" ht="16.5" customHeight="1">
      <c r="A369" s="38"/>
      <c r="B369" s="39"/>
      <c r="C369" s="197" t="s">
        <v>935</v>
      </c>
      <c r="D369" s="197" t="s">
        <v>144</v>
      </c>
      <c r="E369" s="198" t="s">
        <v>936</v>
      </c>
      <c r="F369" s="199" t="s">
        <v>937</v>
      </c>
      <c r="G369" s="200" t="s">
        <v>437</v>
      </c>
      <c r="H369" s="201">
        <v>22.5</v>
      </c>
      <c r="I369" s="202"/>
      <c r="J369" s="203">
        <f>ROUND(I369*H369,2)</f>
        <v>0</v>
      </c>
      <c r="K369" s="204"/>
      <c r="L369" s="44"/>
      <c r="M369" s="205" t="s">
        <v>19</v>
      </c>
      <c r="N369" s="206" t="s">
        <v>40</v>
      </c>
      <c r="O369" s="84"/>
      <c r="P369" s="207">
        <f>O369*H369</f>
        <v>0</v>
      </c>
      <c r="Q369" s="207">
        <v>6.0000000000000002E-05</v>
      </c>
      <c r="R369" s="207">
        <f>Q369*H369</f>
        <v>0.0013500000000000001</v>
      </c>
      <c r="S369" s="207">
        <v>0</v>
      </c>
      <c r="T369" s="20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09" t="s">
        <v>209</v>
      </c>
      <c r="AT369" s="209" t="s">
        <v>144</v>
      </c>
      <c r="AU369" s="209" t="s">
        <v>79</v>
      </c>
      <c r="AY369" s="17" t="s">
        <v>143</v>
      </c>
      <c r="BE369" s="210">
        <f>IF(N369="základní",J369,0)</f>
        <v>0</v>
      </c>
      <c r="BF369" s="210">
        <f>IF(N369="snížená",J369,0)</f>
        <v>0</v>
      </c>
      <c r="BG369" s="210">
        <f>IF(N369="zákl. přenesená",J369,0)</f>
        <v>0</v>
      </c>
      <c r="BH369" s="210">
        <f>IF(N369="sníž. přenesená",J369,0)</f>
        <v>0</v>
      </c>
      <c r="BI369" s="210">
        <f>IF(N369="nulová",J369,0)</f>
        <v>0</v>
      </c>
      <c r="BJ369" s="17" t="s">
        <v>77</v>
      </c>
      <c r="BK369" s="210">
        <f>ROUND(I369*H369,2)</f>
        <v>0</v>
      </c>
      <c r="BL369" s="17" t="s">
        <v>209</v>
      </c>
      <c r="BM369" s="209" t="s">
        <v>938</v>
      </c>
    </row>
    <row r="370" s="2" customFormat="1">
      <c r="A370" s="38"/>
      <c r="B370" s="39"/>
      <c r="C370" s="40"/>
      <c r="D370" s="211" t="s">
        <v>149</v>
      </c>
      <c r="E370" s="40"/>
      <c r="F370" s="212" t="s">
        <v>939</v>
      </c>
      <c r="G370" s="40"/>
      <c r="H370" s="40"/>
      <c r="I370" s="213"/>
      <c r="J370" s="40"/>
      <c r="K370" s="40"/>
      <c r="L370" s="44"/>
      <c r="M370" s="214"/>
      <c r="N370" s="215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149</v>
      </c>
      <c r="AU370" s="17" t="s">
        <v>79</v>
      </c>
    </row>
    <row r="371" s="13" customFormat="1">
      <c r="A371" s="13"/>
      <c r="B371" s="239"/>
      <c r="C371" s="240"/>
      <c r="D371" s="211" t="s">
        <v>242</v>
      </c>
      <c r="E371" s="241" t="s">
        <v>19</v>
      </c>
      <c r="F371" s="242" t="s">
        <v>940</v>
      </c>
      <c r="G371" s="240"/>
      <c r="H371" s="243">
        <v>22.5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242</v>
      </c>
      <c r="AU371" s="249" t="s">
        <v>79</v>
      </c>
      <c r="AV371" s="13" t="s">
        <v>79</v>
      </c>
      <c r="AW371" s="13" t="s">
        <v>31</v>
      </c>
      <c r="AX371" s="13" t="s">
        <v>77</v>
      </c>
      <c r="AY371" s="249" t="s">
        <v>143</v>
      </c>
    </row>
    <row r="372" s="2" customFormat="1" ht="16.5" customHeight="1">
      <c r="A372" s="38"/>
      <c r="B372" s="39"/>
      <c r="C372" s="197" t="s">
        <v>941</v>
      </c>
      <c r="D372" s="197" t="s">
        <v>144</v>
      </c>
      <c r="E372" s="198" t="s">
        <v>942</v>
      </c>
      <c r="F372" s="199" t="s">
        <v>943</v>
      </c>
      <c r="G372" s="200" t="s">
        <v>240</v>
      </c>
      <c r="H372" s="201">
        <v>34.869999999999997</v>
      </c>
      <c r="I372" s="202"/>
      <c r="J372" s="203">
        <f>ROUND(I372*H372,2)</f>
        <v>0</v>
      </c>
      <c r="K372" s="204"/>
      <c r="L372" s="44"/>
      <c r="M372" s="205" t="s">
        <v>19</v>
      </c>
      <c r="N372" s="206" t="s">
        <v>40</v>
      </c>
      <c r="O372" s="84"/>
      <c r="P372" s="207">
        <f>O372*H372</f>
        <v>0</v>
      </c>
      <c r="Q372" s="207">
        <v>6.0000000000000002E-05</v>
      </c>
      <c r="R372" s="207">
        <f>Q372*H372</f>
        <v>0.0020921999999999998</v>
      </c>
      <c r="S372" s="207">
        <v>0</v>
      </c>
      <c r="T372" s="20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09" t="s">
        <v>209</v>
      </c>
      <c r="AT372" s="209" t="s">
        <v>144</v>
      </c>
      <c r="AU372" s="209" t="s">
        <v>79</v>
      </c>
      <c r="AY372" s="17" t="s">
        <v>143</v>
      </c>
      <c r="BE372" s="210">
        <f>IF(N372="základní",J372,0)</f>
        <v>0</v>
      </c>
      <c r="BF372" s="210">
        <f>IF(N372="snížená",J372,0)</f>
        <v>0</v>
      </c>
      <c r="BG372" s="210">
        <f>IF(N372="zákl. přenesená",J372,0)</f>
        <v>0</v>
      </c>
      <c r="BH372" s="210">
        <f>IF(N372="sníž. přenesená",J372,0)</f>
        <v>0</v>
      </c>
      <c r="BI372" s="210">
        <f>IF(N372="nulová",J372,0)</f>
        <v>0</v>
      </c>
      <c r="BJ372" s="17" t="s">
        <v>77</v>
      </c>
      <c r="BK372" s="210">
        <f>ROUND(I372*H372,2)</f>
        <v>0</v>
      </c>
      <c r="BL372" s="17" t="s">
        <v>209</v>
      </c>
      <c r="BM372" s="209" t="s">
        <v>944</v>
      </c>
    </row>
    <row r="373" s="2" customFormat="1">
      <c r="A373" s="38"/>
      <c r="B373" s="39"/>
      <c r="C373" s="40"/>
      <c r="D373" s="211" t="s">
        <v>149</v>
      </c>
      <c r="E373" s="40"/>
      <c r="F373" s="212" t="s">
        <v>945</v>
      </c>
      <c r="G373" s="40"/>
      <c r="H373" s="40"/>
      <c r="I373" s="213"/>
      <c r="J373" s="40"/>
      <c r="K373" s="40"/>
      <c r="L373" s="44"/>
      <c r="M373" s="214"/>
      <c r="N373" s="215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149</v>
      </c>
      <c r="AU373" s="17" t="s">
        <v>79</v>
      </c>
    </row>
    <row r="374" s="13" customFormat="1">
      <c r="A374" s="13"/>
      <c r="B374" s="239"/>
      <c r="C374" s="240"/>
      <c r="D374" s="211" t="s">
        <v>242</v>
      </c>
      <c r="E374" s="241" t="s">
        <v>19</v>
      </c>
      <c r="F374" s="242" t="s">
        <v>946</v>
      </c>
      <c r="G374" s="240"/>
      <c r="H374" s="243">
        <v>18.289999999999999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242</v>
      </c>
      <c r="AU374" s="249" t="s">
        <v>79</v>
      </c>
      <c r="AV374" s="13" t="s">
        <v>79</v>
      </c>
      <c r="AW374" s="13" t="s">
        <v>31</v>
      </c>
      <c r="AX374" s="13" t="s">
        <v>69</v>
      </c>
      <c r="AY374" s="249" t="s">
        <v>143</v>
      </c>
    </row>
    <row r="375" s="13" customFormat="1">
      <c r="A375" s="13"/>
      <c r="B375" s="239"/>
      <c r="C375" s="240"/>
      <c r="D375" s="211" t="s">
        <v>242</v>
      </c>
      <c r="E375" s="241" t="s">
        <v>19</v>
      </c>
      <c r="F375" s="242" t="s">
        <v>947</v>
      </c>
      <c r="G375" s="240"/>
      <c r="H375" s="243">
        <v>16.579999999999998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242</v>
      </c>
      <c r="AU375" s="249" t="s">
        <v>79</v>
      </c>
      <c r="AV375" s="13" t="s">
        <v>79</v>
      </c>
      <c r="AW375" s="13" t="s">
        <v>31</v>
      </c>
      <c r="AX375" s="13" t="s">
        <v>69</v>
      </c>
      <c r="AY375" s="249" t="s">
        <v>143</v>
      </c>
    </row>
    <row r="376" s="14" customFormat="1">
      <c r="A376" s="14"/>
      <c r="B376" s="250"/>
      <c r="C376" s="251"/>
      <c r="D376" s="211" t="s">
        <v>242</v>
      </c>
      <c r="E376" s="252" t="s">
        <v>19</v>
      </c>
      <c r="F376" s="253" t="s">
        <v>325</v>
      </c>
      <c r="G376" s="251"/>
      <c r="H376" s="254">
        <v>34.869999999999997</v>
      </c>
      <c r="I376" s="255"/>
      <c r="J376" s="251"/>
      <c r="K376" s="251"/>
      <c r="L376" s="256"/>
      <c r="M376" s="257"/>
      <c r="N376" s="258"/>
      <c r="O376" s="258"/>
      <c r="P376" s="258"/>
      <c r="Q376" s="258"/>
      <c r="R376" s="258"/>
      <c r="S376" s="258"/>
      <c r="T376" s="25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0" t="s">
        <v>242</v>
      </c>
      <c r="AU376" s="260" t="s">
        <v>79</v>
      </c>
      <c r="AV376" s="14" t="s">
        <v>142</v>
      </c>
      <c r="AW376" s="14" t="s">
        <v>31</v>
      </c>
      <c r="AX376" s="14" t="s">
        <v>77</v>
      </c>
      <c r="AY376" s="260" t="s">
        <v>143</v>
      </c>
    </row>
    <row r="377" s="2" customFormat="1" ht="16.5" customHeight="1">
      <c r="A377" s="38"/>
      <c r="B377" s="39"/>
      <c r="C377" s="197" t="s">
        <v>948</v>
      </c>
      <c r="D377" s="197" t="s">
        <v>144</v>
      </c>
      <c r="E377" s="198" t="s">
        <v>949</v>
      </c>
      <c r="F377" s="199" t="s">
        <v>950</v>
      </c>
      <c r="G377" s="200" t="s">
        <v>240</v>
      </c>
      <c r="H377" s="201">
        <v>620.28499999999997</v>
      </c>
      <c r="I377" s="202"/>
      <c r="J377" s="203">
        <f>ROUND(I377*H377,2)</f>
        <v>0</v>
      </c>
      <c r="K377" s="204"/>
      <c r="L377" s="44"/>
      <c r="M377" s="205" t="s">
        <v>19</v>
      </c>
      <c r="N377" s="206" t="s">
        <v>40</v>
      </c>
      <c r="O377" s="84"/>
      <c r="P377" s="207">
        <f>O377*H377</f>
        <v>0</v>
      </c>
      <c r="Q377" s="207">
        <v>5.0000000000000002E-05</v>
      </c>
      <c r="R377" s="207">
        <f>Q377*H377</f>
        <v>0.03101425</v>
      </c>
      <c r="S377" s="207">
        <v>0</v>
      </c>
      <c r="T377" s="20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09" t="s">
        <v>209</v>
      </c>
      <c r="AT377" s="209" t="s">
        <v>144</v>
      </c>
      <c r="AU377" s="209" t="s">
        <v>79</v>
      </c>
      <c r="AY377" s="17" t="s">
        <v>143</v>
      </c>
      <c r="BE377" s="210">
        <f>IF(N377="základní",J377,0)</f>
        <v>0</v>
      </c>
      <c r="BF377" s="210">
        <f>IF(N377="snížená",J377,0)</f>
        <v>0</v>
      </c>
      <c r="BG377" s="210">
        <f>IF(N377="zákl. přenesená",J377,0)</f>
        <v>0</v>
      </c>
      <c r="BH377" s="210">
        <f>IF(N377="sníž. přenesená",J377,0)</f>
        <v>0</v>
      </c>
      <c r="BI377" s="210">
        <f>IF(N377="nulová",J377,0)</f>
        <v>0</v>
      </c>
      <c r="BJ377" s="17" t="s">
        <v>77</v>
      </c>
      <c r="BK377" s="210">
        <f>ROUND(I377*H377,2)</f>
        <v>0</v>
      </c>
      <c r="BL377" s="17" t="s">
        <v>209</v>
      </c>
      <c r="BM377" s="209" t="s">
        <v>951</v>
      </c>
    </row>
    <row r="378" s="2" customFormat="1">
      <c r="A378" s="38"/>
      <c r="B378" s="39"/>
      <c r="C378" s="40"/>
      <c r="D378" s="211" t="s">
        <v>149</v>
      </c>
      <c r="E378" s="40"/>
      <c r="F378" s="212" t="s">
        <v>952</v>
      </c>
      <c r="G378" s="40"/>
      <c r="H378" s="40"/>
      <c r="I378" s="213"/>
      <c r="J378" s="40"/>
      <c r="K378" s="40"/>
      <c r="L378" s="44"/>
      <c r="M378" s="214"/>
      <c r="N378" s="215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149</v>
      </c>
      <c r="AU378" s="17" t="s">
        <v>79</v>
      </c>
    </row>
    <row r="379" s="13" customFormat="1">
      <c r="A379" s="13"/>
      <c r="B379" s="239"/>
      <c r="C379" s="240"/>
      <c r="D379" s="211" t="s">
        <v>242</v>
      </c>
      <c r="E379" s="241" t="s">
        <v>19</v>
      </c>
      <c r="F379" s="242" t="s">
        <v>953</v>
      </c>
      <c r="G379" s="240"/>
      <c r="H379" s="243">
        <v>275.88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242</v>
      </c>
      <c r="AU379" s="249" t="s">
        <v>79</v>
      </c>
      <c r="AV379" s="13" t="s">
        <v>79</v>
      </c>
      <c r="AW379" s="13" t="s">
        <v>31</v>
      </c>
      <c r="AX379" s="13" t="s">
        <v>69</v>
      </c>
      <c r="AY379" s="249" t="s">
        <v>143</v>
      </c>
    </row>
    <row r="380" s="13" customFormat="1">
      <c r="A380" s="13"/>
      <c r="B380" s="239"/>
      <c r="C380" s="240"/>
      <c r="D380" s="211" t="s">
        <v>242</v>
      </c>
      <c r="E380" s="241" t="s">
        <v>19</v>
      </c>
      <c r="F380" s="242" t="s">
        <v>954</v>
      </c>
      <c r="G380" s="240"/>
      <c r="H380" s="243">
        <v>99.060000000000002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242</v>
      </c>
      <c r="AU380" s="249" t="s">
        <v>79</v>
      </c>
      <c r="AV380" s="13" t="s">
        <v>79</v>
      </c>
      <c r="AW380" s="13" t="s">
        <v>31</v>
      </c>
      <c r="AX380" s="13" t="s">
        <v>69</v>
      </c>
      <c r="AY380" s="249" t="s">
        <v>143</v>
      </c>
    </row>
    <row r="381" s="13" customFormat="1">
      <c r="A381" s="13"/>
      <c r="B381" s="239"/>
      <c r="C381" s="240"/>
      <c r="D381" s="211" t="s">
        <v>242</v>
      </c>
      <c r="E381" s="241" t="s">
        <v>19</v>
      </c>
      <c r="F381" s="242" t="s">
        <v>955</v>
      </c>
      <c r="G381" s="240"/>
      <c r="H381" s="243">
        <v>66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242</v>
      </c>
      <c r="AU381" s="249" t="s">
        <v>79</v>
      </c>
      <c r="AV381" s="13" t="s">
        <v>79</v>
      </c>
      <c r="AW381" s="13" t="s">
        <v>31</v>
      </c>
      <c r="AX381" s="13" t="s">
        <v>69</v>
      </c>
      <c r="AY381" s="249" t="s">
        <v>143</v>
      </c>
    </row>
    <row r="382" s="13" customFormat="1">
      <c r="A382" s="13"/>
      <c r="B382" s="239"/>
      <c r="C382" s="240"/>
      <c r="D382" s="211" t="s">
        <v>242</v>
      </c>
      <c r="E382" s="241" t="s">
        <v>19</v>
      </c>
      <c r="F382" s="242" t="s">
        <v>956</v>
      </c>
      <c r="G382" s="240"/>
      <c r="H382" s="243">
        <v>98.219999999999999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242</v>
      </c>
      <c r="AU382" s="249" t="s">
        <v>79</v>
      </c>
      <c r="AV382" s="13" t="s">
        <v>79</v>
      </c>
      <c r="AW382" s="13" t="s">
        <v>31</v>
      </c>
      <c r="AX382" s="13" t="s">
        <v>69</v>
      </c>
      <c r="AY382" s="249" t="s">
        <v>143</v>
      </c>
    </row>
    <row r="383" s="13" customFormat="1">
      <c r="A383" s="13"/>
      <c r="B383" s="239"/>
      <c r="C383" s="240"/>
      <c r="D383" s="211" t="s">
        <v>242</v>
      </c>
      <c r="E383" s="241" t="s">
        <v>19</v>
      </c>
      <c r="F383" s="242" t="s">
        <v>957</v>
      </c>
      <c r="G383" s="240"/>
      <c r="H383" s="243">
        <v>81.125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242</v>
      </c>
      <c r="AU383" s="249" t="s">
        <v>79</v>
      </c>
      <c r="AV383" s="13" t="s">
        <v>79</v>
      </c>
      <c r="AW383" s="13" t="s">
        <v>31</v>
      </c>
      <c r="AX383" s="13" t="s">
        <v>69</v>
      </c>
      <c r="AY383" s="249" t="s">
        <v>143</v>
      </c>
    </row>
    <row r="384" s="14" customFormat="1">
      <c r="A384" s="14"/>
      <c r="B384" s="250"/>
      <c r="C384" s="251"/>
      <c r="D384" s="211" t="s">
        <v>242</v>
      </c>
      <c r="E384" s="252" t="s">
        <v>19</v>
      </c>
      <c r="F384" s="253" t="s">
        <v>325</v>
      </c>
      <c r="G384" s="251"/>
      <c r="H384" s="254">
        <v>620.28499999999997</v>
      </c>
      <c r="I384" s="255"/>
      <c r="J384" s="251"/>
      <c r="K384" s="251"/>
      <c r="L384" s="256"/>
      <c r="M384" s="257"/>
      <c r="N384" s="258"/>
      <c r="O384" s="258"/>
      <c r="P384" s="258"/>
      <c r="Q384" s="258"/>
      <c r="R384" s="258"/>
      <c r="S384" s="258"/>
      <c r="T384" s="25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0" t="s">
        <v>242</v>
      </c>
      <c r="AU384" s="260" t="s">
        <v>79</v>
      </c>
      <c r="AV384" s="14" t="s">
        <v>142</v>
      </c>
      <c r="AW384" s="14" t="s">
        <v>31</v>
      </c>
      <c r="AX384" s="14" t="s">
        <v>77</v>
      </c>
      <c r="AY384" s="260" t="s">
        <v>143</v>
      </c>
    </row>
    <row r="385" s="2" customFormat="1" ht="16.5" customHeight="1">
      <c r="A385" s="38"/>
      <c r="B385" s="39"/>
      <c r="C385" s="197" t="s">
        <v>958</v>
      </c>
      <c r="D385" s="197" t="s">
        <v>144</v>
      </c>
      <c r="E385" s="198" t="s">
        <v>959</v>
      </c>
      <c r="F385" s="199" t="s">
        <v>960</v>
      </c>
      <c r="G385" s="200" t="s">
        <v>240</v>
      </c>
      <c r="H385" s="201">
        <v>422.42000000000002</v>
      </c>
      <c r="I385" s="202"/>
      <c r="J385" s="203">
        <f>ROUND(I385*H385,2)</f>
        <v>0</v>
      </c>
      <c r="K385" s="204"/>
      <c r="L385" s="44"/>
      <c r="M385" s="205" t="s">
        <v>19</v>
      </c>
      <c r="N385" s="206" t="s">
        <v>40</v>
      </c>
      <c r="O385" s="84"/>
      <c r="P385" s="207">
        <f>O385*H385</f>
        <v>0</v>
      </c>
      <c r="Q385" s="207">
        <v>5.0000000000000002E-05</v>
      </c>
      <c r="R385" s="207">
        <f>Q385*H385</f>
        <v>0.021121000000000001</v>
      </c>
      <c r="S385" s="207">
        <v>0</v>
      </c>
      <c r="T385" s="20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09" t="s">
        <v>209</v>
      </c>
      <c r="AT385" s="209" t="s">
        <v>144</v>
      </c>
      <c r="AU385" s="209" t="s">
        <v>79</v>
      </c>
      <c r="AY385" s="17" t="s">
        <v>143</v>
      </c>
      <c r="BE385" s="210">
        <f>IF(N385="základní",J385,0)</f>
        <v>0</v>
      </c>
      <c r="BF385" s="210">
        <f>IF(N385="snížená",J385,0)</f>
        <v>0</v>
      </c>
      <c r="BG385" s="210">
        <f>IF(N385="zákl. přenesená",J385,0)</f>
        <v>0</v>
      </c>
      <c r="BH385" s="210">
        <f>IF(N385="sníž. přenesená",J385,0)</f>
        <v>0</v>
      </c>
      <c r="BI385" s="210">
        <f>IF(N385="nulová",J385,0)</f>
        <v>0</v>
      </c>
      <c r="BJ385" s="17" t="s">
        <v>77</v>
      </c>
      <c r="BK385" s="210">
        <f>ROUND(I385*H385,2)</f>
        <v>0</v>
      </c>
      <c r="BL385" s="17" t="s">
        <v>209</v>
      </c>
      <c r="BM385" s="209" t="s">
        <v>961</v>
      </c>
    </row>
    <row r="386" s="2" customFormat="1">
      <c r="A386" s="38"/>
      <c r="B386" s="39"/>
      <c r="C386" s="40"/>
      <c r="D386" s="211" t="s">
        <v>149</v>
      </c>
      <c r="E386" s="40"/>
      <c r="F386" s="212" t="s">
        <v>962</v>
      </c>
      <c r="G386" s="40"/>
      <c r="H386" s="40"/>
      <c r="I386" s="213"/>
      <c r="J386" s="40"/>
      <c r="K386" s="40"/>
      <c r="L386" s="44"/>
      <c r="M386" s="214"/>
      <c r="N386" s="215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149</v>
      </c>
      <c r="AU386" s="17" t="s">
        <v>79</v>
      </c>
    </row>
    <row r="387" s="13" customFormat="1">
      <c r="A387" s="13"/>
      <c r="B387" s="239"/>
      <c r="C387" s="240"/>
      <c r="D387" s="211" t="s">
        <v>242</v>
      </c>
      <c r="E387" s="241" t="s">
        <v>19</v>
      </c>
      <c r="F387" s="242" t="s">
        <v>963</v>
      </c>
      <c r="G387" s="240"/>
      <c r="H387" s="243">
        <v>176.97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242</v>
      </c>
      <c r="AU387" s="249" t="s">
        <v>79</v>
      </c>
      <c r="AV387" s="13" t="s">
        <v>79</v>
      </c>
      <c r="AW387" s="13" t="s">
        <v>31</v>
      </c>
      <c r="AX387" s="13" t="s">
        <v>69</v>
      </c>
      <c r="AY387" s="249" t="s">
        <v>143</v>
      </c>
    </row>
    <row r="388" s="13" customFormat="1">
      <c r="A388" s="13"/>
      <c r="B388" s="239"/>
      <c r="C388" s="240"/>
      <c r="D388" s="211" t="s">
        <v>242</v>
      </c>
      <c r="E388" s="241" t="s">
        <v>19</v>
      </c>
      <c r="F388" s="242" t="s">
        <v>964</v>
      </c>
      <c r="G388" s="240"/>
      <c r="H388" s="243">
        <v>245.44999999999999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242</v>
      </c>
      <c r="AU388" s="249" t="s">
        <v>79</v>
      </c>
      <c r="AV388" s="13" t="s">
        <v>79</v>
      </c>
      <c r="AW388" s="13" t="s">
        <v>31</v>
      </c>
      <c r="AX388" s="13" t="s">
        <v>69</v>
      </c>
      <c r="AY388" s="249" t="s">
        <v>143</v>
      </c>
    </row>
    <row r="389" s="14" customFormat="1">
      <c r="A389" s="14"/>
      <c r="B389" s="250"/>
      <c r="C389" s="251"/>
      <c r="D389" s="211" t="s">
        <v>242</v>
      </c>
      <c r="E389" s="252" t="s">
        <v>19</v>
      </c>
      <c r="F389" s="253" t="s">
        <v>325</v>
      </c>
      <c r="G389" s="251"/>
      <c r="H389" s="254">
        <v>422.42000000000002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0" t="s">
        <v>242</v>
      </c>
      <c r="AU389" s="260" t="s">
        <v>79</v>
      </c>
      <c r="AV389" s="14" t="s">
        <v>142</v>
      </c>
      <c r="AW389" s="14" t="s">
        <v>31</v>
      </c>
      <c r="AX389" s="14" t="s">
        <v>77</v>
      </c>
      <c r="AY389" s="260" t="s">
        <v>143</v>
      </c>
    </row>
    <row r="390" s="2" customFormat="1" ht="16.5" customHeight="1">
      <c r="A390" s="38"/>
      <c r="B390" s="39"/>
      <c r="C390" s="197" t="s">
        <v>965</v>
      </c>
      <c r="D390" s="197" t="s">
        <v>144</v>
      </c>
      <c r="E390" s="198" t="s">
        <v>966</v>
      </c>
      <c r="F390" s="199" t="s">
        <v>967</v>
      </c>
      <c r="G390" s="200" t="s">
        <v>240</v>
      </c>
      <c r="H390" s="201">
        <v>929.96000000000004</v>
      </c>
      <c r="I390" s="202"/>
      <c r="J390" s="203">
        <f>ROUND(I390*H390,2)</f>
        <v>0</v>
      </c>
      <c r="K390" s="204"/>
      <c r="L390" s="44"/>
      <c r="M390" s="205" t="s">
        <v>19</v>
      </c>
      <c r="N390" s="206" t="s">
        <v>40</v>
      </c>
      <c r="O390" s="84"/>
      <c r="P390" s="207">
        <f>O390*H390</f>
        <v>0</v>
      </c>
      <c r="Q390" s="207">
        <v>5.0000000000000002E-05</v>
      </c>
      <c r="R390" s="207">
        <f>Q390*H390</f>
        <v>0.046498000000000005</v>
      </c>
      <c r="S390" s="207">
        <v>0</v>
      </c>
      <c r="T390" s="20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09" t="s">
        <v>209</v>
      </c>
      <c r="AT390" s="209" t="s">
        <v>144</v>
      </c>
      <c r="AU390" s="209" t="s">
        <v>79</v>
      </c>
      <c r="AY390" s="17" t="s">
        <v>143</v>
      </c>
      <c r="BE390" s="210">
        <f>IF(N390="základní",J390,0)</f>
        <v>0</v>
      </c>
      <c r="BF390" s="210">
        <f>IF(N390="snížená",J390,0)</f>
        <v>0</v>
      </c>
      <c r="BG390" s="210">
        <f>IF(N390="zákl. přenesená",J390,0)</f>
        <v>0</v>
      </c>
      <c r="BH390" s="210">
        <f>IF(N390="sníž. přenesená",J390,0)</f>
        <v>0</v>
      </c>
      <c r="BI390" s="210">
        <f>IF(N390="nulová",J390,0)</f>
        <v>0</v>
      </c>
      <c r="BJ390" s="17" t="s">
        <v>77</v>
      </c>
      <c r="BK390" s="210">
        <f>ROUND(I390*H390,2)</f>
        <v>0</v>
      </c>
      <c r="BL390" s="17" t="s">
        <v>209</v>
      </c>
      <c r="BM390" s="209" t="s">
        <v>968</v>
      </c>
    </row>
    <row r="391" s="2" customFormat="1">
      <c r="A391" s="38"/>
      <c r="B391" s="39"/>
      <c r="C391" s="40"/>
      <c r="D391" s="211" t="s">
        <v>149</v>
      </c>
      <c r="E391" s="40"/>
      <c r="F391" s="212" t="s">
        <v>969</v>
      </c>
      <c r="G391" s="40"/>
      <c r="H391" s="40"/>
      <c r="I391" s="213"/>
      <c r="J391" s="40"/>
      <c r="K391" s="40"/>
      <c r="L391" s="44"/>
      <c r="M391" s="214"/>
      <c r="N391" s="215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149</v>
      </c>
      <c r="AU391" s="17" t="s">
        <v>79</v>
      </c>
    </row>
    <row r="392" s="13" customFormat="1">
      <c r="A392" s="13"/>
      <c r="B392" s="239"/>
      <c r="C392" s="240"/>
      <c r="D392" s="211" t="s">
        <v>242</v>
      </c>
      <c r="E392" s="241" t="s">
        <v>19</v>
      </c>
      <c r="F392" s="242" t="s">
        <v>970</v>
      </c>
      <c r="G392" s="240"/>
      <c r="H392" s="243">
        <v>929.96000000000004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242</v>
      </c>
      <c r="AU392" s="249" t="s">
        <v>79</v>
      </c>
      <c r="AV392" s="13" t="s">
        <v>79</v>
      </c>
      <c r="AW392" s="13" t="s">
        <v>31</v>
      </c>
      <c r="AX392" s="13" t="s">
        <v>77</v>
      </c>
      <c r="AY392" s="249" t="s">
        <v>143</v>
      </c>
    </row>
    <row r="393" s="2" customFormat="1" ht="16.5" customHeight="1">
      <c r="A393" s="38"/>
      <c r="B393" s="39"/>
      <c r="C393" s="197" t="s">
        <v>971</v>
      </c>
      <c r="D393" s="197" t="s">
        <v>144</v>
      </c>
      <c r="E393" s="198" t="s">
        <v>972</v>
      </c>
      <c r="F393" s="199" t="s">
        <v>973</v>
      </c>
      <c r="G393" s="200" t="s">
        <v>462</v>
      </c>
      <c r="H393" s="201">
        <v>2.4239999999999999</v>
      </c>
      <c r="I393" s="202"/>
      <c r="J393" s="203">
        <f>ROUND(I393*H393,2)</f>
        <v>0</v>
      </c>
      <c r="K393" s="204"/>
      <c r="L393" s="44"/>
      <c r="M393" s="205" t="s">
        <v>19</v>
      </c>
      <c r="N393" s="206" t="s">
        <v>40</v>
      </c>
      <c r="O393" s="84"/>
      <c r="P393" s="207">
        <f>O393*H393</f>
        <v>0</v>
      </c>
      <c r="Q393" s="207">
        <v>0</v>
      </c>
      <c r="R393" s="207">
        <f>Q393*H393</f>
        <v>0</v>
      </c>
      <c r="S393" s="207">
        <v>0</v>
      </c>
      <c r="T393" s="20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09" t="s">
        <v>209</v>
      </c>
      <c r="AT393" s="209" t="s">
        <v>144</v>
      </c>
      <c r="AU393" s="209" t="s">
        <v>79</v>
      </c>
      <c r="AY393" s="17" t="s">
        <v>143</v>
      </c>
      <c r="BE393" s="210">
        <f>IF(N393="základní",J393,0)</f>
        <v>0</v>
      </c>
      <c r="BF393" s="210">
        <f>IF(N393="snížená",J393,0)</f>
        <v>0</v>
      </c>
      <c r="BG393" s="210">
        <f>IF(N393="zákl. přenesená",J393,0)</f>
        <v>0</v>
      </c>
      <c r="BH393" s="210">
        <f>IF(N393="sníž. přenesená",J393,0)</f>
        <v>0</v>
      </c>
      <c r="BI393" s="210">
        <f>IF(N393="nulová",J393,0)</f>
        <v>0</v>
      </c>
      <c r="BJ393" s="17" t="s">
        <v>77</v>
      </c>
      <c r="BK393" s="210">
        <f>ROUND(I393*H393,2)</f>
        <v>0</v>
      </c>
      <c r="BL393" s="17" t="s">
        <v>209</v>
      </c>
      <c r="BM393" s="209" t="s">
        <v>974</v>
      </c>
    </row>
    <row r="394" s="2" customFormat="1">
      <c r="A394" s="38"/>
      <c r="B394" s="39"/>
      <c r="C394" s="40"/>
      <c r="D394" s="211" t="s">
        <v>149</v>
      </c>
      <c r="E394" s="40"/>
      <c r="F394" s="212" t="s">
        <v>975</v>
      </c>
      <c r="G394" s="40"/>
      <c r="H394" s="40"/>
      <c r="I394" s="213"/>
      <c r="J394" s="40"/>
      <c r="K394" s="40"/>
      <c r="L394" s="44"/>
      <c r="M394" s="214"/>
      <c r="N394" s="215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149</v>
      </c>
      <c r="AU394" s="17" t="s">
        <v>79</v>
      </c>
    </row>
    <row r="395" s="2" customFormat="1" ht="16.5" customHeight="1">
      <c r="A395" s="38"/>
      <c r="B395" s="39"/>
      <c r="C395" s="197" t="s">
        <v>976</v>
      </c>
      <c r="D395" s="197" t="s">
        <v>144</v>
      </c>
      <c r="E395" s="198" t="s">
        <v>977</v>
      </c>
      <c r="F395" s="199" t="s">
        <v>978</v>
      </c>
      <c r="G395" s="200" t="s">
        <v>240</v>
      </c>
      <c r="H395" s="201">
        <v>2007.5350000000001</v>
      </c>
      <c r="I395" s="202"/>
      <c r="J395" s="203">
        <f>ROUND(I395*H395,2)</f>
        <v>0</v>
      </c>
      <c r="K395" s="204"/>
      <c r="L395" s="44"/>
      <c r="M395" s="205" t="s">
        <v>19</v>
      </c>
      <c r="N395" s="206" t="s">
        <v>40</v>
      </c>
      <c r="O395" s="84"/>
      <c r="P395" s="207">
        <f>O395*H395</f>
        <v>0</v>
      </c>
      <c r="Q395" s="207">
        <v>0</v>
      </c>
      <c r="R395" s="207">
        <f>Q395*H395</f>
        <v>0</v>
      </c>
      <c r="S395" s="207">
        <v>0</v>
      </c>
      <c r="T395" s="20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09" t="s">
        <v>209</v>
      </c>
      <c r="AT395" s="209" t="s">
        <v>144</v>
      </c>
      <c r="AU395" s="209" t="s">
        <v>79</v>
      </c>
      <c r="AY395" s="17" t="s">
        <v>143</v>
      </c>
      <c r="BE395" s="210">
        <f>IF(N395="základní",J395,0)</f>
        <v>0</v>
      </c>
      <c r="BF395" s="210">
        <f>IF(N395="snížená",J395,0)</f>
        <v>0</v>
      </c>
      <c r="BG395" s="210">
        <f>IF(N395="zákl. přenesená",J395,0)</f>
        <v>0</v>
      </c>
      <c r="BH395" s="210">
        <f>IF(N395="sníž. přenesená",J395,0)</f>
        <v>0</v>
      </c>
      <c r="BI395" s="210">
        <f>IF(N395="nulová",J395,0)</f>
        <v>0</v>
      </c>
      <c r="BJ395" s="17" t="s">
        <v>77</v>
      </c>
      <c r="BK395" s="210">
        <f>ROUND(I395*H395,2)</f>
        <v>0</v>
      </c>
      <c r="BL395" s="17" t="s">
        <v>209</v>
      </c>
      <c r="BM395" s="209" t="s">
        <v>979</v>
      </c>
    </row>
    <row r="396" s="2" customFormat="1">
      <c r="A396" s="38"/>
      <c r="B396" s="39"/>
      <c r="C396" s="40"/>
      <c r="D396" s="211" t="s">
        <v>149</v>
      </c>
      <c r="E396" s="40"/>
      <c r="F396" s="212" t="s">
        <v>978</v>
      </c>
      <c r="G396" s="40"/>
      <c r="H396" s="40"/>
      <c r="I396" s="213"/>
      <c r="J396" s="40"/>
      <c r="K396" s="40"/>
      <c r="L396" s="44"/>
      <c r="M396" s="214"/>
      <c r="N396" s="215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149</v>
      </c>
      <c r="AU396" s="17" t="s">
        <v>79</v>
      </c>
    </row>
    <row r="397" s="13" customFormat="1">
      <c r="A397" s="13"/>
      <c r="B397" s="239"/>
      <c r="C397" s="240"/>
      <c r="D397" s="211" t="s">
        <v>242</v>
      </c>
      <c r="E397" s="241" t="s">
        <v>19</v>
      </c>
      <c r="F397" s="242" t="s">
        <v>953</v>
      </c>
      <c r="G397" s="240"/>
      <c r="H397" s="243">
        <v>275.88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242</v>
      </c>
      <c r="AU397" s="249" t="s">
        <v>79</v>
      </c>
      <c r="AV397" s="13" t="s">
        <v>79</v>
      </c>
      <c r="AW397" s="13" t="s">
        <v>31</v>
      </c>
      <c r="AX397" s="13" t="s">
        <v>69</v>
      </c>
      <c r="AY397" s="249" t="s">
        <v>143</v>
      </c>
    </row>
    <row r="398" s="13" customFormat="1">
      <c r="A398" s="13"/>
      <c r="B398" s="239"/>
      <c r="C398" s="240"/>
      <c r="D398" s="211" t="s">
        <v>242</v>
      </c>
      <c r="E398" s="241" t="s">
        <v>19</v>
      </c>
      <c r="F398" s="242" t="s">
        <v>946</v>
      </c>
      <c r="G398" s="240"/>
      <c r="H398" s="243">
        <v>18.289999999999999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242</v>
      </c>
      <c r="AU398" s="249" t="s">
        <v>79</v>
      </c>
      <c r="AV398" s="13" t="s">
        <v>79</v>
      </c>
      <c r="AW398" s="13" t="s">
        <v>31</v>
      </c>
      <c r="AX398" s="13" t="s">
        <v>69</v>
      </c>
      <c r="AY398" s="249" t="s">
        <v>143</v>
      </c>
    </row>
    <row r="399" s="13" customFormat="1">
      <c r="A399" s="13"/>
      <c r="B399" s="239"/>
      <c r="C399" s="240"/>
      <c r="D399" s="211" t="s">
        <v>242</v>
      </c>
      <c r="E399" s="241" t="s">
        <v>19</v>
      </c>
      <c r="F399" s="242" t="s">
        <v>963</v>
      </c>
      <c r="G399" s="240"/>
      <c r="H399" s="243">
        <v>176.97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242</v>
      </c>
      <c r="AU399" s="249" t="s">
        <v>79</v>
      </c>
      <c r="AV399" s="13" t="s">
        <v>79</v>
      </c>
      <c r="AW399" s="13" t="s">
        <v>31</v>
      </c>
      <c r="AX399" s="13" t="s">
        <v>69</v>
      </c>
      <c r="AY399" s="249" t="s">
        <v>143</v>
      </c>
    </row>
    <row r="400" s="13" customFormat="1">
      <c r="A400" s="13"/>
      <c r="B400" s="239"/>
      <c r="C400" s="240"/>
      <c r="D400" s="211" t="s">
        <v>242</v>
      </c>
      <c r="E400" s="241" t="s">
        <v>19</v>
      </c>
      <c r="F400" s="242" t="s">
        <v>954</v>
      </c>
      <c r="G400" s="240"/>
      <c r="H400" s="243">
        <v>99.060000000000002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242</v>
      </c>
      <c r="AU400" s="249" t="s">
        <v>79</v>
      </c>
      <c r="AV400" s="13" t="s">
        <v>79</v>
      </c>
      <c r="AW400" s="13" t="s">
        <v>31</v>
      </c>
      <c r="AX400" s="13" t="s">
        <v>69</v>
      </c>
      <c r="AY400" s="249" t="s">
        <v>143</v>
      </c>
    </row>
    <row r="401" s="13" customFormat="1">
      <c r="A401" s="13"/>
      <c r="B401" s="239"/>
      <c r="C401" s="240"/>
      <c r="D401" s="211" t="s">
        <v>242</v>
      </c>
      <c r="E401" s="241" t="s">
        <v>19</v>
      </c>
      <c r="F401" s="242" t="s">
        <v>970</v>
      </c>
      <c r="G401" s="240"/>
      <c r="H401" s="243">
        <v>929.96000000000004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242</v>
      </c>
      <c r="AU401" s="249" t="s">
        <v>79</v>
      </c>
      <c r="AV401" s="13" t="s">
        <v>79</v>
      </c>
      <c r="AW401" s="13" t="s">
        <v>31</v>
      </c>
      <c r="AX401" s="13" t="s">
        <v>69</v>
      </c>
      <c r="AY401" s="249" t="s">
        <v>143</v>
      </c>
    </row>
    <row r="402" s="13" customFormat="1">
      <c r="A402" s="13"/>
      <c r="B402" s="239"/>
      <c r="C402" s="240"/>
      <c r="D402" s="211" t="s">
        <v>242</v>
      </c>
      <c r="E402" s="241" t="s">
        <v>19</v>
      </c>
      <c r="F402" s="242" t="s">
        <v>964</v>
      </c>
      <c r="G402" s="240"/>
      <c r="H402" s="243">
        <v>245.44999999999999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242</v>
      </c>
      <c r="AU402" s="249" t="s">
        <v>79</v>
      </c>
      <c r="AV402" s="13" t="s">
        <v>79</v>
      </c>
      <c r="AW402" s="13" t="s">
        <v>31</v>
      </c>
      <c r="AX402" s="13" t="s">
        <v>69</v>
      </c>
      <c r="AY402" s="249" t="s">
        <v>143</v>
      </c>
    </row>
    <row r="403" s="13" customFormat="1">
      <c r="A403" s="13"/>
      <c r="B403" s="239"/>
      <c r="C403" s="240"/>
      <c r="D403" s="211" t="s">
        <v>242</v>
      </c>
      <c r="E403" s="241" t="s">
        <v>19</v>
      </c>
      <c r="F403" s="242" t="s">
        <v>955</v>
      </c>
      <c r="G403" s="240"/>
      <c r="H403" s="243">
        <v>66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242</v>
      </c>
      <c r="AU403" s="249" t="s">
        <v>79</v>
      </c>
      <c r="AV403" s="13" t="s">
        <v>79</v>
      </c>
      <c r="AW403" s="13" t="s">
        <v>31</v>
      </c>
      <c r="AX403" s="13" t="s">
        <v>69</v>
      </c>
      <c r="AY403" s="249" t="s">
        <v>143</v>
      </c>
    </row>
    <row r="404" s="13" customFormat="1">
      <c r="A404" s="13"/>
      <c r="B404" s="239"/>
      <c r="C404" s="240"/>
      <c r="D404" s="211" t="s">
        <v>242</v>
      </c>
      <c r="E404" s="241" t="s">
        <v>19</v>
      </c>
      <c r="F404" s="242" t="s">
        <v>947</v>
      </c>
      <c r="G404" s="240"/>
      <c r="H404" s="243">
        <v>16.579999999999998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242</v>
      </c>
      <c r="AU404" s="249" t="s">
        <v>79</v>
      </c>
      <c r="AV404" s="13" t="s">
        <v>79</v>
      </c>
      <c r="AW404" s="13" t="s">
        <v>31</v>
      </c>
      <c r="AX404" s="13" t="s">
        <v>69</v>
      </c>
      <c r="AY404" s="249" t="s">
        <v>143</v>
      </c>
    </row>
    <row r="405" s="13" customFormat="1">
      <c r="A405" s="13"/>
      <c r="B405" s="239"/>
      <c r="C405" s="240"/>
      <c r="D405" s="211" t="s">
        <v>242</v>
      </c>
      <c r="E405" s="241" t="s">
        <v>19</v>
      </c>
      <c r="F405" s="242" t="s">
        <v>956</v>
      </c>
      <c r="G405" s="240"/>
      <c r="H405" s="243">
        <v>98.219999999999999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242</v>
      </c>
      <c r="AU405" s="249" t="s">
        <v>79</v>
      </c>
      <c r="AV405" s="13" t="s">
        <v>79</v>
      </c>
      <c r="AW405" s="13" t="s">
        <v>31</v>
      </c>
      <c r="AX405" s="13" t="s">
        <v>69</v>
      </c>
      <c r="AY405" s="249" t="s">
        <v>143</v>
      </c>
    </row>
    <row r="406" s="13" customFormat="1">
      <c r="A406" s="13"/>
      <c r="B406" s="239"/>
      <c r="C406" s="240"/>
      <c r="D406" s="211" t="s">
        <v>242</v>
      </c>
      <c r="E406" s="241" t="s">
        <v>19</v>
      </c>
      <c r="F406" s="242" t="s">
        <v>957</v>
      </c>
      <c r="G406" s="240"/>
      <c r="H406" s="243">
        <v>81.125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242</v>
      </c>
      <c r="AU406" s="249" t="s">
        <v>79</v>
      </c>
      <c r="AV406" s="13" t="s">
        <v>79</v>
      </c>
      <c r="AW406" s="13" t="s">
        <v>31</v>
      </c>
      <c r="AX406" s="13" t="s">
        <v>69</v>
      </c>
      <c r="AY406" s="249" t="s">
        <v>143</v>
      </c>
    </row>
    <row r="407" s="14" customFormat="1">
      <c r="A407" s="14"/>
      <c r="B407" s="250"/>
      <c r="C407" s="251"/>
      <c r="D407" s="211" t="s">
        <v>242</v>
      </c>
      <c r="E407" s="252" t="s">
        <v>19</v>
      </c>
      <c r="F407" s="253" t="s">
        <v>325</v>
      </c>
      <c r="G407" s="251"/>
      <c r="H407" s="254">
        <v>2007.5350000000001</v>
      </c>
      <c r="I407" s="255"/>
      <c r="J407" s="251"/>
      <c r="K407" s="251"/>
      <c r="L407" s="256"/>
      <c r="M407" s="262"/>
      <c r="N407" s="263"/>
      <c r="O407" s="263"/>
      <c r="P407" s="263"/>
      <c r="Q407" s="263"/>
      <c r="R407" s="263"/>
      <c r="S407" s="263"/>
      <c r="T407" s="26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0" t="s">
        <v>242</v>
      </c>
      <c r="AU407" s="260" t="s">
        <v>79</v>
      </c>
      <c r="AV407" s="14" t="s">
        <v>142</v>
      </c>
      <c r="AW407" s="14" t="s">
        <v>31</v>
      </c>
      <c r="AX407" s="14" t="s">
        <v>77</v>
      </c>
      <c r="AY407" s="260" t="s">
        <v>143</v>
      </c>
    </row>
    <row r="408" s="2" customFormat="1" ht="6.96" customHeight="1">
      <c r="A408" s="38"/>
      <c r="B408" s="59"/>
      <c r="C408" s="60"/>
      <c r="D408" s="60"/>
      <c r="E408" s="60"/>
      <c r="F408" s="60"/>
      <c r="G408" s="60"/>
      <c r="H408" s="60"/>
      <c r="I408" s="60"/>
      <c r="J408" s="60"/>
      <c r="K408" s="60"/>
      <c r="L408" s="44"/>
      <c r="M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</row>
  </sheetData>
  <sheetProtection sheet="1" autoFilter="0" formatColumns="0" formatRows="0" objects="1" scenarios="1" spinCount="100000" saltValue="yq0Ylz0VaWpa0gE95n8yGXhJQYXfJGahtvfatvq7+/CrwKP1SswBI54qKqvg6fhgQqMVgXVR/JFTwoPpMSwLlA==" hashValue="503t4uDjzC79MspAcJ2x8wGlQmhcnxivHn4A7C2RmJvA9z1v/qz8ptPFo7zeQ3w3lxUHFn7nlVon2nrgc2WrBQ==" algorithmName="SHA-512" password="CC35"/>
  <autoFilter ref="C88:K40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ROUND((SUM(BE89:BE259)),  2)</f>
        <v>0</v>
      </c>
      <c r="G33" s="38"/>
      <c r="H33" s="38"/>
      <c r="I33" s="148">
        <v>0.20999999999999999</v>
      </c>
      <c r="J33" s="147">
        <f>ROUND(((SUM(BE89:BE259))*I33),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ROUND((SUM(BF89:BF259)),  2)</f>
        <v>0</v>
      </c>
      <c r="G34" s="38"/>
      <c r="H34" s="38"/>
      <c r="I34" s="148">
        <v>0.14999999999999999</v>
      </c>
      <c r="J34" s="147">
        <f>ROUND(((SUM(BF89:BF259))*I34),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ROUND((SUM(BG89:BG259)),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ROUND((SUM(BH89:BH259)),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ROUND((SUM(BI89:BI259)),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IO 02 - Přeložka polní cesty HC18-HC37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J91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571</v>
      </c>
      <c r="E62" s="223"/>
      <c r="F62" s="223"/>
      <c r="G62" s="223"/>
      <c r="H62" s="223"/>
      <c r="I62" s="223"/>
      <c r="J62" s="224">
        <f>J142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572</v>
      </c>
      <c r="E63" s="223"/>
      <c r="F63" s="223"/>
      <c r="G63" s="223"/>
      <c r="H63" s="223"/>
      <c r="I63" s="223"/>
      <c r="J63" s="224">
        <f>J158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228</v>
      </c>
      <c r="E64" s="223"/>
      <c r="F64" s="223"/>
      <c r="G64" s="223"/>
      <c r="H64" s="223"/>
      <c r="I64" s="223"/>
      <c r="J64" s="224">
        <f>J174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981</v>
      </c>
      <c r="E65" s="223"/>
      <c r="F65" s="223"/>
      <c r="G65" s="223"/>
      <c r="H65" s="223"/>
      <c r="I65" s="223"/>
      <c r="J65" s="224">
        <f>J184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0"/>
      <c r="C66" s="221"/>
      <c r="D66" s="222" t="s">
        <v>229</v>
      </c>
      <c r="E66" s="223"/>
      <c r="F66" s="223"/>
      <c r="G66" s="223"/>
      <c r="H66" s="223"/>
      <c r="I66" s="223"/>
      <c r="J66" s="224">
        <f>J221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0"/>
      <c r="C67" s="221"/>
      <c r="D67" s="222" t="s">
        <v>493</v>
      </c>
      <c r="E67" s="223"/>
      <c r="F67" s="223"/>
      <c r="G67" s="223"/>
      <c r="H67" s="223"/>
      <c r="I67" s="223"/>
      <c r="J67" s="224">
        <f>J237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0"/>
      <c r="C68" s="221"/>
      <c r="D68" s="222" t="s">
        <v>230</v>
      </c>
      <c r="E68" s="223"/>
      <c r="F68" s="223"/>
      <c r="G68" s="223"/>
      <c r="H68" s="223"/>
      <c r="I68" s="223"/>
      <c r="J68" s="224">
        <f>J247</f>
        <v>0</v>
      </c>
      <c r="K68" s="221"/>
      <c r="L68" s="225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0"/>
      <c r="C69" s="221"/>
      <c r="D69" s="222" t="s">
        <v>231</v>
      </c>
      <c r="E69" s="223"/>
      <c r="F69" s="223"/>
      <c r="G69" s="223"/>
      <c r="H69" s="223"/>
      <c r="I69" s="223"/>
      <c r="J69" s="224">
        <f>J257</f>
        <v>0</v>
      </c>
      <c r="K69" s="221"/>
      <c r="L69" s="225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127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Ochranná nádrž NO4 v k.ú. Hovorany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120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IO 02 - Přeložka polní cesty HC18-HC37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 xml:space="preserve"> </v>
      </c>
      <c r="G83" s="40"/>
      <c r="H83" s="40"/>
      <c r="I83" s="32" t="s">
        <v>23</v>
      </c>
      <c r="J83" s="72" t="str">
        <f>IF(J12="","",J12)</f>
        <v>22. 1. 2021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30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28</v>
      </c>
      <c r="D86" s="40"/>
      <c r="E86" s="40"/>
      <c r="F86" s="27" t="str">
        <f>IF(E18="","",E18)</f>
        <v>Vyplň údaj</v>
      </c>
      <c r="G86" s="40"/>
      <c r="H86" s="40"/>
      <c r="I86" s="32" t="s">
        <v>32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71"/>
      <c r="B88" s="172"/>
      <c r="C88" s="173" t="s">
        <v>128</v>
      </c>
      <c r="D88" s="174" t="s">
        <v>54</v>
      </c>
      <c r="E88" s="174" t="s">
        <v>50</v>
      </c>
      <c r="F88" s="174" t="s">
        <v>51</v>
      </c>
      <c r="G88" s="174" t="s">
        <v>129</v>
      </c>
      <c r="H88" s="174" t="s">
        <v>130</v>
      </c>
      <c r="I88" s="174" t="s">
        <v>131</v>
      </c>
      <c r="J88" s="175" t="s">
        <v>124</v>
      </c>
      <c r="K88" s="176" t="s">
        <v>132</v>
      </c>
      <c r="L88" s="177"/>
      <c r="M88" s="92" t="s">
        <v>19</v>
      </c>
      <c r="N88" s="93" t="s">
        <v>39</v>
      </c>
      <c r="O88" s="93" t="s">
        <v>133</v>
      </c>
      <c r="P88" s="93" t="s">
        <v>134</v>
      </c>
      <c r="Q88" s="93" t="s">
        <v>135</v>
      </c>
      <c r="R88" s="93" t="s">
        <v>136</v>
      </c>
      <c r="S88" s="93" t="s">
        <v>137</v>
      </c>
      <c r="T88" s="94" t="s">
        <v>138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8"/>
      <c r="B89" s="39"/>
      <c r="C89" s="99" t="s">
        <v>139</v>
      </c>
      <c r="D89" s="40"/>
      <c r="E89" s="40"/>
      <c r="F89" s="40"/>
      <c r="G89" s="40"/>
      <c r="H89" s="40"/>
      <c r="I89" s="40"/>
      <c r="J89" s="178">
        <f>BK89</f>
        <v>0</v>
      </c>
      <c r="K89" s="40"/>
      <c r="L89" s="44"/>
      <c r="M89" s="95"/>
      <c r="N89" s="179"/>
      <c r="O89" s="96"/>
      <c r="P89" s="180">
        <f>P90</f>
        <v>0</v>
      </c>
      <c r="Q89" s="96"/>
      <c r="R89" s="180">
        <f>R90</f>
        <v>239.91566251</v>
      </c>
      <c r="S89" s="96"/>
      <c r="T89" s="181">
        <f>T90</f>
        <v>719.07650000000001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68</v>
      </c>
      <c r="AU89" s="17" t="s">
        <v>125</v>
      </c>
      <c r="BK89" s="182">
        <f>BK90</f>
        <v>0</v>
      </c>
    </row>
    <row r="90" s="11" customFormat="1" ht="25.92" customHeight="1">
      <c r="A90" s="11"/>
      <c r="B90" s="183"/>
      <c r="C90" s="184"/>
      <c r="D90" s="185" t="s">
        <v>68</v>
      </c>
      <c r="E90" s="186" t="s">
        <v>234</v>
      </c>
      <c r="F90" s="186" t="s">
        <v>235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P91+P142+P158+P174+P184+P221+P237+P247+P257</f>
        <v>0</v>
      </c>
      <c r="Q90" s="191"/>
      <c r="R90" s="192">
        <f>R91+R142+R158+R174+R184+R221+R237+R247+R257</f>
        <v>239.91566251</v>
      </c>
      <c r="S90" s="191"/>
      <c r="T90" s="193">
        <f>T91+T142+T158+T174+T184+T221+T237+T247+T257</f>
        <v>719.07650000000001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77</v>
      </c>
      <c r="AT90" s="195" t="s">
        <v>68</v>
      </c>
      <c r="AU90" s="195" t="s">
        <v>69</v>
      </c>
      <c r="AY90" s="194" t="s">
        <v>143</v>
      </c>
      <c r="BK90" s="196">
        <f>BK91+BK142+BK158+BK174+BK184+BK221+BK237+BK247+BK257</f>
        <v>0</v>
      </c>
    </row>
    <row r="91" s="11" customFormat="1" ht="22.8" customHeight="1">
      <c r="A91" s="11"/>
      <c r="B91" s="183"/>
      <c r="C91" s="184"/>
      <c r="D91" s="185" t="s">
        <v>68</v>
      </c>
      <c r="E91" s="226" t="s">
        <v>77</v>
      </c>
      <c r="F91" s="226" t="s">
        <v>236</v>
      </c>
      <c r="G91" s="184"/>
      <c r="H91" s="184"/>
      <c r="I91" s="187"/>
      <c r="J91" s="227">
        <f>BK91</f>
        <v>0</v>
      </c>
      <c r="K91" s="184"/>
      <c r="L91" s="189"/>
      <c r="M91" s="190"/>
      <c r="N91" s="191"/>
      <c r="O91" s="191"/>
      <c r="P91" s="192">
        <f>SUM(P92:P141)</f>
        <v>0</v>
      </c>
      <c r="Q91" s="191"/>
      <c r="R91" s="192">
        <f>SUM(R92:R141)</f>
        <v>0.0055999999999999999</v>
      </c>
      <c r="S91" s="191"/>
      <c r="T91" s="193">
        <f>SUM(T92:T141)</f>
        <v>703.66399999999999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77</v>
      </c>
      <c r="AT91" s="195" t="s">
        <v>68</v>
      </c>
      <c r="AU91" s="195" t="s">
        <v>77</v>
      </c>
      <c r="AY91" s="194" t="s">
        <v>143</v>
      </c>
      <c r="BK91" s="196">
        <f>SUM(BK92:BK141)</f>
        <v>0</v>
      </c>
    </row>
    <row r="92" s="2" customFormat="1" ht="16.5" customHeight="1">
      <c r="A92" s="38"/>
      <c r="B92" s="39"/>
      <c r="C92" s="228" t="s">
        <v>77</v>
      </c>
      <c r="D92" s="228" t="s">
        <v>237</v>
      </c>
      <c r="E92" s="229" t="s">
        <v>238</v>
      </c>
      <c r="F92" s="230" t="s">
        <v>239</v>
      </c>
      <c r="G92" s="231" t="s">
        <v>240</v>
      </c>
      <c r="H92" s="232">
        <v>5.5999999999999996</v>
      </c>
      <c r="I92" s="233"/>
      <c r="J92" s="234">
        <f>ROUND(I92*H92,2)</f>
        <v>0</v>
      </c>
      <c r="K92" s="235"/>
      <c r="L92" s="236"/>
      <c r="M92" s="237" t="s">
        <v>19</v>
      </c>
      <c r="N92" s="238" t="s">
        <v>40</v>
      </c>
      <c r="O92" s="84"/>
      <c r="P92" s="207">
        <f>O92*H92</f>
        <v>0</v>
      </c>
      <c r="Q92" s="207">
        <v>0.001</v>
      </c>
      <c r="R92" s="207">
        <f>Q92*H92</f>
        <v>0.0055999999999999999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173</v>
      </c>
      <c r="AT92" s="209" t="s">
        <v>237</v>
      </c>
      <c r="AU92" s="209" t="s">
        <v>79</v>
      </c>
      <c r="AY92" s="17" t="s">
        <v>143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77</v>
      </c>
      <c r="BK92" s="210">
        <f>ROUND(I92*H92,2)</f>
        <v>0</v>
      </c>
      <c r="BL92" s="17" t="s">
        <v>142</v>
      </c>
      <c r="BM92" s="209" t="s">
        <v>982</v>
      </c>
    </row>
    <row r="93" s="2" customFormat="1">
      <c r="A93" s="38"/>
      <c r="B93" s="39"/>
      <c r="C93" s="40"/>
      <c r="D93" s="211" t="s">
        <v>149</v>
      </c>
      <c r="E93" s="40"/>
      <c r="F93" s="212" t="s">
        <v>239</v>
      </c>
      <c r="G93" s="40"/>
      <c r="H93" s="40"/>
      <c r="I93" s="213"/>
      <c r="J93" s="40"/>
      <c r="K93" s="40"/>
      <c r="L93" s="44"/>
      <c r="M93" s="214"/>
      <c r="N93" s="21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79</v>
      </c>
    </row>
    <row r="94" s="13" customFormat="1">
      <c r="A94" s="13"/>
      <c r="B94" s="239"/>
      <c r="C94" s="240"/>
      <c r="D94" s="211" t="s">
        <v>242</v>
      </c>
      <c r="E94" s="241" t="s">
        <v>19</v>
      </c>
      <c r="F94" s="242" t="s">
        <v>983</v>
      </c>
      <c r="G94" s="240"/>
      <c r="H94" s="243">
        <v>5.5999999999999996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9" t="s">
        <v>242</v>
      </c>
      <c r="AU94" s="249" t="s">
        <v>79</v>
      </c>
      <c r="AV94" s="13" t="s">
        <v>79</v>
      </c>
      <c r="AW94" s="13" t="s">
        <v>31</v>
      </c>
      <c r="AX94" s="13" t="s">
        <v>77</v>
      </c>
      <c r="AY94" s="249" t="s">
        <v>143</v>
      </c>
    </row>
    <row r="95" s="2" customFormat="1" ht="16.5" customHeight="1">
      <c r="A95" s="38"/>
      <c r="B95" s="39"/>
      <c r="C95" s="197" t="s">
        <v>79</v>
      </c>
      <c r="D95" s="197" t="s">
        <v>144</v>
      </c>
      <c r="E95" s="198" t="s">
        <v>984</v>
      </c>
      <c r="F95" s="199" t="s">
        <v>985</v>
      </c>
      <c r="G95" s="200" t="s">
        <v>259</v>
      </c>
      <c r="H95" s="201">
        <v>884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40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0.316</v>
      </c>
      <c r="T95" s="208">
        <f>S95*H95</f>
        <v>279.34399999999999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142</v>
      </c>
      <c r="AT95" s="209" t="s">
        <v>144</v>
      </c>
      <c r="AU95" s="209" t="s">
        <v>79</v>
      </c>
      <c r="AY95" s="17" t="s">
        <v>143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77</v>
      </c>
      <c r="BK95" s="210">
        <f>ROUND(I95*H95,2)</f>
        <v>0</v>
      </c>
      <c r="BL95" s="17" t="s">
        <v>142</v>
      </c>
      <c r="BM95" s="209" t="s">
        <v>986</v>
      </c>
    </row>
    <row r="96" s="2" customFormat="1">
      <c r="A96" s="38"/>
      <c r="B96" s="39"/>
      <c r="C96" s="40"/>
      <c r="D96" s="211" t="s">
        <v>149</v>
      </c>
      <c r="E96" s="40"/>
      <c r="F96" s="212" t="s">
        <v>987</v>
      </c>
      <c r="G96" s="40"/>
      <c r="H96" s="40"/>
      <c r="I96" s="213"/>
      <c r="J96" s="40"/>
      <c r="K96" s="40"/>
      <c r="L96" s="44"/>
      <c r="M96" s="214"/>
      <c r="N96" s="215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79</v>
      </c>
    </row>
    <row r="97" s="13" customFormat="1">
      <c r="A97" s="13"/>
      <c r="B97" s="239"/>
      <c r="C97" s="240"/>
      <c r="D97" s="211" t="s">
        <v>242</v>
      </c>
      <c r="E97" s="241" t="s">
        <v>19</v>
      </c>
      <c r="F97" s="242" t="s">
        <v>988</v>
      </c>
      <c r="G97" s="240"/>
      <c r="H97" s="243">
        <v>884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9" t="s">
        <v>242</v>
      </c>
      <c r="AU97" s="249" t="s">
        <v>79</v>
      </c>
      <c r="AV97" s="13" t="s">
        <v>79</v>
      </c>
      <c r="AW97" s="13" t="s">
        <v>31</v>
      </c>
      <c r="AX97" s="13" t="s">
        <v>77</v>
      </c>
      <c r="AY97" s="249" t="s">
        <v>143</v>
      </c>
    </row>
    <row r="98" s="2" customFormat="1" ht="16.5" customHeight="1">
      <c r="A98" s="38"/>
      <c r="B98" s="39"/>
      <c r="C98" s="197" t="s">
        <v>154</v>
      </c>
      <c r="D98" s="197" t="s">
        <v>144</v>
      </c>
      <c r="E98" s="198" t="s">
        <v>989</v>
      </c>
      <c r="F98" s="199" t="s">
        <v>990</v>
      </c>
      <c r="G98" s="200" t="s">
        <v>306</v>
      </c>
      <c r="H98" s="201">
        <v>265.19999999999999</v>
      </c>
      <c r="I98" s="202"/>
      <c r="J98" s="203">
        <f>ROUND(I98*H98,2)</f>
        <v>0</v>
      </c>
      <c r="K98" s="204"/>
      <c r="L98" s="44"/>
      <c r="M98" s="205" t="s">
        <v>19</v>
      </c>
      <c r="N98" s="206" t="s">
        <v>40</v>
      </c>
      <c r="O98" s="84"/>
      <c r="P98" s="207">
        <f>O98*H98</f>
        <v>0</v>
      </c>
      <c r="Q98" s="207">
        <v>0</v>
      </c>
      <c r="R98" s="207">
        <f>Q98*H98</f>
        <v>0</v>
      </c>
      <c r="S98" s="207">
        <v>1.6000000000000001</v>
      </c>
      <c r="T98" s="208">
        <f>S98*H98</f>
        <v>424.31999999999999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142</v>
      </c>
      <c r="AT98" s="209" t="s">
        <v>144</v>
      </c>
      <c r="AU98" s="209" t="s">
        <v>79</v>
      </c>
      <c r="AY98" s="17" t="s">
        <v>143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77</v>
      </c>
      <c r="BK98" s="210">
        <f>ROUND(I98*H98,2)</f>
        <v>0</v>
      </c>
      <c r="BL98" s="17" t="s">
        <v>142</v>
      </c>
      <c r="BM98" s="209" t="s">
        <v>991</v>
      </c>
    </row>
    <row r="99" s="2" customFormat="1">
      <c r="A99" s="38"/>
      <c r="B99" s="39"/>
      <c r="C99" s="40"/>
      <c r="D99" s="211" t="s">
        <v>149</v>
      </c>
      <c r="E99" s="40"/>
      <c r="F99" s="212" t="s">
        <v>992</v>
      </c>
      <c r="G99" s="40"/>
      <c r="H99" s="40"/>
      <c r="I99" s="213"/>
      <c r="J99" s="40"/>
      <c r="K99" s="40"/>
      <c r="L99" s="44"/>
      <c r="M99" s="214"/>
      <c r="N99" s="215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79</v>
      </c>
    </row>
    <row r="100" s="13" customFormat="1">
      <c r="A100" s="13"/>
      <c r="B100" s="239"/>
      <c r="C100" s="240"/>
      <c r="D100" s="211" t="s">
        <v>242</v>
      </c>
      <c r="E100" s="241" t="s">
        <v>19</v>
      </c>
      <c r="F100" s="242" t="s">
        <v>993</v>
      </c>
      <c r="G100" s="240"/>
      <c r="H100" s="243">
        <v>265.19999999999999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242</v>
      </c>
      <c r="AU100" s="249" t="s">
        <v>79</v>
      </c>
      <c r="AV100" s="13" t="s">
        <v>79</v>
      </c>
      <c r="AW100" s="13" t="s">
        <v>31</v>
      </c>
      <c r="AX100" s="13" t="s">
        <v>77</v>
      </c>
      <c r="AY100" s="249" t="s">
        <v>143</v>
      </c>
    </row>
    <row r="101" s="2" customFormat="1" ht="16.5" customHeight="1">
      <c r="A101" s="38"/>
      <c r="B101" s="39"/>
      <c r="C101" s="197" t="s">
        <v>142</v>
      </c>
      <c r="D101" s="197" t="s">
        <v>144</v>
      </c>
      <c r="E101" s="198" t="s">
        <v>299</v>
      </c>
      <c r="F101" s="199" t="s">
        <v>300</v>
      </c>
      <c r="G101" s="200" t="s">
        <v>259</v>
      </c>
      <c r="H101" s="201">
        <v>880</v>
      </c>
      <c r="I101" s="202"/>
      <c r="J101" s="203">
        <f>ROUND(I101*H101,2)</f>
        <v>0</v>
      </c>
      <c r="K101" s="204"/>
      <c r="L101" s="44"/>
      <c r="M101" s="205" t="s">
        <v>19</v>
      </c>
      <c r="N101" s="206" t="s">
        <v>40</v>
      </c>
      <c r="O101" s="8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142</v>
      </c>
      <c r="AT101" s="209" t="s">
        <v>144</v>
      </c>
      <c r="AU101" s="209" t="s">
        <v>79</v>
      </c>
      <c r="AY101" s="17" t="s">
        <v>143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77</v>
      </c>
      <c r="BK101" s="210">
        <f>ROUND(I101*H101,2)</f>
        <v>0</v>
      </c>
      <c r="BL101" s="17" t="s">
        <v>142</v>
      </c>
      <c r="BM101" s="209" t="s">
        <v>994</v>
      </c>
    </row>
    <row r="102" s="2" customFormat="1">
      <c r="A102" s="38"/>
      <c r="B102" s="39"/>
      <c r="C102" s="40"/>
      <c r="D102" s="211" t="s">
        <v>149</v>
      </c>
      <c r="E102" s="40"/>
      <c r="F102" s="212" t="s">
        <v>302</v>
      </c>
      <c r="G102" s="40"/>
      <c r="H102" s="40"/>
      <c r="I102" s="213"/>
      <c r="J102" s="40"/>
      <c r="K102" s="40"/>
      <c r="L102" s="44"/>
      <c r="M102" s="214"/>
      <c r="N102" s="215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149</v>
      </c>
      <c r="AU102" s="17" t="s">
        <v>79</v>
      </c>
    </row>
    <row r="103" s="13" customFormat="1">
      <c r="A103" s="13"/>
      <c r="B103" s="239"/>
      <c r="C103" s="240"/>
      <c r="D103" s="211" t="s">
        <v>242</v>
      </c>
      <c r="E103" s="241" t="s">
        <v>19</v>
      </c>
      <c r="F103" s="242" t="s">
        <v>995</v>
      </c>
      <c r="G103" s="240"/>
      <c r="H103" s="243">
        <v>880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9" t="s">
        <v>242</v>
      </c>
      <c r="AU103" s="249" t="s">
        <v>79</v>
      </c>
      <c r="AV103" s="13" t="s">
        <v>79</v>
      </c>
      <c r="AW103" s="13" t="s">
        <v>31</v>
      </c>
      <c r="AX103" s="13" t="s">
        <v>77</v>
      </c>
      <c r="AY103" s="249" t="s">
        <v>143</v>
      </c>
    </row>
    <row r="104" s="2" customFormat="1" ht="21.75" customHeight="1">
      <c r="A104" s="38"/>
      <c r="B104" s="39"/>
      <c r="C104" s="197" t="s">
        <v>161</v>
      </c>
      <c r="D104" s="197" t="s">
        <v>144</v>
      </c>
      <c r="E104" s="198" t="s">
        <v>508</v>
      </c>
      <c r="F104" s="199" t="s">
        <v>509</v>
      </c>
      <c r="G104" s="200" t="s">
        <v>306</v>
      </c>
      <c r="H104" s="201">
        <v>240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40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142</v>
      </c>
      <c r="AT104" s="209" t="s">
        <v>144</v>
      </c>
      <c r="AU104" s="209" t="s">
        <v>79</v>
      </c>
      <c r="AY104" s="17" t="s">
        <v>143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77</v>
      </c>
      <c r="BK104" s="210">
        <f>ROUND(I104*H104,2)</f>
        <v>0</v>
      </c>
      <c r="BL104" s="17" t="s">
        <v>142</v>
      </c>
      <c r="BM104" s="209" t="s">
        <v>996</v>
      </c>
    </row>
    <row r="105" s="2" customFormat="1">
      <c r="A105" s="38"/>
      <c r="B105" s="39"/>
      <c r="C105" s="40"/>
      <c r="D105" s="211" t="s">
        <v>149</v>
      </c>
      <c r="E105" s="40"/>
      <c r="F105" s="212" t="s">
        <v>511</v>
      </c>
      <c r="G105" s="40"/>
      <c r="H105" s="40"/>
      <c r="I105" s="213"/>
      <c r="J105" s="40"/>
      <c r="K105" s="40"/>
      <c r="L105" s="44"/>
      <c r="M105" s="214"/>
      <c r="N105" s="215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149</v>
      </c>
      <c r="AU105" s="17" t="s">
        <v>79</v>
      </c>
    </row>
    <row r="106" s="13" customFormat="1">
      <c r="A106" s="13"/>
      <c r="B106" s="239"/>
      <c r="C106" s="240"/>
      <c r="D106" s="211" t="s">
        <v>242</v>
      </c>
      <c r="E106" s="241" t="s">
        <v>19</v>
      </c>
      <c r="F106" s="242" t="s">
        <v>997</v>
      </c>
      <c r="G106" s="240"/>
      <c r="H106" s="243">
        <v>240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242</v>
      </c>
      <c r="AU106" s="249" t="s">
        <v>79</v>
      </c>
      <c r="AV106" s="13" t="s">
        <v>79</v>
      </c>
      <c r="AW106" s="13" t="s">
        <v>31</v>
      </c>
      <c r="AX106" s="13" t="s">
        <v>77</v>
      </c>
      <c r="AY106" s="249" t="s">
        <v>143</v>
      </c>
    </row>
    <row r="107" s="2" customFormat="1" ht="21.75" customHeight="1">
      <c r="A107" s="38"/>
      <c r="B107" s="39"/>
      <c r="C107" s="197" t="s">
        <v>165</v>
      </c>
      <c r="D107" s="197" t="s">
        <v>144</v>
      </c>
      <c r="E107" s="198" t="s">
        <v>998</v>
      </c>
      <c r="F107" s="199" t="s">
        <v>999</v>
      </c>
      <c r="G107" s="200" t="s">
        <v>306</v>
      </c>
      <c r="H107" s="201">
        <v>180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40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142</v>
      </c>
      <c r="AT107" s="209" t="s">
        <v>144</v>
      </c>
      <c r="AU107" s="209" t="s">
        <v>79</v>
      </c>
      <c r="AY107" s="17" t="s">
        <v>143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77</v>
      </c>
      <c r="BK107" s="210">
        <f>ROUND(I107*H107,2)</f>
        <v>0</v>
      </c>
      <c r="BL107" s="17" t="s">
        <v>142</v>
      </c>
      <c r="BM107" s="209" t="s">
        <v>1000</v>
      </c>
    </row>
    <row r="108" s="2" customFormat="1">
      <c r="A108" s="38"/>
      <c r="B108" s="39"/>
      <c r="C108" s="40"/>
      <c r="D108" s="211" t="s">
        <v>149</v>
      </c>
      <c r="E108" s="40"/>
      <c r="F108" s="212" t="s">
        <v>1001</v>
      </c>
      <c r="G108" s="40"/>
      <c r="H108" s="40"/>
      <c r="I108" s="213"/>
      <c r="J108" s="40"/>
      <c r="K108" s="40"/>
      <c r="L108" s="44"/>
      <c r="M108" s="214"/>
      <c r="N108" s="215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149</v>
      </c>
      <c r="AU108" s="17" t="s">
        <v>79</v>
      </c>
    </row>
    <row r="109" s="13" customFormat="1">
      <c r="A109" s="13"/>
      <c r="B109" s="239"/>
      <c r="C109" s="240"/>
      <c r="D109" s="211" t="s">
        <v>242</v>
      </c>
      <c r="E109" s="241" t="s">
        <v>19</v>
      </c>
      <c r="F109" s="242" t="s">
        <v>1002</v>
      </c>
      <c r="G109" s="240"/>
      <c r="H109" s="243">
        <v>180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242</v>
      </c>
      <c r="AU109" s="249" t="s">
        <v>79</v>
      </c>
      <c r="AV109" s="13" t="s">
        <v>79</v>
      </c>
      <c r="AW109" s="13" t="s">
        <v>31</v>
      </c>
      <c r="AX109" s="13" t="s">
        <v>77</v>
      </c>
      <c r="AY109" s="249" t="s">
        <v>143</v>
      </c>
    </row>
    <row r="110" s="2" customFormat="1" ht="16.5" customHeight="1">
      <c r="A110" s="38"/>
      <c r="B110" s="39"/>
      <c r="C110" s="197" t="s">
        <v>169</v>
      </c>
      <c r="D110" s="197" t="s">
        <v>144</v>
      </c>
      <c r="E110" s="198" t="s">
        <v>514</v>
      </c>
      <c r="F110" s="199" t="s">
        <v>515</v>
      </c>
      <c r="G110" s="200" t="s">
        <v>306</v>
      </c>
      <c r="H110" s="201">
        <v>330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40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142</v>
      </c>
      <c r="AT110" s="209" t="s">
        <v>144</v>
      </c>
      <c r="AU110" s="209" t="s">
        <v>79</v>
      </c>
      <c r="AY110" s="17" t="s">
        <v>143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77</v>
      </c>
      <c r="BK110" s="210">
        <f>ROUND(I110*H110,2)</f>
        <v>0</v>
      </c>
      <c r="BL110" s="17" t="s">
        <v>142</v>
      </c>
      <c r="BM110" s="209" t="s">
        <v>1003</v>
      </c>
    </row>
    <row r="111" s="2" customFormat="1">
      <c r="A111" s="38"/>
      <c r="B111" s="39"/>
      <c r="C111" s="40"/>
      <c r="D111" s="211" t="s">
        <v>149</v>
      </c>
      <c r="E111" s="40"/>
      <c r="F111" s="212" t="s">
        <v>517</v>
      </c>
      <c r="G111" s="40"/>
      <c r="H111" s="40"/>
      <c r="I111" s="213"/>
      <c r="J111" s="40"/>
      <c r="K111" s="40"/>
      <c r="L111" s="44"/>
      <c r="M111" s="214"/>
      <c r="N111" s="215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149</v>
      </c>
      <c r="AU111" s="17" t="s">
        <v>79</v>
      </c>
    </row>
    <row r="112" s="13" customFormat="1">
      <c r="A112" s="13"/>
      <c r="B112" s="239"/>
      <c r="C112" s="240"/>
      <c r="D112" s="211" t="s">
        <v>242</v>
      </c>
      <c r="E112" s="241" t="s">
        <v>19</v>
      </c>
      <c r="F112" s="242" t="s">
        <v>1004</v>
      </c>
      <c r="G112" s="240"/>
      <c r="H112" s="243">
        <v>90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242</v>
      </c>
      <c r="AU112" s="249" t="s">
        <v>79</v>
      </c>
      <c r="AV112" s="13" t="s">
        <v>79</v>
      </c>
      <c r="AW112" s="13" t="s">
        <v>31</v>
      </c>
      <c r="AX112" s="13" t="s">
        <v>69</v>
      </c>
      <c r="AY112" s="249" t="s">
        <v>143</v>
      </c>
    </row>
    <row r="113" s="13" customFormat="1">
      <c r="A113" s="13"/>
      <c r="B113" s="239"/>
      <c r="C113" s="240"/>
      <c r="D113" s="211" t="s">
        <v>242</v>
      </c>
      <c r="E113" s="241" t="s">
        <v>19</v>
      </c>
      <c r="F113" s="242" t="s">
        <v>1005</v>
      </c>
      <c r="G113" s="240"/>
      <c r="H113" s="243">
        <v>240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242</v>
      </c>
      <c r="AU113" s="249" t="s">
        <v>79</v>
      </c>
      <c r="AV113" s="13" t="s">
        <v>79</v>
      </c>
      <c r="AW113" s="13" t="s">
        <v>31</v>
      </c>
      <c r="AX113" s="13" t="s">
        <v>69</v>
      </c>
      <c r="AY113" s="249" t="s">
        <v>143</v>
      </c>
    </row>
    <row r="114" s="14" customFormat="1">
      <c r="A114" s="14"/>
      <c r="B114" s="250"/>
      <c r="C114" s="251"/>
      <c r="D114" s="211" t="s">
        <v>242</v>
      </c>
      <c r="E114" s="252" t="s">
        <v>19</v>
      </c>
      <c r="F114" s="253" t="s">
        <v>325</v>
      </c>
      <c r="G114" s="251"/>
      <c r="H114" s="254">
        <v>330</v>
      </c>
      <c r="I114" s="255"/>
      <c r="J114" s="251"/>
      <c r="K114" s="251"/>
      <c r="L114" s="256"/>
      <c r="M114" s="257"/>
      <c r="N114" s="258"/>
      <c r="O114" s="258"/>
      <c r="P114" s="258"/>
      <c r="Q114" s="258"/>
      <c r="R114" s="258"/>
      <c r="S114" s="258"/>
      <c r="T114" s="25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0" t="s">
        <v>242</v>
      </c>
      <c r="AU114" s="260" t="s">
        <v>79</v>
      </c>
      <c r="AV114" s="14" t="s">
        <v>142</v>
      </c>
      <c r="AW114" s="14" t="s">
        <v>31</v>
      </c>
      <c r="AX114" s="14" t="s">
        <v>77</v>
      </c>
      <c r="AY114" s="260" t="s">
        <v>143</v>
      </c>
    </row>
    <row r="115" s="2" customFormat="1" ht="16.5" customHeight="1">
      <c r="A115" s="38"/>
      <c r="B115" s="39"/>
      <c r="C115" s="197" t="s">
        <v>173</v>
      </c>
      <c r="D115" s="197" t="s">
        <v>144</v>
      </c>
      <c r="E115" s="198" t="s">
        <v>1006</v>
      </c>
      <c r="F115" s="199" t="s">
        <v>1007</v>
      </c>
      <c r="G115" s="200" t="s">
        <v>306</v>
      </c>
      <c r="H115" s="201">
        <v>80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40</v>
      </c>
      <c r="O115" s="8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142</v>
      </c>
      <c r="AT115" s="209" t="s">
        <v>144</v>
      </c>
      <c r="AU115" s="209" t="s">
        <v>79</v>
      </c>
      <c r="AY115" s="17" t="s">
        <v>143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77</v>
      </c>
      <c r="BK115" s="210">
        <f>ROUND(I115*H115,2)</f>
        <v>0</v>
      </c>
      <c r="BL115" s="17" t="s">
        <v>142</v>
      </c>
      <c r="BM115" s="209" t="s">
        <v>1008</v>
      </c>
    </row>
    <row r="116" s="2" customFormat="1">
      <c r="A116" s="38"/>
      <c r="B116" s="39"/>
      <c r="C116" s="40"/>
      <c r="D116" s="211" t="s">
        <v>149</v>
      </c>
      <c r="E116" s="40"/>
      <c r="F116" s="212" t="s">
        <v>1009</v>
      </c>
      <c r="G116" s="40"/>
      <c r="H116" s="40"/>
      <c r="I116" s="213"/>
      <c r="J116" s="40"/>
      <c r="K116" s="40"/>
      <c r="L116" s="44"/>
      <c r="M116" s="214"/>
      <c r="N116" s="215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149</v>
      </c>
      <c r="AU116" s="17" t="s">
        <v>79</v>
      </c>
    </row>
    <row r="117" s="13" customFormat="1">
      <c r="A117" s="13"/>
      <c r="B117" s="239"/>
      <c r="C117" s="240"/>
      <c r="D117" s="211" t="s">
        <v>242</v>
      </c>
      <c r="E117" s="241" t="s">
        <v>19</v>
      </c>
      <c r="F117" s="242" t="s">
        <v>1010</v>
      </c>
      <c r="G117" s="240"/>
      <c r="H117" s="243">
        <v>80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242</v>
      </c>
      <c r="AU117" s="249" t="s">
        <v>79</v>
      </c>
      <c r="AV117" s="13" t="s">
        <v>79</v>
      </c>
      <c r="AW117" s="13" t="s">
        <v>31</v>
      </c>
      <c r="AX117" s="13" t="s">
        <v>77</v>
      </c>
      <c r="AY117" s="249" t="s">
        <v>143</v>
      </c>
    </row>
    <row r="118" s="2" customFormat="1" ht="16.5" customHeight="1">
      <c r="A118" s="38"/>
      <c r="B118" s="39"/>
      <c r="C118" s="197" t="s">
        <v>177</v>
      </c>
      <c r="D118" s="197" t="s">
        <v>144</v>
      </c>
      <c r="E118" s="198" t="s">
        <v>1011</v>
      </c>
      <c r="F118" s="199" t="s">
        <v>1012</v>
      </c>
      <c r="G118" s="200" t="s">
        <v>306</v>
      </c>
      <c r="H118" s="201">
        <v>330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40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142</v>
      </c>
      <c r="AT118" s="209" t="s">
        <v>144</v>
      </c>
      <c r="AU118" s="209" t="s">
        <v>79</v>
      </c>
      <c r="AY118" s="17" t="s">
        <v>143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77</v>
      </c>
      <c r="BK118" s="210">
        <f>ROUND(I118*H118,2)</f>
        <v>0</v>
      </c>
      <c r="BL118" s="17" t="s">
        <v>142</v>
      </c>
      <c r="BM118" s="209" t="s">
        <v>1013</v>
      </c>
    </row>
    <row r="119" s="2" customFormat="1">
      <c r="A119" s="38"/>
      <c r="B119" s="39"/>
      <c r="C119" s="40"/>
      <c r="D119" s="211" t="s">
        <v>149</v>
      </c>
      <c r="E119" s="40"/>
      <c r="F119" s="212" t="s">
        <v>1014</v>
      </c>
      <c r="G119" s="40"/>
      <c r="H119" s="40"/>
      <c r="I119" s="213"/>
      <c r="J119" s="40"/>
      <c r="K119" s="40"/>
      <c r="L119" s="44"/>
      <c r="M119" s="214"/>
      <c r="N119" s="215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149</v>
      </c>
      <c r="AU119" s="17" t="s">
        <v>79</v>
      </c>
    </row>
    <row r="120" s="13" customFormat="1">
      <c r="A120" s="13"/>
      <c r="B120" s="239"/>
      <c r="C120" s="240"/>
      <c r="D120" s="211" t="s">
        <v>242</v>
      </c>
      <c r="E120" s="241" t="s">
        <v>19</v>
      </c>
      <c r="F120" s="242" t="s">
        <v>1015</v>
      </c>
      <c r="G120" s="240"/>
      <c r="H120" s="243">
        <v>330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242</v>
      </c>
      <c r="AU120" s="249" t="s">
        <v>79</v>
      </c>
      <c r="AV120" s="13" t="s">
        <v>79</v>
      </c>
      <c r="AW120" s="13" t="s">
        <v>31</v>
      </c>
      <c r="AX120" s="13" t="s">
        <v>77</v>
      </c>
      <c r="AY120" s="249" t="s">
        <v>143</v>
      </c>
    </row>
    <row r="121" s="2" customFormat="1" ht="16.5" customHeight="1">
      <c r="A121" s="38"/>
      <c r="B121" s="39"/>
      <c r="C121" s="197" t="s">
        <v>181</v>
      </c>
      <c r="D121" s="197" t="s">
        <v>144</v>
      </c>
      <c r="E121" s="198" t="s">
        <v>343</v>
      </c>
      <c r="F121" s="199" t="s">
        <v>344</v>
      </c>
      <c r="G121" s="200" t="s">
        <v>306</v>
      </c>
      <c r="H121" s="201">
        <v>90</v>
      </c>
      <c r="I121" s="202"/>
      <c r="J121" s="203">
        <f>ROUND(I121*H121,2)</f>
        <v>0</v>
      </c>
      <c r="K121" s="204"/>
      <c r="L121" s="44"/>
      <c r="M121" s="205" t="s">
        <v>19</v>
      </c>
      <c r="N121" s="206" t="s">
        <v>40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142</v>
      </c>
      <c r="AT121" s="209" t="s">
        <v>144</v>
      </c>
      <c r="AU121" s="209" t="s">
        <v>79</v>
      </c>
      <c r="AY121" s="17" t="s">
        <v>143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77</v>
      </c>
      <c r="BK121" s="210">
        <f>ROUND(I121*H121,2)</f>
        <v>0</v>
      </c>
      <c r="BL121" s="17" t="s">
        <v>142</v>
      </c>
      <c r="BM121" s="209" t="s">
        <v>1016</v>
      </c>
    </row>
    <row r="122" s="2" customFormat="1">
      <c r="A122" s="38"/>
      <c r="B122" s="39"/>
      <c r="C122" s="40"/>
      <c r="D122" s="211" t="s">
        <v>149</v>
      </c>
      <c r="E122" s="40"/>
      <c r="F122" s="212" t="s">
        <v>346</v>
      </c>
      <c r="G122" s="40"/>
      <c r="H122" s="40"/>
      <c r="I122" s="213"/>
      <c r="J122" s="40"/>
      <c r="K122" s="40"/>
      <c r="L122" s="44"/>
      <c r="M122" s="214"/>
      <c r="N122" s="215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79</v>
      </c>
    </row>
    <row r="123" s="13" customFormat="1">
      <c r="A123" s="13"/>
      <c r="B123" s="239"/>
      <c r="C123" s="240"/>
      <c r="D123" s="211" t="s">
        <v>242</v>
      </c>
      <c r="E123" s="241" t="s">
        <v>19</v>
      </c>
      <c r="F123" s="242" t="s">
        <v>1017</v>
      </c>
      <c r="G123" s="240"/>
      <c r="H123" s="243">
        <v>90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242</v>
      </c>
      <c r="AU123" s="249" t="s">
        <v>79</v>
      </c>
      <c r="AV123" s="13" t="s">
        <v>79</v>
      </c>
      <c r="AW123" s="13" t="s">
        <v>31</v>
      </c>
      <c r="AX123" s="13" t="s">
        <v>77</v>
      </c>
      <c r="AY123" s="249" t="s">
        <v>143</v>
      </c>
    </row>
    <row r="124" s="2" customFormat="1" ht="16.5" customHeight="1">
      <c r="A124" s="38"/>
      <c r="B124" s="39"/>
      <c r="C124" s="197" t="s">
        <v>186</v>
      </c>
      <c r="D124" s="197" t="s">
        <v>144</v>
      </c>
      <c r="E124" s="198" t="s">
        <v>355</v>
      </c>
      <c r="F124" s="199" t="s">
        <v>356</v>
      </c>
      <c r="G124" s="200" t="s">
        <v>259</v>
      </c>
      <c r="H124" s="201">
        <v>790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40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142</v>
      </c>
      <c r="AT124" s="209" t="s">
        <v>144</v>
      </c>
      <c r="AU124" s="209" t="s">
        <v>79</v>
      </c>
      <c r="AY124" s="17" t="s">
        <v>143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77</v>
      </c>
      <c r="BK124" s="210">
        <f>ROUND(I124*H124,2)</f>
        <v>0</v>
      </c>
      <c r="BL124" s="17" t="s">
        <v>142</v>
      </c>
      <c r="BM124" s="209" t="s">
        <v>1018</v>
      </c>
    </row>
    <row r="125" s="2" customFormat="1">
      <c r="A125" s="38"/>
      <c r="B125" s="39"/>
      <c r="C125" s="40"/>
      <c r="D125" s="211" t="s">
        <v>149</v>
      </c>
      <c r="E125" s="40"/>
      <c r="F125" s="212" t="s">
        <v>358</v>
      </c>
      <c r="G125" s="40"/>
      <c r="H125" s="40"/>
      <c r="I125" s="213"/>
      <c r="J125" s="40"/>
      <c r="K125" s="40"/>
      <c r="L125" s="44"/>
      <c r="M125" s="214"/>
      <c r="N125" s="215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149</v>
      </c>
      <c r="AU125" s="17" t="s">
        <v>79</v>
      </c>
    </row>
    <row r="126" s="13" customFormat="1">
      <c r="A126" s="13"/>
      <c r="B126" s="239"/>
      <c r="C126" s="240"/>
      <c r="D126" s="211" t="s">
        <v>242</v>
      </c>
      <c r="E126" s="241" t="s">
        <v>19</v>
      </c>
      <c r="F126" s="242" t="s">
        <v>1019</v>
      </c>
      <c r="G126" s="240"/>
      <c r="H126" s="243">
        <v>790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242</v>
      </c>
      <c r="AU126" s="249" t="s">
        <v>79</v>
      </c>
      <c r="AV126" s="13" t="s">
        <v>79</v>
      </c>
      <c r="AW126" s="13" t="s">
        <v>31</v>
      </c>
      <c r="AX126" s="13" t="s">
        <v>77</v>
      </c>
      <c r="AY126" s="249" t="s">
        <v>143</v>
      </c>
    </row>
    <row r="127" s="2" customFormat="1" ht="16.5" customHeight="1">
      <c r="A127" s="38"/>
      <c r="B127" s="39"/>
      <c r="C127" s="197" t="s">
        <v>190</v>
      </c>
      <c r="D127" s="197" t="s">
        <v>144</v>
      </c>
      <c r="E127" s="198" t="s">
        <v>361</v>
      </c>
      <c r="F127" s="199" t="s">
        <v>362</v>
      </c>
      <c r="G127" s="200" t="s">
        <v>259</v>
      </c>
      <c r="H127" s="201">
        <v>700</v>
      </c>
      <c r="I127" s="202"/>
      <c r="J127" s="203">
        <f>ROUND(I127*H127,2)</f>
        <v>0</v>
      </c>
      <c r="K127" s="204"/>
      <c r="L127" s="44"/>
      <c r="M127" s="205" t="s">
        <v>19</v>
      </c>
      <c r="N127" s="206" t="s">
        <v>40</v>
      </c>
      <c r="O127" s="8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9" t="s">
        <v>142</v>
      </c>
      <c r="AT127" s="209" t="s">
        <v>144</v>
      </c>
      <c r="AU127" s="209" t="s">
        <v>79</v>
      </c>
      <c r="AY127" s="17" t="s">
        <v>143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7" t="s">
        <v>77</v>
      </c>
      <c r="BK127" s="210">
        <f>ROUND(I127*H127,2)</f>
        <v>0</v>
      </c>
      <c r="BL127" s="17" t="s">
        <v>142</v>
      </c>
      <c r="BM127" s="209" t="s">
        <v>1020</v>
      </c>
    </row>
    <row r="128" s="2" customFormat="1">
      <c r="A128" s="38"/>
      <c r="B128" s="39"/>
      <c r="C128" s="40"/>
      <c r="D128" s="211" t="s">
        <v>149</v>
      </c>
      <c r="E128" s="40"/>
      <c r="F128" s="212" t="s">
        <v>364</v>
      </c>
      <c r="G128" s="40"/>
      <c r="H128" s="40"/>
      <c r="I128" s="213"/>
      <c r="J128" s="40"/>
      <c r="K128" s="40"/>
      <c r="L128" s="44"/>
      <c r="M128" s="214"/>
      <c r="N128" s="215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149</v>
      </c>
      <c r="AU128" s="17" t="s">
        <v>79</v>
      </c>
    </row>
    <row r="129" s="13" customFormat="1">
      <c r="A129" s="13"/>
      <c r="B129" s="239"/>
      <c r="C129" s="240"/>
      <c r="D129" s="211" t="s">
        <v>242</v>
      </c>
      <c r="E129" s="241" t="s">
        <v>19</v>
      </c>
      <c r="F129" s="242" t="s">
        <v>1021</v>
      </c>
      <c r="G129" s="240"/>
      <c r="H129" s="243">
        <v>700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242</v>
      </c>
      <c r="AU129" s="249" t="s">
        <v>79</v>
      </c>
      <c r="AV129" s="13" t="s">
        <v>79</v>
      </c>
      <c r="AW129" s="13" t="s">
        <v>31</v>
      </c>
      <c r="AX129" s="13" t="s">
        <v>77</v>
      </c>
      <c r="AY129" s="249" t="s">
        <v>143</v>
      </c>
    </row>
    <row r="130" s="2" customFormat="1" ht="16.5" customHeight="1">
      <c r="A130" s="38"/>
      <c r="B130" s="39"/>
      <c r="C130" s="197" t="s">
        <v>195</v>
      </c>
      <c r="D130" s="197" t="s">
        <v>144</v>
      </c>
      <c r="E130" s="198" t="s">
        <v>1022</v>
      </c>
      <c r="F130" s="199" t="s">
        <v>1023</v>
      </c>
      <c r="G130" s="200" t="s">
        <v>259</v>
      </c>
      <c r="H130" s="201">
        <v>160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40</v>
      </c>
      <c r="O130" s="8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142</v>
      </c>
      <c r="AT130" s="209" t="s">
        <v>144</v>
      </c>
      <c r="AU130" s="209" t="s">
        <v>79</v>
      </c>
      <c r="AY130" s="17" t="s">
        <v>143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77</v>
      </c>
      <c r="BK130" s="210">
        <f>ROUND(I130*H130,2)</f>
        <v>0</v>
      </c>
      <c r="BL130" s="17" t="s">
        <v>142</v>
      </c>
      <c r="BM130" s="209" t="s">
        <v>1024</v>
      </c>
    </row>
    <row r="131" s="2" customFormat="1">
      <c r="A131" s="38"/>
      <c r="B131" s="39"/>
      <c r="C131" s="40"/>
      <c r="D131" s="211" t="s">
        <v>149</v>
      </c>
      <c r="E131" s="40"/>
      <c r="F131" s="212" t="s">
        <v>1025</v>
      </c>
      <c r="G131" s="40"/>
      <c r="H131" s="40"/>
      <c r="I131" s="213"/>
      <c r="J131" s="40"/>
      <c r="K131" s="40"/>
      <c r="L131" s="44"/>
      <c r="M131" s="214"/>
      <c r="N131" s="215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79</v>
      </c>
    </row>
    <row r="132" s="13" customFormat="1">
      <c r="A132" s="13"/>
      <c r="B132" s="239"/>
      <c r="C132" s="240"/>
      <c r="D132" s="211" t="s">
        <v>242</v>
      </c>
      <c r="E132" s="241" t="s">
        <v>19</v>
      </c>
      <c r="F132" s="242" t="s">
        <v>1026</v>
      </c>
      <c r="G132" s="240"/>
      <c r="H132" s="243">
        <v>160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242</v>
      </c>
      <c r="AU132" s="249" t="s">
        <v>79</v>
      </c>
      <c r="AV132" s="13" t="s">
        <v>79</v>
      </c>
      <c r="AW132" s="13" t="s">
        <v>31</v>
      </c>
      <c r="AX132" s="13" t="s">
        <v>77</v>
      </c>
      <c r="AY132" s="249" t="s">
        <v>143</v>
      </c>
    </row>
    <row r="133" s="2" customFormat="1" ht="16.5" customHeight="1">
      <c r="A133" s="38"/>
      <c r="B133" s="39"/>
      <c r="C133" s="197" t="s">
        <v>199</v>
      </c>
      <c r="D133" s="197" t="s">
        <v>144</v>
      </c>
      <c r="E133" s="198" t="s">
        <v>372</v>
      </c>
      <c r="F133" s="199" t="s">
        <v>373</v>
      </c>
      <c r="G133" s="200" t="s">
        <v>259</v>
      </c>
      <c r="H133" s="201">
        <v>160</v>
      </c>
      <c r="I133" s="202"/>
      <c r="J133" s="203">
        <f>ROUND(I133*H133,2)</f>
        <v>0</v>
      </c>
      <c r="K133" s="204"/>
      <c r="L133" s="44"/>
      <c r="M133" s="205" t="s">
        <v>19</v>
      </c>
      <c r="N133" s="206" t="s">
        <v>40</v>
      </c>
      <c r="O133" s="8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142</v>
      </c>
      <c r="AT133" s="209" t="s">
        <v>144</v>
      </c>
      <c r="AU133" s="209" t="s">
        <v>79</v>
      </c>
      <c r="AY133" s="17" t="s">
        <v>143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77</v>
      </c>
      <c r="BK133" s="210">
        <f>ROUND(I133*H133,2)</f>
        <v>0</v>
      </c>
      <c r="BL133" s="17" t="s">
        <v>142</v>
      </c>
      <c r="BM133" s="209" t="s">
        <v>1027</v>
      </c>
    </row>
    <row r="134" s="2" customFormat="1">
      <c r="A134" s="38"/>
      <c r="B134" s="39"/>
      <c r="C134" s="40"/>
      <c r="D134" s="211" t="s">
        <v>149</v>
      </c>
      <c r="E134" s="40"/>
      <c r="F134" s="212" t="s">
        <v>375</v>
      </c>
      <c r="G134" s="40"/>
      <c r="H134" s="40"/>
      <c r="I134" s="213"/>
      <c r="J134" s="40"/>
      <c r="K134" s="40"/>
      <c r="L134" s="44"/>
      <c r="M134" s="214"/>
      <c r="N134" s="215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79</v>
      </c>
    </row>
    <row r="135" s="13" customFormat="1">
      <c r="A135" s="13"/>
      <c r="B135" s="239"/>
      <c r="C135" s="240"/>
      <c r="D135" s="211" t="s">
        <v>242</v>
      </c>
      <c r="E135" s="241" t="s">
        <v>19</v>
      </c>
      <c r="F135" s="242" t="s">
        <v>1026</v>
      </c>
      <c r="G135" s="240"/>
      <c r="H135" s="243">
        <v>160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242</v>
      </c>
      <c r="AU135" s="249" t="s">
        <v>79</v>
      </c>
      <c r="AV135" s="13" t="s">
        <v>79</v>
      </c>
      <c r="AW135" s="13" t="s">
        <v>31</v>
      </c>
      <c r="AX135" s="13" t="s">
        <v>77</v>
      </c>
      <c r="AY135" s="249" t="s">
        <v>143</v>
      </c>
    </row>
    <row r="136" s="2" customFormat="1" ht="16.5" customHeight="1">
      <c r="A136" s="38"/>
      <c r="B136" s="39"/>
      <c r="C136" s="197" t="s">
        <v>8</v>
      </c>
      <c r="D136" s="197" t="s">
        <v>144</v>
      </c>
      <c r="E136" s="198" t="s">
        <v>621</v>
      </c>
      <c r="F136" s="199" t="s">
        <v>622</v>
      </c>
      <c r="G136" s="200" t="s">
        <v>259</v>
      </c>
      <c r="H136" s="201">
        <v>115</v>
      </c>
      <c r="I136" s="202"/>
      <c r="J136" s="203">
        <f>ROUND(I136*H136,2)</f>
        <v>0</v>
      </c>
      <c r="K136" s="204"/>
      <c r="L136" s="44"/>
      <c r="M136" s="205" t="s">
        <v>19</v>
      </c>
      <c r="N136" s="206" t="s">
        <v>40</v>
      </c>
      <c r="O136" s="8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142</v>
      </c>
      <c r="AT136" s="209" t="s">
        <v>144</v>
      </c>
      <c r="AU136" s="209" t="s">
        <v>79</v>
      </c>
      <c r="AY136" s="17" t="s">
        <v>143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77</v>
      </c>
      <c r="BK136" s="210">
        <f>ROUND(I136*H136,2)</f>
        <v>0</v>
      </c>
      <c r="BL136" s="17" t="s">
        <v>142</v>
      </c>
      <c r="BM136" s="209" t="s">
        <v>1028</v>
      </c>
    </row>
    <row r="137" s="2" customFormat="1">
      <c r="A137" s="38"/>
      <c r="B137" s="39"/>
      <c r="C137" s="40"/>
      <c r="D137" s="211" t="s">
        <v>149</v>
      </c>
      <c r="E137" s="40"/>
      <c r="F137" s="212" t="s">
        <v>624</v>
      </c>
      <c r="G137" s="40"/>
      <c r="H137" s="40"/>
      <c r="I137" s="213"/>
      <c r="J137" s="40"/>
      <c r="K137" s="40"/>
      <c r="L137" s="44"/>
      <c r="M137" s="214"/>
      <c r="N137" s="215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149</v>
      </c>
      <c r="AU137" s="17" t="s">
        <v>79</v>
      </c>
    </row>
    <row r="138" s="13" customFormat="1">
      <c r="A138" s="13"/>
      <c r="B138" s="239"/>
      <c r="C138" s="240"/>
      <c r="D138" s="211" t="s">
        <v>242</v>
      </c>
      <c r="E138" s="241" t="s">
        <v>19</v>
      </c>
      <c r="F138" s="242" t="s">
        <v>1029</v>
      </c>
      <c r="G138" s="240"/>
      <c r="H138" s="243">
        <v>115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242</v>
      </c>
      <c r="AU138" s="249" t="s">
        <v>79</v>
      </c>
      <c r="AV138" s="13" t="s">
        <v>79</v>
      </c>
      <c r="AW138" s="13" t="s">
        <v>31</v>
      </c>
      <c r="AX138" s="13" t="s">
        <v>77</v>
      </c>
      <c r="AY138" s="249" t="s">
        <v>143</v>
      </c>
    </row>
    <row r="139" s="2" customFormat="1" ht="16.5" customHeight="1">
      <c r="A139" s="38"/>
      <c r="B139" s="39"/>
      <c r="C139" s="197" t="s">
        <v>209</v>
      </c>
      <c r="D139" s="197" t="s">
        <v>144</v>
      </c>
      <c r="E139" s="198" t="s">
        <v>388</v>
      </c>
      <c r="F139" s="199" t="s">
        <v>389</v>
      </c>
      <c r="G139" s="200" t="s">
        <v>259</v>
      </c>
      <c r="H139" s="201">
        <v>130</v>
      </c>
      <c r="I139" s="202"/>
      <c r="J139" s="203">
        <f>ROUND(I139*H139,2)</f>
        <v>0</v>
      </c>
      <c r="K139" s="204"/>
      <c r="L139" s="44"/>
      <c r="M139" s="205" t="s">
        <v>19</v>
      </c>
      <c r="N139" s="206" t="s">
        <v>40</v>
      </c>
      <c r="O139" s="84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142</v>
      </c>
      <c r="AT139" s="209" t="s">
        <v>144</v>
      </c>
      <c r="AU139" s="209" t="s">
        <v>79</v>
      </c>
      <c r="AY139" s="17" t="s">
        <v>143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77</v>
      </c>
      <c r="BK139" s="210">
        <f>ROUND(I139*H139,2)</f>
        <v>0</v>
      </c>
      <c r="BL139" s="17" t="s">
        <v>142</v>
      </c>
      <c r="BM139" s="209" t="s">
        <v>1030</v>
      </c>
    </row>
    <row r="140" s="2" customFormat="1">
      <c r="A140" s="38"/>
      <c r="B140" s="39"/>
      <c r="C140" s="40"/>
      <c r="D140" s="211" t="s">
        <v>149</v>
      </c>
      <c r="E140" s="40"/>
      <c r="F140" s="212" t="s">
        <v>391</v>
      </c>
      <c r="G140" s="40"/>
      <c r="H140" s="40"/>
      <c r="I140" s="213"/>
      <c r="J140" s="40"/>
      <c r="K140" s="40"/>
      <c r="L140" s="44"/>
      <c r="M140" s="214"/>
      <c r="N140" s="215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79</v>
      </c>
    </row>
    <row r="141" s="13" customFormat="1">
      <c r="A141" s="13"/>
      <c r="B141" s="239"/>
      <c r="C141" s="240"/>
      <c r="D141" s="211" t="s">
        <v>242</v>
      </c>
      <c r="E141" s="241" t="s">
        <v>19</v>
      </c>
      <c r="F141" s="242" t="s">
        <v>1031</v>
      </c>
      <c r="G141" s="240"/>
      <c r="H141" s="243">
        <v>130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242</v>
      </c>
      <c r="AU141" s="249" t="s">
        <v>79</v>
      </c>
      <c r="AV141" s="13" t="s">
        <v>79</v>
      </c>
      <c r="AW141" s="13" t="s">
        <v>31</v>
      </c>
      <c r="AX141" s="13" t="s">
        <v>77</v>
      </c>
      <c r="AY141" s="249" t="s">
        <v>143</v>
      </c>
    </row>
    <row r="142" s="11" customFormat="1" ht="22.8" customHeight="1">
      <c r="A142" s="11"/>
      <c r="B142" s="183"/>
      <c r="C142" s="184"/>
      <c r="D142" s="185" t="s">
        <v>68</v>
      </c>
      <c r="E142" s="226" t="s">
        <v>79</v>
      </c>
      <c r="F142" s="226" t="s">
        <v>626</v>
      </c>
      <c r="G142" s="184"/>
      <c r="H142" s="184"/>
      <c r="I142" s="187"/>
      <c r="J142" s="227">
        <f>BK142</f>
        <v>0</v>
      </c>
      <c r="K142" s="184"/>
      <c r="L142" s="189"/>
      <c r="M142" s="190"/>
      <c r="N142" s="191"/>
      <c r="O142" s="191"/>
      <c r="P142" s="192">
        <f>SUM(P143:P157)</f>
        <v>0</v>
      </c>
      <c r="Q142" s="191"/>
      <c r="R142" s="192">
        <f>SUM(R143:R157)</f>
        <v>42.095183960000007</v>
      </c>
      <c r="S142" s="191"/>
      <c r="T142" s="193">
        <f>SUM(T143:T157)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94" t="s">
        <v>77</v>
      </c>
      <c r="AT142" s="195" t="s">
        <v>68</v>
      </c>
      <c r="AU142" s="195" t="s">
        <v>77</v>
      </c>
      <c r="AY142" s="194" t="s">
        <v>143</v>
      </c>
      <c r="BK142" s="196">
        <f>SUM(BK143:BK157)</f>
        <v>0</v>
      </c>
    </row>
    <row r="143" s="2" customFormat="1" ht="21.75" customHeight="1">
      <c r="A143" s="38"/>
      <c r="B143" s="39"/>
      <c r="C143" s="197" t="s">
        <v>213</v>
      </c>
      <c r="D143" s="197" t="s">
        <v>144</v>
      </c>
      <c r="E143" s="198" t="s">
        <v>1032</v>
      </c>
      <c r="F143" s="199" t="s">
        <v>1033</v>
      </c>
      <c r="G143" s="200" t="s">
        <v>437</v>
      </c>
      <c r="H143" s="201">
        <v>185</v>
      </c>
      <c r="I143" s="202"/>
      <c r="J143" s="203">
        <f>ROUND(I143*H143,2)</f>
        <v>0</v>
      </c>
      <c r="K143" s="204"/>
      <c r="L143" s="44"/>
      <c r="M143" s="205" t="s">
        <v>19</v>
      </c>
      <c r="N143" s="206" t="s">
        <v>40</v>
      </c>
      <c r="O143" s="84"/>
      <c r="P143" s="207">
        <f>O143*H143</f>
        <v>0</v>
      </c>
      <c r="Q143" s="207">
        <v>0.20469000000000001</v>
      </c>
      <c r="R143" s="207">
        <f>Q143*H143</f>
        <v>37.867650000000005</v>
      </c>
      <c r="S143" s="207">
        <v>0</v>
      </c>
      <c r="T143" s="20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9" t="s">
        <v>142</v>
      </c>
      <c r="AT143" s="209" t="s">
        <v>144</v>
      </c>
      <c r="AU143" s="209" t="s">
        <v>79</v>
      </c>
      <c r="AY143" s="17" t="s">
        <v>143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7" t="s">
        <v>77</v>
      </c>
      <c r="BK143" s="210">
        <f>ROUND(I143*H143,2)</f>
        <v>0</v>
      </c>
      <c r="BL143" s="17" t="s">
        <v>142</v>
      </c>
      <c r="BM143" s="209" t="s">
        <v>1034</v>
      </c>
    </row>
    <row r="144" s="2" customFormat="1">
      <c r="A144" s="38"/>
      <c r="B144" s="39"/>
      <c r="C144" s="40"/>
      <c r="D144" s="211" t="s">
        <v>149</v>
      </c>
      <c r="E144" s="40"/>
      <c r="F144" s="212" t="s">
        <v>1035</v>
      </c>
      <c r="G144" s="40"/>
      <c r="H144" s="40"/>
      <c r="I144" s="213"/>
      <c r="J144" s="40"/>
      <c r="K144" s="40"/>
      <c r="L144" s="44"/>
      <c r="M144" s="214"/>
      <c r="N144" s="215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79</v>
      </c>
    </row>
    <row r="145" s="13" customFormat="1">
      <c r="A145" s="13"/>
      <c r="B145" s="239"/>
      <c r="C145" s="240"/>
      <c r="D145" s="211" t="s">
        <v>242</v>
      </c>
      <c r="E145" s="241" t="s">
        <v>19</v>
      </c>
      <c r="F145" s="242" t="s">
        <v>1036</v>
      </c>
      <c r="G145" s="240"/>
      <c r="H145" s="243">
        <v>185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242</v>
      </c>
      <c r="AU145" s="249" t="s">
        <v>79</v>
      </c>
      <c r="AV145" s="13" t="s">
        <v>79</v>
      </c>
      <c r="AW145" s="13" t="s">
        <v>31</v>
      </c>
      <c r="AX145" s="13" t="s">
        <v>77</v>
      </c>
      <c r="AY145" s="249" t="s">
        <v>143</v>
      </c>
    </row>
    <row r="146" s="2" customFormat="1" ht="16.5" customHeight="1">
      <c r="A146" s="38"/>
      <c r="B146" s="39"/>
      <c r="C146" s="197" t="s">
        <v>217</v>
      </c>
      <c r="D146" s="197" t="s">
        <v>144</v>
      </c>
      <c r="E146" s="198" t="s">
        <v>1037</v>
      </c>
      <c r="F146" s="199" t="s">
        <v>1038</v>
      </c>
      <c r="G146" s="200" t="s">
        <v>306</v>
      </c>
      <c r="H146" s="201">
        <v>1.7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40</v>
      </c>
      <c r="O146" s="84"/>
      <c r="P146" s="207">
        <f>O146*H146</f>
        <v>0</v>
      </c>
      <c r="Q146" s="207">
        <v>2.45329</v>
      </c>
      <c r="R146" s="207">
        <f>Q146*H146</f>
        <v>4.1705930000000002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142</v>
      </c>
      <c r="AT146" s="209" t="s">
        <v>144</v>
      </c>
      <c r="AU146" s="209" t="s">
        <v>79</v>
      </c>
      <c r="AY146" s="17" t="s">
        <v>143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77</v>
      </c>
      <c r="BK146" s="210">
        <f>ROUND(I146*H146,2)</f>
        <v>0</v>
      </c>
      <c r="BL146" s="17" t="s">
        <v>142</v>
      </c>
      <c r="BM146" s="209" t="s">
        <v>1039</v>
      </c>
    </row>
    <row r="147" s="2" customFormat="1">
      <c r="A147" s="38"/>
      <c r="B147" s="39"/>
      <c r="C147" s="40"/>
      <c r="D147" s="211" t="s">
        <v>149</v>
      </c>
      <c r="E147" s="40"/>
      <c r="F147" s="212" t="s">
        <v>1040</v>
      </c>
      <c r="G147" s="40"/>
      <c r="H147" s="40"/>
      <c r="I147" s="213"/>
      <c r="J147" s="40"/>
      <c r="K147" s="40"/>
      <c r="L147" s="44"/>
      <c r="M147" s="214"/>
      <c r="N147" s="215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79</v>
      </c>
    </row>
    <row r="148" s="13" customFormat="1">
      <c r="A148" s="13"/>
      <c r="B148" s="239"/>
      <c r="C148" s="240"/>
      <c r="D148" s="211" t="s">
        <v>242</v>
      </c>
      <c r="E148" s="241" t="s">
        <v>19</v>
      </c>
      <c r="F148" s="242" t="s">
        <v>1041</v>
      </c>
      <c r="G148" s="240"/>
      <c r="H148" s="243">
        <v>1.7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242</v>
      </c>
      <c r="AU148" s="249" t="s">
        <v>79</v>
      </c>
      <c r="AV148" s="13" t="s">
        <v>79</v>
      </c>
      <c r="AW148" s="13" t="s">
        <v>31</v>
      </c>
      <c r="AX148" s="13" t="s">
        <v>77</v>
      </c>
      <c r="AY148" s="249" t="s">
        <v>143</v>
      </c>
    </row>
    <row r="149" s="2" customFormat="1" ht="16.5" customHeight="1">
      <c r="A149" s="38"/>
      <c r="B149" s="39"/>
      <c r="C149" s="197" t="s">
        <v>221</v>
      </c>
      <c r="D149" s="197" t="s">
        <v>144</v>
      </c>
      <c r="E149" s="198" t="s">
        <v>632</v>
      </c>
      <c r="F149" s="199" t="s">
        <v>633</v>
      </c>
      <c r="G149" s="200" t="s">
        <v>259</v>
      </c>
      <c r="H149" s="201">
        <v>2.3999999999999999</v>
      </c>
      <c r="I149" s="202"/>
      <c r="J149" s="203">
        <f>ROUND(I149*H149,2)</f>
        <v>0</v>
      </c>
      <c r="K149" s="204"/>
      <c r="L149" s="44"/>
      <c r="M149" s="205" t="s">
        <v>19</v>
      </c>
      <c r="N149" s="206" t="s">
        <v>40</v>
      </c>
      <c r="O149" s="84"/>
      <c r="P149" s="207">
        <f>O149*H149</f>
        <v>0</v>
      </c>
      <c r="Q149" s="207">
        <v>0.00247</v>
      </c>
      <c r="R149" s="207">
        <f>Q149*H149</f>
        <v>0.0059280000000000001</v>
      </c>
      <c r="S149" s="207">
        <v>0</v>
      </c>
      <c r="T149" s="20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9" t="s">
        <v>142</v>
      </c>
      <c r="AT149" s="209" t="s">
        <v>144</v>
      </c>
      <c r="AU149" s="209" t="s">
        <v>79</v>
      </c>
      <c r="AY149" s="17" t="s">
        <v>143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7" t="s">
        <v>77</v>
      </c>
      <c r="BK149" s="210">
        <f>ROUND(I149*H149,2)</f>
        <v>0</v>
      </c>
      <c r="BL149" s="17" t="s">
        <v>142</v>
      </c>
      <c r="BM149" s="209" t="s">
        <v>1042</v>
      </c>
    </row>
    <row r="150" s="2" customFormat="1">
      <c r="A150" s="38"/>
      <c r="B150" s="39"/>
      <c r="C150" s="40"/>
      <c r="D150" s="211" t="s">
        <v>149</v>
      </c>
      <c r="E150" s="40"/>
      <c r="F150" s="212" t="s">
        <v>635</v>
      </c>
      <c r="G150" s="40"/>
      <c r="H150" s="40"/>
      <c r="I150" s="213"/>
      <c r="J150" s="40"/>
      <c r="K150" s="40"/>
      <c r="L150" s="44"/>
      <c r="M150" s="214"/>
      <c r="N150" s="215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149</v>
      </c>
      <c r="AU150" s="17" t="s">
        <v>79</v>
      </c>
    </row>
    <row r="151" s="13" customFormat="1">
      <c r="A151" s="13"/>
      <c r="B151" s="239"/>
      <c r="C151" s="240"/>
      <c r="D151" s="211" t="s">
        <v>242</v>
      </c>
      <c r="E151" s="241" t="s">
        <v>19</v>
      </c>
      <c r="F151" s="242" t="s">
        <v>1043</v>
      </c>
      <c r="G151" s="240"/>
      <c r="H151" s="243">
        <v>2.3999999999999999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242</v>
      </c>
      <c r="AU151" s="249" t="s">
        <v>79</v>
      </c>
      <c r="AV151" s="13" t="s">
        <v>79</v>
      </c>
      <c r="AW151" s="13" t="s">
        <v>31</v>
      </c>
      <c r="AX151" s="13" t="s">
        <v>77</v>
      </c>
      <c r="AY151" s="249" t="s">
        <v>143</v>
      </c>
    </row>
    <row r="152" s="2" customFormat="1" ht="16.5" customHeight="1">
      <c r="A152" s="38"/>
      <c r="B152" s="39"/>
      <c r="C152" s="197" t="s">
        <v>326</v>
      </c>
      <c r="D152" s="197" t="s">
        <v>144</v>
      </c>
      <c r="E152" s="198" t="s">
        <v>637</v>
      </c>
      <c r="F152" s="199" t="s">
        <v>638</v>
      </c>
      <c r="G152" s="200" t="s">
        <v>259</v>
      </c>
      <c r="H152" s="201">
        <v>2.3999999999999999</v>
      </c>
      <c r="I152" s="202"/>
      <c r="J152" s="203">
        <f>ROUND(I152*H152,2)</f>
        <v>0</v>
      </c>
      <c r="K152" s="204"/>
      <c r="L152" s="44"/>
      <c r="M152" s="205" t="s">
        <v>19</v>
      </c>
      <c r="N152" s="206" t="s">
        <v>40</v>
      </c>
      <c r="O152" s="8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142</v>
      </c>
      <c r="AT152" s="209" t="s">
        <v>144</v>
      </c>
      <c r="AU152" s="209" t="s">
        <v>79</v>
      </c>
      <c r="AY152" s="17" t="s">
        <v>143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77</v>
      </c>
      <c r="BK152" s="210">
        <f>ROUND(I152*H152,2)</f>
        <v>0</v>
      </c>
      <c r="BL152" s="17" t="s">
        <v>142</v>
      </c>
      <c r="BM152" s="209" t="s">
        <v>1044</v>
      </c>
    </row>
    <row r="153" s="2" customFormat="1">
      <c r="A153" s="38"/>
      <c r="B153" s="39"/>
      <c r="C153" s="40"/>
      <c r="D153" s="211" t="s">
        <v>149</v>
      </c>
      <c r="E153" s="40"/>
      <c r="F153" s="212" t="s">
        <v>640</v>
      </c>
      <c r="G153" s="40"/>
      <c r="H153" s="40"/>
      <c r="I153" s="213"/>
      <c r="J153" s="40"/>
      <c r="K153" s="40"/>
      <c r="L153" s="44"/>
      <c r="M153" s="214"/>
      <c r="N153" s="215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79</v>
      </c>
    </row>
    <row r="154" s="13" customFormat="1">
      <c r="A154" s="13"/>
      <c r="B154" s="239"/>
      <c r="C154" s="240"/>
      <c r="D154" s="211" t="s">
        <v>242</v>
      </c>
      <c r="E154" s="241" t="s">
        <v>19</v>
      </c>
      <c r="F154" s="242" t="s">
        <v>1043</v>
      </c>
      <c r="G154" s="240"/>
      <c r="H154" s="243">
        <v>2.3999999999999999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242</v>
      </c>
      <c r="AU154" s="249" t="s">
        <v>79</v>
      </c>
      <c r="AV154" s="13" t="s">
        <v>79</v>
      </c>
      <c r="AW154" s="13" t="s">
        <v>31</v>
      </c>
      <c r="AX154" s="13" t="s">
        <v>77</v>
      </c>
      <c r="AY154" s="249" t="s">
        <v>143</v>
      </c>
    </row>
    <row r="155" s="2" customFormat="1" ht="16.5" customHeight="1">
      <c r="A155" s="38"/>
      <c r="B155" s="39"/>
      <c r="C155" s="197" t="s">
        <v>7</v>
      </c>
      <c r="D155" s="197" t="s">
        <v>144</v>
      </c>
      <c r="E155" s="198" t="s">
        <v>641</v>
      </c>
      <c r="F155" s="199" t="s">
        <v>642</v>
      </c>
      <c r="G155" s="200" t="s">
        <v>462</v>
      </c>
      <c r="H155" s="201">
        <v>0.048000000000000001</v>
      </c>
      <c r="I155" s="202"/>
      <c r="J155" s="203">
        <f>ROUND(I155*H155,2)</f>
        <v>0</v>
      </c>
      <c r="K155" s="204"/>
      <c r="L155" s="44"/>
      <c r="M155" s="205" t="s">
        <v>19</v>
      </c>
      <c r="N155" s="206" t="s">
        <v>40</v>
      </c>
      <c r="O155" s="84"/>
      <c r="P155" s="207">
        <f>O155*H155</f>
        <v>0</v>
      </c>
      <c r="Q155" s="207">
        <v>1.06277</v>
      </c>
      <c r="R155" s="207">
        <f>Q155*H155</f>
        <v>0.051012960000000003</v>
      </c>
      <c r="S155" s="207">
        <v>0</v>
      </c>
      <c r="T155" s="20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9" t="s">
        <v>142</v>
      </c>
      <c r="AT155" s="209" t="s">
        <v>144</v>
      </c>
      <c r="AU155" s="209" t="s">
        <v>79</v>
      </c>
      <c r="AY155" s="17" t="s">
        <v>143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7" t="s">
        <v>77</v>
      </c>
      <c r="BK155" s="210">
        <f>ROUND(I155*H155,2)</f>
        <v>0</v>
      </c>
      <c r="BL155" s="17" t="s">
        <v>142</v>
      </c>
      <c r="BM155" s="209" t="s">
        <v>1045</v>
      </c>
    </row>
    <row r="156" s="2" customFormat="1">
      <c r="A156" s="38"/>
      <c r="B156" s="39"/>
      <c r="C156" s="40"/>
      <c r="D156" s="211" t="s">
        <v>149</v>
      </c>
      <c r="E156" s="40"/>
      <c r="F156" s="212" t="s">
        <v>644</v>
      </c>
      <c r="G156" s="40"/>
      <c r="H156" s="40"/>
      <c r="I156" s="213"/>
      <c r="J156" s="40"/>
      <c r="K156" s="40"/>
      <c r="L156" s="44"/>
      <c r="M156" s="214"/>
      <c r="N156" s="215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149</v>
      </c>
      <c r="AU156" s="17" t="s">
        <v>79</v>
      </c>
    </row>
    <row r="157" s="13" customFormat="1">
      <c r="A157" s="13"/>
      <c r="B157" s="239"/>
      <c r="C157" s="240"/>
      <c r="D157" s="211" t="s">
        <v>242</v>
      </c>
      <c r="E157" s="241" t="s">
        <v>19</v>
      </c>
      <c r="F157" s="242" t="s">
        <v>1046</v>
      </c>
      <c r="G157" s="240"/>
      <c r="H157" s="243">
        <v>0.048000000000000001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242</v>
      </c>
      <c r="AU157" s="249" t="s">
        <v>79</v>
      </c>
      <c r="AV157" s="13" t="s">
        <v>79</v>
      </c>
      <c r="AW157" s="13" t="s">
        <v>31</v>
      </c>
      <c r="AX157" s="13" t="s">
        <v>77</v>
      </c>
      <c r="AY157" s="249" t="s">
        <v>143</v>
      </c>
    </row>
    <row r="158" s="11" customFormat="1" ht="22.8" customHeight="1">
      <c r="A158" s="11"/>
      <c r="B158" s="183"/>
      <c r="C158" s="184"/>
      <c r="D158" s="185" t="s">
        <v>68</v>
      </c>
      <c r="E158" s="226" t="s">
        <v>154</v>
      </c>
      <c r="F158" s="226" t="s">
        <v>646</v>
      </c>
      <c r="G158" s="184"/>
      <c r="H158" s="184"/>
      <c r="I158" s="187"/>
      <c r="J158" s="227">
        <f>BK158</f>
        <v>0</v>
      </c>
      <c r="K158" s="184"/>
      <c r="L158" s="189"/>
      <c r="M158" s="190"/>
      <c r="N158" s="191"/>
      <c r="O158" s="191"/>
      <c r="P158" s="192">
        <f>SUM(P159:P173)</f>
        <v>0</v>
      </c>
      <c r="Q158" s="191"/>
      <c r="R158" s="192">
        <f>SUM(R159:R173)</f>
        <v>65.147789149999994</v>
      </c>
      <c r="S158" s="191"/>
      <c r="T158" s="193">
        <f>SUM(T159:T173)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194" t="s">
        <v>77</v>
      </c>
      <c r="AT158" s="195" t="s">
        <v>68</v>
      </c>
      <c r="AU158" s="195" t="s">
        <v>77</v>
      </c>
      <c r="AY158" s="194" t="s">
        <v>143</v>
      </c>
      <c r="BK158" s="196">
        <f>SUM(BK159:BK173)</f>
        <v>0</v>
      </c>
    </row>
    <row r="159" s="2" customFormat="1" ht="16.5" customHeight="1">
      <c r="A159" s="38"/>
      <c r="B159" s="39"/>
      <c r="C159" s="197" t="s">
        <v>337</v>
      </c>
      <c r="D159" s="197" t="s">
        <v>144</v>
      </c>
      <c r="E159" s="198" t="s">
        <v>666</v>
      </c>
      <c r="F159" s="199" t="s">
        <v>667</v>
      </c>
      <c r="G159" s="200" t="s">
        <v>306</v>
      </c>
      <c r="H159" s="201">
        <v>1.9199999999999999</v>
      </c>
      <c r="I159" s="202"/>
      <c r="J159" s="203">
        <f>ROUND(I159*H159,2)</f>
        <v>0</v>
      </c>
      <c r="K159" s="204"/>
      <c r="L159" s="44"/>
      <c r="M159" s="205" t="s">
        <v>19</v>
      </c>
      <c r="N159" s="206" t="s">
        <v>40</v>
      </c>
      <c r="O159" s="84"/>
      <c r="P159" s="207">
        <f>O159*H159</f>
        <v>0</v>
      </c>
      <c r="Q159" s="207">
        <v>3.11388</v>
      </c>
      <c r="R159" s="207">
        <f>Q159*H159</f>
        <v>5.9786495999999998</v>
      </c>
      <c r="S159" s="207">
        <v>0</v>
      </c>
      <c r="T159" s="20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9" t="s">
        <v>142</v>
      </c>
      <c r="AT159" s="209" t="s">
        <v>144</v>
      </c>
      <c r="AU159" s="209" t="s">
        <v>79</v>
      </c>
      <c r="AY159" s="17" t="s">
        <v>143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77</v>
      </c>
      <c r="BK159" s="210">
        <f>ROUND(I159*H159,2)</f>
        <v>0</v>
      </c>
      <c r="BL159" s="17" t="s">
        <v>142</v>
      </c>
      <c r="BM159" s="209" t="s">
        <v>1047</v>
      </c>
    </row>
    <row r="160" s="2" customFormat="1">
      <c r="A160" s="38"/>
      <c r="B160" s="39"/>
      <c r="C160" s="40"/>
      <c r="D160" s="211" t="s">
        <v>149</v>
      </c>
      <c r="E160" s="40"/>
      <c r="F160" s="212" t="s">
        <v>669</v>
      </c>
      <c r="G160" s="40"/>
      <c r="H160" s="40"/>
      <c r="I160" s="213"/>
      <c r="J160" s="40"/>
      <c r="K160" s="40"/>
      <c r="L160" s="44"/>
      <c r="M160" s="214"/>
      <c r="N160" s="215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149</v>
      </c>
      <c r="AU160" s="17" t="s">
        <v>79</v>
      </c>
    </row>
    <row r="161" s="13" customFormat="1">
      <c r="A161" s="13"/>
      <c r="B161" s="239"/>
      <c r="C161" s="240"/>
      <c r="D161" s="211" t="s">
        <v>242</v>
      </c>
      <c r="E161" s="241" t="s">
        <v>19</v>
      </c>
      <c r="F161" s="242" t="s">
        <v>1048</v>
      </c>
      <c r="G161" s="240"/>
      <c r="H161" s="243">
        <v>1.9199999999999999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242</v>
      </c>
      <c r="AU161" s="249" t="s">
        <v>79</v>
      </c>
      <c r="AV161" s="13" t="s">
        <v>79</v>
      </c>
      <c r="AW161" s="13" t="s">
        <v>31</v>
      </c>
      <c r="AX161" s="13" t="s">
        <v>77</v>
      </c>
      <c r="AY161" s="249" t="s">
        <v>143</v>
      </c>
    </row>
    <row r="162" s="2" customFormat="1" ht="16.5" customHeight="1">
      <c r="A162" s="38"/>
      <c r="B162" s="39"/>
      <c r="C162" s="197" t="s">
        <v>342</v>
      </c>
      <c r="D162" s="197" t="s">
        <v>144</v>
      </c>
      <c r="E162" s="198" t="s">
        <v>1049</v>
      </c>
      <c r="F162" s="199" t="s">
        <v>1050</v>
      </c>
      <c r="G162" s="200" t="s">
        <v>306</v>
      </c>
      <c r="H162" s="201">
        <v>20.899999999999999</v>
      </c>
      <c r="I162" s="202"/>
      <c r="J162" s="203">
        <f>ROUND(I162*H162,2)</f>
        <v>0</v>
      </c>
      <c r="K162" s="204"/>
      <c r="L162" s="44"/>
      <c r="M162" s="205" t="s">
        <v>19</v>
      </c>
      <c r="N162" s="206" t="s">
        <v>40</v>
      </c>
      <c r="O162" s="84"/>
      <c r="P162" s="207">
        <f>O162*H162</f>
        <v>0</v>
      </c>
      <c r="Q162" s="207">
        <v>2.8089400000000002</v>
      </c>
      <c r="R162" s="207">
        <f>Q162*H162</f>
        <v>58.706845999999999</v>
      </c>
      <c r="S162" s="207">
        <v>0</v>
      </c>
      <c r="T162" s="20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9" t="s">
        <v>142</v>
      </c>
      <c r="AT162" s="209" t="s">
        <v>144</v>
      </c>
      <c r="AU162" s="209" t="s">
        <v>79</v>
      </c>
      <c r="AY162" s="17" t="s">
        <v>143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7" t="s">
        <v>77</v>
      </c>
      <c r="BK162" s="210">
        <f>ROUND(I162*H162,2)</f>
        <v>0</v>
      </c>
      <c r="BL162" s="17" t="s">
        <v>142</v>
      </c>
      <c r="BM162" s="209" t="s">
        <v>1051</v>
      </c>
    </row>
    <row r="163" s="2" customFormat="1">
      <c r="A163" s="38"/>
      <c r="B163" s="39"/>
      <c r="C163" s="40"/>
      <c r="D163" s="211" t="s">
        <v>149</v>
      </c>
      <c r="E163" s="40"/>
      <c r="F163" s="212" t="s">
        <v>1052</v>
      </c>
      <c r="G163" s="40"/>
      <c r="H163" s="40"/>
      <c r="I163" s="213"/>
      <c r="J163" s="40"/>
      <c r="K163" s="40"/>
      <c r="L163" s="44"/>
      <c r="M163" s="214"/>
      <c r="N163" s="215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149</v>
      </c>
      <c r="AU163" s="17" t="s">
        <v>79</v>
      </c>
    </row>
    <row r="164" s="13" customFormat="1">
      <c r="A164" s="13"/>
      <c r="B164" s="239"/>
      <c r="C164" s="240"/>
      <c r="D164" s="211" t="s">
        <v>242</v>
      </c>
      <c r="E164" s="241" t="s">
        <v>19</v>
      </c>
      <c r="F164" s="242" t="s">
        <v>1053</v>
      </c>
      <c r="G164" s="240"/>
      <c r="H164" s="243">
        <v>20.899999999999999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242</v>
      </c>
      <c r="AU164" s="249" t="s">
        <v>79</v>
      </c>
      <c r="AV164" s="13" t="s">
        <v>79</v>
      </c>
      <c r="AW164" s="13" t="s">
        <v>31</v>
      </c>
      <c r="AX164" s="13" t="s">
        <v>77</v>
      </c>
      <c r="AY164" s="249" t="s">
        <v>143</v>
      </c>
    </row>
    <row r="165" s="2" customFormat="1" ht="16.5" customHeight="1">
      <c r="A165" s="38"/>
      <c r="B165" s="39"/>
      <c r="C165" s="197" t="s">
        <v>347</v>
      </c>
      <c r="D165" s="197" t="s">
        <v>144</v>
      </c>
      <c r="E165" s="198" t="s">
        <v>684</v>
      </c>
      <c r="F165" s="199" t="s">
        <v>685</v>
      </c>
      <c r="G165" s="200" t="s">
        <v>259</v>
      </c>
      <c r="H165" s="201">
        <v>31.199999999999999</v>
      </c>
      <c r="I165" s="202"/>
      <c r="J165" s="203">
        <f>ROUND(I165*H165,2)</f>
        <v>0</v>
      </c>
      <c r="K165" s="204"/>
      <c r="L165" s="44"/>
      <c r="M165" s="205" t="s">
        <v>19</v>
      </c>
      <c r="N165" s="206" t="s">
        <v>40</v>
      </c>
      <c r="O165" s="84"/>
      <c r="P165" s="207">
        <f>O165*H165</f>
        <v>0</v>
      </c>
      <c r="Q165" s="207">
        <v>0.00726</v>
      </c>
      <c r="R165" s="207">
        <f>Q165*H165</f>
        <v>0.22651199999999999</v>
      </c>
      <c r="S165" s="207">
        <v>0</v>
      </c>
      <c r="T165" s="20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9" t="s">
        <v>142</v>
      </c>
      <c r="AT165" s="209" t="s">
        <v>144</v>
      </c>
      <c r="AU165" s="209" t="s">
        <v>79</v>
      </c>
      <c r="AY165" s="17" t="s">
        <v>143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77</v>
      </c>
      <c r="BK165" s="210">
        <f>ROUND(I165*H165,2)</f>
        <v>0</v>
      </c>
      <c r="BL165" s="17" t="s">
        <v>142</v>
      </c>
      <c r="BM165" s="209" t="s">
        <v>1054</v>
      </c>
    </row>
    <row r="166" s="2" customFormat="1">
      <c r="A166" s="38"/>
      <c r="B166" s="39"/>
      <c r="C166" s="40"/>
      <c r="D166" s="211" t="s">
        <v>149</v>
      </c>
      <c r="E166" s="40"/>
      <c r="F166" s="212" t="s">
        <v>687</v>
      </c>
      <c r="G166" s="40"/>
      <c r="H166" s="40"/>
      <c r="I166" s="213"/>
      <c r="J166" s="40"/>
      <c r="K166" s="40"/>
      <c r="L166" s="44"/>
      <c r="M166" s="214"/>
      <c r="N166" s="215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149</v>
      </c>
      <c r="AU166" s="17" t="s">
        <v>79</v>
      </c>
    </row>
    <row r="167" s="13" customFormat="1">
      <c r="A167" s="13"/>
      <c r="B167" s="239"/>
      <c r="C167" s="240"/>
      <c r="D167" s="211" t="s">
        <v>242</v>
      </c>
      <c r="E167" s="241" t="s">
        <v>19</v>
      </c>
      <c r="F167" s="242" t="s">
        <v>1055</v>
      </c>
      <c r="G167" s="240"/>
      <c r="H167" s="243">
        <v>31.199999999999999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242</v>
      </c>
      <c r="AU167" s="249" t="s">
        <v>79</v>
      </c>
      <c r="AV167" s="13" t="s">
        <v>79</v>
      </c>
      <c r="AW167" s="13" t="s">
        <v>31</v>
      </c>
      <c r="AX167" s="13" t="s">
        <v>77</v>
      </c>
      <c r="AY167" s="249" t="s">
        <v>143</v>
      </c>
    </row>
    <row r="168" s="2" customFormat="1" ht="16.5" customHeight="1">
      <c r="A168" s="38"/>
      <c r="B168" s="39"/>
      <c r="C168" s="197" t="s">
        <v>354</v>
      </c>
      <c r="D168" s="197" t="s">
        <v>144</v>
      </c>
      <c r="E168" s="198" t="s">
        <v>697</v>
      </c>
      <c r="F168" s="199" t="s">
        <v>698</v>
      </c>
      <c r="G168" s="200" t="s">
        <v>259</v>
      </c>
      <c r="H168" s="201">
        <v>31.199999999999999</v>
      </c>
      <c r="I168" s="202"/>
      <c r="J168" s="203">
        <f>ROUND(I168*H168,2)</f>
        <v>0</v>
      </c>
      <c r="K168" s="204"/>
      <c r="L168" s="44"/>
      <c r="M168" s="205" t="s">
        <v>19</v>
      </c>
      <c r="N168" s="206" t="s">
        <v>40</v>
      </c>
      <c r="O168" s="84"/>
      <c r="P168" s="207">
        <f>O168*H168</f>
        <v>0</v>
      </c>
      <c r="Q168" s="207">
        <v>0.00085999999999999998</v>
      </c>
      <c r="R168" s="207">
        <f>Q168*H168</f>
        <v>0.026831999999999998</v>
      </c>
      <c r="S168" s="207">
        <v>0</v>
      </c>
      <c r="T168" s="20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9" t="s">
        <v>142</v>
      </c>
      <c r="AT168" s="209" t="s">
        <v>144</v>
      </c>
      <c r="AU168" s="209" t="s">
        <v>79</v>
      </c>
      <c r="AY168" s="17" t="s">
        <v>143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7" t="s">
        <v>77</v>
      </c>
      <c r="BK168" s="210">
        <f>ROUND(I168*H168,2)</f>
        <v>0</v>
      </c>
      <c r="BL168" s="17" t="s">
        <v>142</v>
      </c>
      <c r="BM168" s="209" t="s">
        <v>1056</v>
      </c>
    </row>
    <row r="169" s="2" customFormat="1">
      <c r="A169" s="38"/>
      <c r="B169" s="39"/>
      <c r="C169" s="40"/>
      <c r="D169" s="211" t="s">
        <v>149</v>
      </c>
      <c r="E169" s="40"/>
      <c r="F169" s="212" t="s">
        <v>700</v>
      </c>
      <c r="G169" s="40"/>
      <c r="H169" s="40"/>
      <c r="I169" s="213"/>
      <c r="J169" s="40"/>
      <c r="K169" s="40"/>
      <c r="L169" s="44"/>
      <c r="M169" s="214"/>
      <c r="N169" s="215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149</v>
      </c>
      <c r="AU169" s="17" t="s">
        <v>79</v>
      </c>
    </row>
    <row r="170" s="13" customFormat="1">
      <c r="A170" s="13"/>
      <c r="B170" s="239"/>
      <c r="C170" s="240"/>
      <c r="D170" s="211" t="s">
        <v>242</v>
      </c>
      <c r="E170" s="241" t="s">
        <v>19</v>
      </c>
      <c r="F170" s="242" t="s">
        <v>1055</v>
      </c>
      <c r="G170" s="240"/>
      <c r="H170" s="243">
        <v>31.199999999999999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242</v>
      </c>
      <c r="AU170" s="249" t="s">
        <v>79</v>
      </c>
      <c r="AV170" s="13" t="s">
        <v>79</v>
      </c>
      <c r="AW170" s="13" t="s">
        <v>31</v>
      </c>
      <c r="AX170" s="13" t="s">
        <v>77</v>
      </c>
      <c r="AY170" s="249" t="s">
        <v>143</v>
      </c>
    </row>
    <row r="171" s="2" customFormat="1" ht="16.5" customHeight="1">
      <c r="A171" s="38"/>
      <c r="B171" s="39"/>
      <c r="C171" s="197" t="s">
        <v>360</v>
      </c>
      <c r="D171" s="197" t="s">
        <v>144</v>
      </c>
      <c r="E171" s="198" t="s">
        <v>716</v>
      </c>
      <c r="F171" s="199" t="s">
        <v>717</v>
      </c>
      <c r="G171" s="200" t="s">
        <v>462</v>
      </c>
      <c r="H171" s="201">
        <v>0.20100000000000001</v>
      </c>
      <c r="I171" s="202"/>
      <c r="J171" s="203">
        <f>ROUND(I171*H171,2)</f>
        <v>0</v>
      </c>
      <c r="K171" s="204"/>
      <c r="L171" s="44"/>
      <c r="M171" s="205" t="s">
        <v>19</v>
      </c>
      <c r="N171" s="206" t="s">
        <v>40</v>
      </c>
      <c r="O171" s="84"/>
      <c r="P171" s="207">
        <f>O171*H171</f>
        <v>0</v>
      </c>
      <c r="Q171" s="207">
        <v>1.03955</v>
      </c>
      <c r="R171" s="207">
        <f>Q171*H171</f>
        <v>0.20894955000000001</v>
      </c>
      <c r="S171" s="207">
        <v>0</v>
      </c>
      <c r="T171" s="20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9" t="s">
        <v>142</v>
      </c>
      <c r="AT171" s="209" t="s">
        <v>144</v>
      </c>
      <c r="AU171" s="209" t="s">
        <v>79</v>
      </c>
      <c r="AY171" s="17" t="s">
        <v>143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77</v>
      </c>
      <c r="BK171" s="210">
        <f>ROUND(I171*H171,2)</f>
        <v>0</v>
      </c>
      <c r="BL171" s="17" t="s">
        <v>142</v>
      </c>
      <c r="BM171" s="209" t="s">
        <v>1057</v>
      </c>
    </row>
    <row r="172" s="2" customFormat="1">
      <c r="A172" s="38"/>
      <c r="B172" s="39"/>
      <c r="C172" s="40"/>
      <c r="D172" s="211" t="s">
        <v>149</v>
      </c>
      <c r="E172" s="40"/>
      <c r="F172" s="212" t="s">
        <v>719</v>
      </c>
      <c r="G172" s="40"/>
      <c r="H172" s="40"/>
      <c r="I172" s="213"/>
      <c r="J172" s="40"/>
      <c r="K172" s="40"/>
      <c r="L172" s="44"/>
      <c r="M172" s="214"/>
      <c r="N172" s="215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149</v>
      </c>
      <c r="AU172" s="17" t="s">
        <v>79</v>
      </c>
    </row>
    <row r="173" s="13" customFormat="1">
      <c r="A173" s="13"/>
      <c r="B173" s="239"/>
      <c r="C173" s="240"/>
      <c r="D173" s="211" t="s">
        <v>242</v>
      </c>
      <c r="E173" s="241" t="s">
        <v>19</v>
      </c>
      <c r="F173" s="242" t="s">
        <v>1058</v>
      </c>
      <c r="G173" s="240"/>
      <c r="H173" s="243">
        <v>0.20100000000000001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242</v>
      </c>
      <c r="AU173" s="249" t="s">
        <v>79</v>
      </c>
      <c r="AV173" s="13" t="s">
        <v>79</v>
      </c>
      <c r="AW173" s="13" t="s">
        <v>31</v>
      </c>
      <c r="AX173" s="13" t="s">
        <v>77</v>
      </c>
      <c r="AY173" s="249" t="s">
        <v>143</v>
      </c>
    </row>
    <row r="174" s="11" customFormat="1" ht="22.8" customHeight="1">
      <c r="A174" s="11"/>
      <c r="B174" s="183"/>
      <c r="C174" s="184"/>
      <c r="D174" s="185" t="s">
        <v>68</v>
      </c>
      <c r="E174" s="226" t="s">
        <v>142</v>
      </c>
      <c r="F174" s="226" t="s">
        <v>402</v>
      </c>
      <c r="G174" s="184"/>
      <c r="H174" s="184"/>
      <c r="I174" s="187"/>
      <c r="J174" s="227">
        <f>BK174</f>
        <v>0</v>
      </c>
      <c r="K174" s="184"/>
      <c r="L174" s="189"/>
      <c r="M174" s="190"/>
      <c r="N174" s="191"/>
      <c r="O174" s="191"/>
      <c r="P174" s="192">
        <f>SUM(P175:P183)</f>
        <v>0</v>
      </c>
      <c r="Q174" s="191"/>
      <c r="R174" s="192">
        <f>SUM(R175:R183)</f>
        <v>15.534342999999998</v>
      </c>
      <c r="S174" s="191"/>
      <c r="T174" s="193">
        <f>SUM(T175:T183)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94" t="s">
        <v>77</v>
      </c>
      <c r="AT174" s="195" t="s">
        <v>68</v>
      </c>
      <c r="AU174" s="195" t="s">
        <v>77</v>
      </c>
      <c r="AY174" s="194" t="s">
        <v>143</v>
      </c>
      <c r="BK174" s="196">
        <f>SUM(BK175:BK183)</f>
        <v>0</v>
      </c>
    </row>
    <row r="175" s="2" customFormat="1" ht="21.75" customHeight="1">
      <c r="A175" s="38"/>
      <c r="B175" s="39"/>
      <c r="C175" s="197" t="s">
        <v>366</v>
      </c>
      <c r="D175" s="197" t="s">
        <v>144</v>
      </c>
      <c r="E175" s="198" t="s">
        <v>1059</v>
      </c>
      <c r="F175" s="199" t="s">
        <v>1060</v>
      </c>
      <c r="G175" s="200" t="s">
        <v>259</v>
      </c>
      <c r="H175" s="201">
        <v>10.300000000000001</v>
      </c>
      <c r="I175" s="202"/>
      <c r="J175" s="203">
        <f>ROUND(I175*H175,2)</f>
        <v>0</v>
      </c>
      <c r="K175" s="204"/>
      <c r="L175" s="44"/>
      <c r="M175" s="205" t="s">
        <v>19</v>
      </c>
      <c r="N175" s="206" t="s">
        <v>40</v>
      </c>
      <c r="O175" s="84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142</v>
      </c>
      <c r="AT175" s="209" t="s">
        <v>144</v>
      </c>
      <c r="AU175" s="209" t="s">
        <v>79</v>
      </c>
      <c r="AY175" s="17" t="s">
        <v>143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77</v>
      </c>
      <c r="BK175" s="210">
        <f>ROUND(I175*H175,2)</f>
        <v>0</v>
      </c>
      <c r="BL175" s="17" t="s">
        <v>142</v>
      </c>
      <c r="BM175" s="209" t="s">
        <v>1061</v>
      </c>
    </row>
    <row r="176" s="2" customFormat="1">
      <c r="A176" s="38"/>
      <c r="B176" s="39"/>
      <c r="C176" s="40"/>
      <c r="D176" s="211" t="s">
        <v>149</v>
      </c>
      <c r="E176" s="40"/>
      <c r="F176" s="212" t="s">
        <v>1062</v>
      </c>
      <c r="G176" s="40"/>
      <c r="H176" s="40"/>
      <c r="I176" s="213"/>
      <c r="J176" s="40"/>
      <c r="K176" s="40"/>
      <c r="L176" s="44"/>
      <c r="M176" s="214"/>
      <c r="N176" s="215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79</v>
      </c>
    </row>
    <row r="177" s="13" customFormat="1">
      <c r="A177" s="13"/>
      <c r="B177" s="239"/>
      <c r="C177" s="240"/>
      <c r="D177" s="211" t="s">
        <v>242</v>
      </c>
      <c r="E177" s="241" t="s">
        <v>19</v>
      </c>
      <c r="F177" s="242" t="s">
        <v>1063</v>
      </c>
      <c r="G177" s="240"/>
      <c r="H177" s="243">
        <v>10.300000000000001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242</v>
      </c>
      <c r="AU177" s="249" t="s">
        <v>79</v>
      </c>
      <c r="AV177" s="13" t="s">
        <v>79</v>
      </c>
      <c r="AW177" s="13" t="s">
        <v>31</v>
      </c>
      <c r="AX177" s="13" t="s">
        <v>77</v>
      </c>
      <c r="AY177" s="249" t="s">
        <v>143</v>
      </c>
    </row>
    <row r="178" s="2" customFormat="1" ht="21.75" customHeight="1">
      <c r="A178" s="38"/>
      <c r="B178" s="39"/>
      <c r="C178" s="197" t="s">
        <v>371</v>
      </c>
      <c r="D178" s="197" t="s">
        <v>144</v>
      </c>
      <c r="E178" s="198" t="s">
        <v>1064</v>
      </c>
      <c r="F178" s="199" t="s">
        <v>1065</v>
      </c>
      <c r="G178" s="200" t="s">
        <v>259</v>
      </c>
      <c r="H178" s="201">
        <v>10.6</v>
      </c>
      <c r="I178" s="202"/>
      <c r="J178" s="203">
        <f>ROUND(I178*H178,2)</f>
        <v>0</v>
      </c>
      <c r="K178" s="204"/>
      <c r="L178" s="44"/>
      <c r="M178" s="205" t="s">
        <v>19</v>
      </c>
      <c r="N178" s="206" t="s">
        <v>40</v>
      </c>
      <c r="O178" s="84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9" t="s">
        <v>142</v>
      </c>
      <c r="AT178" s="209" t="s">
        <v>144</v>
      </c>
      <c r="AU178" s="209" t="s">
        <v>79</v>
      </c>
      <c r="AY178" s="17" t="s">
        <v>143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77</v>
      </c>
      <c r="BK178" s="210">
        <f>ROUND(I178*H178,2)</f>
        <v>0</v>
      </c>
      <c r="BL178" s="17" t="s">
        <v>142</v>
      </c>
      <c r="BM178" s="209" t="s">
        <v>1066</v>
      </c>
    </row>
    <row r="179" s="2" customFormat="1">
      <c r="A179" s="38"/>
      <c r="B179" s="39"/>
      <c r="C179" s="40"/>
      <c r="D179" s="211" t="s">
        <v>149</v>
      </c>
      <c r="E179" s="40"/>
      <c r="F179" s="212" t="s">
        <v>1067</v>
      </c>
      <c r="G179" s="40"/>
      <c r="H179" s="40"/>
      <c r="I179" s="213"/>
      <c r="J179" s="40"/>
      <c r="K179" s="40"/>
      <c r="L179" s="44"/>
      <c r="M179" s="214"/>
      <c r="N179" s="215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149</v>
      </c>
      <c r="AU179" s="17" t="s">
        <v>79</v>
      </c>
    </row>
    <row r="180" s="13" customFormat="1">
      <c r="A180" s="13"/>
      <c r="B180" s="239"/>
      <c r="C180" s="240"/>
      <c r="D180" s="211" t="s">
        <v>242</v>
      </c>
      <c r="E180" s="241" t="s">
        <v>19</v>
      </c>
      <c r="F180" s="242" t="s">
        <v>1068</v>
      </c>
      <c r="G180" s="240"/>
      <c r="H180" s="243">
        <v>10.6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242</v>
      </c>
      <c r="AU180" s="249" t="s">
        <v>79</v>
      </c>
      <c r="AV180" s="13" t="s">
        <v>79</v>
      </c>
      <c r="AW180" s="13" t="s">
        <v>31</v>
      </c>
      <c r="AX180" s="13" t="s">
        <v>77</v>
      </c>
      <c r="AY180" s="249" t="s">
        <v>143</v>
      </c>
    </row>
    <row r="181" s="2" customFormat="1" ht="16.5" customHeight="1">
      <c r="A181" s="38"/>
      <c r="B181" s="39"/>
      <c r="C181" s="197" t="s">
        <v>376</v>
      </c>
      <c r="D181" s="197" t="s">
        <v>144</v>
      </c>
      <c r="E181" s="198" t="s">
        <v>749</v>
      </c>
      <c r="F181" s="199" t="s">
        <v>750</v>
      </c>
      <c r="G181" s="200" t="s">
        <v>259</v>
      </c>
      <c r="H181" s="201">
        <v>20.899999999999999</v>
      </c>
      <c r="I181" s="202"/>
      <c r="J181" s="203">
        <f>ROUND(I181*H181,2)</f>
        <v>0</v>
      </c>
      <c r="K181" s="204"/>
      <c r="L181" s="44"/>
      <c r="M181" s="205" t="s">
        <v>19</v>
      </c>
      <c r="N181" s="206" t="s">
        <v>40</v>
      </c>
      <c r="O181" s="84"/>
      <c r="P181" s="207">
        <f>O181*H181</f>
        <v>0</v>
      </c>
      <c r="Q181" s="207">
        <v>0.74326999999999999</v>
      </c>
      <c r="R181" s="207">
        <f>Q181*H181</f>
        <v>15.534342999999998</v>
      </c>
      <c r="S181" s="207">
        <v>0</v>
      </c>
      <c r="T181" s="20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9" t="s">
        <v>142</v>
      </c>
      <c r="AT181" s="209" t="s">
        <v>144</v>
      </c>
      <c r="AU181" s="209" t="s">
        <v>79</v>
      </c>
      <c r="AY181" s="17" t="s">
        <v>143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7" t="s">
        <v>77</v>
      </c>
      <c r="BK181" s="210">
        <f>ROUND(I181*H181,2)</f>
        <v>0</v>
      </c>
      <c r="BL181" s="17" t="s">
        <v>142</v>
      </c>
      <c r="BM181" s="209" t="s">
        <v>1069</v>
      </c>
    </row>
    <row r="182" s="2" customFormat="1">
      <c r="A182" s="38"/>
      <c r="B182" s="39"/>
      <c r="C182" s="40"/>
      <c r="D182" s="211" t="s">
        <v>149</v>
      </c>
      <c r="E182" s="40"/>
      <c r="F182" s="212" t="s">
        <v>752</v>
      </c>
      <c r="G182" s="40"/>
      <c r="H182" s="40"/>
      <c r="I182" s="213"/>
      <c r="J182" s="40"/>
      <c r="K182" s="40"/>
      <c r="L182" s="44"/>
      <c r="M182" s="214"/>
      <c r="N182" s="215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79</v>
      </c>
    </row>
    <row r="183" s="13" customFormat="1">
      <c r="A183" s="13"/>
      <c r="B183" s="239"/>
      <c r="C183" s="240"/>
      <c r="D183" s="211" t="s">
        <v>242</v>
      </c>
      <c r="E183" s="241" t="s">
        <v>19</v>
      </c>
      <c r="F183" s="242" t="s">
        <v>1070</v>
      </c>
      <c r="G183" s="240"/>
      <c r="H183" s="243">
        <v>20.899999999999999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242</v>
      </c>
      <c r="AU183" s="249" t="s">
        <v>79</v>
      </c>
      <c r="AV183" s="13" t="s">
        <v>79</v>
      </c>
      <c r="AW183" s="13" t="s">
        <v>31</v>
      </c>
      <c r="AX183" s="13" t="s">
        <v>77</v>
      </c>
      <c r="AY183" s="249" t="s">
        <v>143</v>
      </c>
    </row>
    <row r="184" s="11" customFormat="1" ht="22.8" customHeight="1">
      <c r="A184" s="11"/>
      <c r="B184" s="183"/>
      <c r="C184" s="184"/>
      <c r="D184" s="185" t="s">
        <v>68</v>
      </c>
      <c r="E184" s="226" t="s">
        <v>161</v>
      </c>
      <c r="F184" s="226" t="s">
        <v>1071</v>
      </c>
      <c r="G184" s="184"/>
      <c r="H184" s="184"/>
      <c r="I184" s="187"/>
      <c r="J184" s="227">
        <f>BK184</f>
        <v>0</v>
      </c>
      <c r="K184" s="184"/>
      <c r="L184" s="189"/>
      <c r="M184" s="190"/>
      <c r="N184" s="191"/>
      <c r="O184" s="191"/>
      <c r="P184" s="192">
        <f>SUM(P185:P220)</f>
        <v>0</v>
      </c>
      <c r="Q184" s="191"/>
      <c r="R184" s="192">
        <f>SUM(R185:R220)</f>
        <v>98.569000000000003</v>
      </c>
      <c r="S184" s="191"/>
      <c r="T184" s="193">
        <f>SUM(T185:T220)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4" t="s">
        <v>77</v>
      </c>
      <c r="AT184" s="195" t="s">
        <v>68</v>
      </c>
      <c r="AU184" s="195" t="s">
        <v>77</v>
      </c>
      <c r="AY184" s="194" t="s">
        <v>143</v>
      </c>
      <c r="BK184" s="196">
        <f>SUM(BK185:BK220)</f>
        <v>0</v>
      </c>
    </row>
    <row r="185" s="2" customFormat="1" ht="21.75" customHeight="1">
      <c r="A185" s="38"/>
      <c r="B185" s="39"/>
      <c r="C185" s="197" t="s">
        <v>382</v>
      </c>
      <c r="D185" s="197" t="s">
        <v>144</v>
      </c>
      <c r="E185" s="198" t="s">
        <v>1072</v>
      </c>
      <c r="F185" s="199" t="s">
        <v>1073</v>
      </c>
      <c r="G185" s="200" t="s">
        <v>259</v>
      </c>
      <c r="H185" s="201">
        <v>1572</v>
      </c>
      <c r="I185" s="202"/>
      <c r="J185" s="203">
        <f>ROUND(I185*H185,2)</f>
        <v>0</v>
      </c>
      <c r="K185" s="204"/>
      <c r="L185" s="44"/>
      <c r="M185" s="205" t="s">
        <v>19</v>
      </c>
      <c r="N185" s="206" t="s">
        <v>40</v>
      </c>
      <c r="O185" s="84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9" t="s">
        <v>142</v>
      </c>
      <c r="AT185" s="209" t="s">
        <v>144</v>
      </c>
      <c r="AU185" s="209" t="s">
        <v>79</v>
      </c>
      <c r="AY185" s="17" t="s">
        <v>143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7" t="s">
        <v>77</v>
      </c>
      <c r="BK185" s="210">
        <f>ROUND(I185*H185,2)</f>
        <v>0</v>
      </c>
      <c r="BL185" s="17" t="s">
        <v>142</v>
      </c>
      <c r="BM185" s="209" t="s">
        <v>1074</v>
      </c>
    </row>
    <row r="186" s="2" customFormat="1">
      <c r="A186" s="38"/>
      <c r="B186" s="39"/>
      <c r="C186" s="40"/>
      <c r="D186" s="211" t="s">
        <v>149</v>
      </c>
      <c r="E186" s="40"/>
      <c r="F186" s="212" t="s">
        <v>1075</v>
      </c>
      <c r="G186" s="40"/>
      <c r="H186" s="40"/>
      <c r="I186" s="213"/>
      <c r="J186" s="40"/>
      <c r="K186" s="40"/>
      <c r="L186" s="44"/>
      <c r="M186" s="214"/>
      <c r="N186" s="215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149</v>
      </c>
      <c r="AU186" s="17" t="s">
        <v>79</v>
      </c>
    </row>
    <row r="187" s="13" customFormat="1">
      <c r="A187" s="13"/>
      <c r="B187" s="239"/>
      <c r="C187" s="240"/>
      <c r="D187" s="211" t="s">
        <v>242</v>
      </c>
      <c r="E187" s="241" t="s">
        <v>19</v>
      </c>
      <c r="F187" s="242" t="s">
        <v>1076</v>
      </c>
      <c r="G187" s="240"/>
      <c r="H187" s="243">
        <v>1490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242</v>
      </c>
      <c r="AU187" s="249" t="s">
        <v>79</v>
      </c>
      <c r="AV187" s="13" t="s">
        <v>79</v>
      </c>
      <c r="AW187" s="13" t="s">
        <v>31</v>
      </c>
      <c r="AX187" s="13" t="s">
        <v>69</v>
      </c>
      <c r="AY187" s="249" t="s">
        <v>143</v>
      </c>
    </row>
    <row r="188" s="13" customFormat="1">
      <c r="A188" s="13"/>
      <c r="B188" s="239"/>
      <c r="C188" s="240"/>
      <c r="D188" s="211" t="s">
        <v>242</v>
      </c>
      <c r="E188" s="241" t="s">
        <v>19</v>
      </c>
      <c r="F188" s="242" t="s">
        <v>1077</v>
      </c>
      <c r="G188" s="240"/>
      <c r="H188" s="243">
        <v>82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242</v>
      </c>
      <c r="AU188" s="249" t="s">
        <v>79</v>
      </c>
      <c r="AV188" s="13" t="s">
        <v>79</v>
      </c>
      <c r="AW188" s="13" t="s">
        <v>31</v>
      </c>
      <c r="AX188" s="13" t="s">
        <v>69</v>
      </c>
      <c r="AY188" s="249" t="s">
        <v>143</v>
      </c>
    </row>
    <row r="189" s="14" customFormat="1">
      <c r="A189" s="14"/>
      <c r="B189" s="250"/>
      <c r="C189" s="251"/>
      <c r="D189" s="211" t="s">
        <v>242</v>
      </c>
      <c r="E189" s="252" t="s">
        <v>19</v>
      </c>
      <c r="F189" s="253" t="s">
        <v>325</v>
      </c>
      <c r="G189" s="251"/>
      <c r="H189" s="254">
        <v>1572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242</v>
      </c>
      <c r="AU189" s="260" t="s">
        <v>79</v>
      </c>
      <c r="AV189" s="14" t="s">
        <v>142</v>
      </c>
      <c r="AW189" s="14" t="s">
        <v>31</v>
      </c>
      <c r="AX189" s="14" t="s">
        <v>77</v>
      </c>
      <c r="AY189" s="260" t="s">
        <v>143</v>
      </c>
    </row>
    <row r="190" s="2" customFormat="1" ht="16.5" customHeight="1">
      <c r="A190" s="38"/>
      <c r="B190" s="39"/>
      <c r="C190" s="197" t="s">
        <v>387</v>
      </c>
      <c r="D190" s="197" t="s">
        <v>144</v>
      </c>
      <c r="E190" s="198" t="s">
        <v>1078</v>
      </c>
      <c r="F190" s="199" t="s">
        <v>1079</v>
      </c>
      <c r="G190" s="200" t="s">
        <v>259</v>
      </c>
      <c r="H190" s="201">
        <v>65.5</v>
      </c>
      <c r="I190" s="202"/>
      <c r="J190" s="203">
        <f>ROUND(I190*H190,2)</f>
        <v>0</v>
      </c>
      <c r="K190" s="204"/>
      <c r="L190" s="44"/>
      <c r="M190" s="205" t="s">
        <v>19</v>
      </c>
      <c r="N190" s="206" t="s">
        <v>40</v>
      </c>
      <c r="O190" s="8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142</v>
      </c>
      <c r="AT190" s="209" t="s">
        <v>144</v>
      </c>
      <c r="AU190" s="209" t="s">
        <v>79</v>
      </c>
      <c r="AY190" s="17" t="s">
        <v>143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77</v>
      </c>
      <c r="BK190" s="210">
        <f>ROUND(I190*H190,2)</f>
        <v>0</v>
      </c>
      <c r="BL190" s="17" t="s">
        <v>142</v>
      </c>
      <c r="BM190" s="209" t="s">
        <v>1080</v>
      </c>
    </row>
    <row r="191" s="2" customFormat="1">
      <c r="A191" s="38"/>
      <c r="B191" s="39"/>
      <c r="C191" s="40"/>
      <c r="D191" s="211" t="s">
        <v>149</v>
      </c>
      <c r="E191" s="40"/>
      <c r="F191" s="212" t="s">
        <v>1081</v>
      </c>
      <c r="G191" s="40"/>
      <c r="H191" s="40"/>
      <c r="I191" s="213"/>
      <c r="J191" s="40"/>
      <c r="K191" s="40"/>
      <c r="L191" s="44"/>
      <c r="M191" s="214"/>
      <c r="N191" s="215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79</v>
      </c>
    </row>
    <row r="192" s="13" customFormat="1">
      <c r="A192" s="13"/>
      <c r="B192" s="239"/>
      <c r="C192" s="240"/>
      <c r="D192" s="211" t="s">
        <v>242</v>
      </c>
      <c r="E192" s="241" t="s">
        <v>19</v>
      </c>
      <c r="F192" s="242" t="s">
        <v>1082</v>
      </c>
      <c r="G192" s="240"/>
      <c r="H192" s="243">
        <v>65.5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242</v>
      </c>
      <c r="AU192" s="249" t="s">
        <v>79</v>
      </c>
      <c r="AV192" s="13" t="s">
        <v>79</v>
      </c>
      <c r="AW192" s="13" t="s">
        <v>31</v>
      </c>
      <c r="AX192" s="13" t="s">
        <v>77</v>
      </c>
      <c r="AY192" s="249" t="s">
        <v>143</v>
      </c>
    </row>
    <row r="193" s="2" customFormat="1" ht="16.5" customHeight="1">
      <c r="A193" s="38"/>
      <c r="B193" s="39"/>
      <c r="C193" s="197" t="s">
        <v>392</v>
      </c>
      <c r="D193" s="197" t="s">
        <v>144</v>
      </c>
      <c r="E193" s="198" t="s">
        <v>1083</v>
      </c>
      <c r="F193" s="199" t="s">
        <v>1084</v>
      </c>
      <c r="G193" s="200" t="s">
        <v>259</v>
      </c>
      <c r="H193" s="201">
        <v>2865.5999999999999</v>
      </c>
      <c r="I193" s="202"/>
      <c r="J193" s="203">
        <f>ROUND(I193*H193,2)</f>
        <v>0</v>
      </c>
      <c r="K193" s="204"/>
      <c r="L193" s="44"/>
      <c r="M193" s="205" t="s">
        <v>19</v>
      </c>
      <c r="N193" s="206" t="s">
        <v>40</v>
      </c>
      <c r="O193" s="84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9" t="s">
        <v>142</v>
      </c>
      <c r="AT193" s="209" t="s">
        <v>144</v>
      </c>
      <c r="AU193" s="209" t="s">
        <v>79</v>
      </c>
      <c r="AY193" s="17" t="s">
        <v>143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7" t="s">
        <v>77</v>
      </c>
      <c r="BK193" s="210">
        <f>ROUND(I193*H193,2)</f>
        <v>0</v>
      </c>
      <c r="BL193" s="17" t="s">
        <v>142</v>
      </c>
      <c r="BM193" s="209" t="s">
        <v>1085</v>
      </c>
    </row>
    <row r="194" s="2" customFormat="1">
      <c r="A194" s="38"/>
      <c r="B194" s="39"/>
      <c r="C194" s="40"/>
      <c r="D194" s="211" t="s">
        <v>149</v>
      </c>
      <c r="E194" s="40"/>
      <c r="F194" s="212" t="s">
        <v>1086</v>
      </c>
      <c r="G194" s="40"/>
      <c r="H194" s="40"/>
      <c r="I194" s="213"/>
      <c r="J194" s="40"/>
      <c r="K194" s="40"/>
      <c r="L194" s="44"/>
      <c r="M194" s="214"/>
      <c r="N194" s="215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79</v>
      </c>
    </row>
    <row r="195" s="13" customFormat="1">
      <c r="A195" s="13"/>
      <c r="B195" s="239"/>
      <c r="C195" s="240"/>
      <c r="D195" s="211" t="s">
        <v>242</v>
      </c>
      <c r="E195" s="241" t="s">
        <v>19</v>
      </c>
      <c r="F195" s="242" t="s">
        <v>1087</v>
      </c>
      <c r="G195" s="240"/>
      <c r="H195" s="243">
        <v>1375.5999999999999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242</v>
      </c>
      <c r="AU195" s="249" t="s">
        <v>79</v>
      </c>
      <c r="AV195" s="13" t="s">
        <v>79</v>
      </c>
      <c r="AW195" s="13" t="s">
        <v>31</v>
      </c>
      <c r="AX195" s="13" t="s">
        <v>69</v>
      </c>
      <c r="AY195" s="249" t="s">
        <v>143</v>
      </c>
    </row>
    <row r="196" s="13" customFormat="1">
      <c r="A196" s="13"/>
      <c r="B196" s="239"/>
      <c r="C196" s="240"/>
      <c r="D196" s="211" t="s">
        <v>242</v>
      </c>
      <c r="E196" s="241" t="s">
        <v>19</v>
      </c>
      <c r="F196" s="242" t="s">
        <v>1088</v>
      </c>
      <c r="G196" s="240"/>
      <c r="H196" s="243">
        <v>1490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242</v>
      </c>
      <c r="AU196" s="249" t="s">
        <v>79</v>
      </c>
      <c r="AV196" s="13" t="s">
        <v>79</v>
      </c>
      <c r="AW196" s="13" t="s">
        <v>31</v>
      </c>
      <c r="AX196" s="13" t="s">
        <v>69</v>
      </c>
      <c r="AY196" s="249" t="s">
        <v>143</v>
      </c>
    </row>
    <row r="197" s="14" customFormat="1">
      <c r="A197" s="14"/>
      <c r="B197" s="250"/>
      <c r="C197" s="251"/>
      <c r="D197" s="211" t="s">
        <v>242</v>
      </c>
      <c r="E197" s="252" t="s">
        <v>19</v>
      </c>
      <c r="F197" s="253" t="s">
        <v>325</v>
      </c>
      <c r="G197" s="251"/>
      <c r="H197" s="254">
        <v>2865.5999999999999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242</v>
      </c>
      <c r="AU197" s="260" t="s">
        <v>79</v>
      </c>
      <c r="AV197" s="14" t="s">
        <v>142</v>
      </c>
      <c r="AW197" s="14" t="s">
        <v>31</v>
      </c>
      <c r="AX197" s="14" t="s">
        <v>77</v>
      </c>
      <c r="AY197" s="260" t="s">
        <v>143</v>
      </c>
    </row>
    <row r="198" s="2" customFormat="1" ht="16.5" customHeight="1">
      <c r="A198" s="38"/>
      <c r="B198" s="39"/>
      <c r="C198" s="197" t="s">
        <v>397</v>
      </c>
      <c r="D198" s="197" t="s">
        <v>144</v>
      </c>
      <c r="E198" s="198" t="s">
        <v>1089</v>
      </c>
      <c r="F198" s="199" t="s">
        <v>1090</v>
      </c>
      <c r="G198" s="200" t="s">
        <v>259</v>
      </c>
      <c r="H198" s="201">
        <v>82</v>
      </c>
      <c r="I198" s="202"/>
      <c r="J198" s="203">
        <f>ROUND(I198*H198,2)</f>
        <v>0</v>
      </c>
      <c r="K198" s="204"/>
      <c r="L198" s="44"/>
      <c r="M198" s="205" t="s">
        <v>19</v>
      </c>
      <c r="N198" s="206" t="s">
        <v>40</v>
      </c>
      <c r="O198" s="84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9" t="s">
        <v>142</v>
      </c>
      <c r="AT198" s="209" t="s">
        <v>144</v>
      </c>
      <c r="AU198" s="209" t="s">
        <v>79</v>
      </c>
      <c r="AY198" s="17" t="s">
        <v>143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7" t="s">
        <v>77</v>
      </c>
      <c r="BK198" s="210">
        <f>ROUND(I198*H198,2)</f>
        <v>0</v>
      </c>
      <c r="BL198" s="17" t="s">
        <v>142</v>
      </c>
      <c r="BM198" s="209" t="s">
        <v>1091</v>
      </c>
    </row>
    <row r="199" s="2" customFormat="1">
      <c r="A199" s="38"/>
      <c r="B199" s="39"/>
      <c r="C199" s="40"/>
      <c r="D199" s="211" t="s">
        <v>149</v>
      </c>
      <c r="E199" s="40"/>
      <c r="F199" s="212" t="s">
        <v>1092</v>
      </c>
      <c r="G199" s="40"/>
      <c r="H199" s="40"/>
      <c r="I199" s="213"/>
      <c r="J199" s="40"/>
      <c r="K199" s="40"/>
      <c r="L199" s="44"/>
      <c r="M199" s="214"/>
      <c r="N199" s="215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149</v>
      </c>
      <c r="AU199" s="17" t="s">
        <v>79</v>
      </c>
    </row>
    <row r="200" s="13" customFormat="1">
      <c r="A200" s="13"/>
      <c r="B200" s="239"/>
      <c r="C200" s="240"/>
      <c r="D200" s="211" t="s">
        <v>242</v>
      </c>
      <c r="E200" s="241" t="s">
        <v>19</v>
      </c>
      <c r="F200" s="242" t="s">
        <v>1077</v>
      </c>
      <c r="G200" s="240"/>
      <c r="H200" s="243">
        <v>82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242</v>
      </c>
      <c r="AU200" s="249" t="s">
        <v>79</v>
      </c>
      <c r="AV200" s="13" t="s">
        <v>79</v>
      </c>
      <c r="AW200" s="13" t="s">
        <v>31</v>
      </c>
      <c r="AX200" s="13" t="s">
        <v>77</v>
      </c>
      <c r="AY200" s="249" t="s">
        <v>143</v>
      </c>
    </row>
    <row r="201" s="2" customFormat="1" ht="16.5" customHeight="1">
      <c r="A201" s="38"/>
      <c r="B201" s="39"/>
      <c r="C201" s="197" t="s">
        <v>403</v>
      </c>
      <c r="D201" s="197" t="s">
        <v>144</v>
      </c>
      <c r="E201" s="198" t="s">
        <v>1093</v>
      </c>
      <c r="F201" s="199" t="s">
        <v>1094</v>
      </c>
      <c r="G201" s="200" t="s">
        <v>259</v>
      </c>
      <c r="H201" s="201">
        <v>1261</v>
      </c>
      <c r="I201" s="202"/>
      <c r="J201" s="203">
        <f>ROUND(I201*H201,2)</f>
        <v>0</v>
      </c>
      <c r="K201" s="204"/>
      <c r="L201" s="44"/>
      <c r="M201" s="205" t="s">
        <v>19</v>
      </c>
      <c r="N201" s="206" t="s">
        <v>40</v>
      </c>
      <c r="O201" s="84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9" t="s">
        <v>142</v>
      </c>
      <c r="AT201" s="209" t="s">
        <v>144</v>
      </c>
      <c r="AU201" s="209" t="s">
        <v>79</v>
      </c>
      <c r="AY201" s="17" t="s">
        <v>143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7" t="s">
        <v>77</v>
      </c>
      <c r="BK201" s="210">
        <f>ROUND(I201*H201,2)</f>
        <v>0</v>
      </c>
      <c r="BL201" s="17" t="s">
        <v>142</v>
      </c>
      <c r="BM201" s="209" t="s">
        <v>1095</v>
      </c>
    </row>
    <row r="202" s="2" customFormat="1">
      <c r="A202" s="38"/>
      <c r="B202" s="39"/>
      <c r="C202" s="40"/>
      <c r="D202" s="211" t="s">
        <v>149</v>
      </c>
      <c r="E202" s="40"/>
      <c r="F202" s="212" t="s">
        <v>1096</v>
      </c>
      <c r="G202" s="40"/>
      <c r="H202" s="40"/>
      <c r="I202" s="213"/>
      <c r="J202" s="40"/>
      <c r="K202" s="40"/>
      <c r="L202" s="44"/>
      <c r="M202" s="214"/>
      <c r="N202" s="215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149</v>
      </c>
      <c r="AU202" s="17" t="s">
        <v>79</v>
      </c>
    </row>
    <row r="203" s="13" customFormat="1">
      <c r="A203" s="13"/>
      <c r="B203" s="239"/>
      <c r="C203" s="240"/>
      <c r="D203" s="211" t="s">
        <v>242</v>
      </c>
      <c r="E203" s="241" t="s">
        <v>19</v>
      </c>
      <c r="F203" s="242" t="s">
        <v>1097</v>
      </c>
      <c r="G203" s="240"/>
      <c r="H203" s="243">
        <v>1261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242</v>
      </c>
      <c r="AU203" s="249" t="s">
        <v>79</v>
      </c>
      <c r="AV203" s="13" t="s">
        <v>79</v>
      </c>
      <c r="AW203" s="13" t="s">
        <v>31</v>
      </c>
      <c r="AX203" s="13" t="s">
        <v>77</v>
      </c>
      <c r="AY203" s="249" t="s">
        <v>143</v>
      </c>
    </row>
    <row r="204" s="2" customFormat="1" ht="16.5" customHeight="1">
      <c r="A204" s="38"/>
      <c r="B204" s="39"/>
      <c r="C204" s="197" t="s">
        <v>409</v>
      </c>
      <c r="D204" s="197" t="s">
        <v>144</v>
      </c>
      <c r="E204" s="198" t="s">
        <v>1098</v>
      </c>
      <c r="F204" s="199" t="s">
        <v>1099</v>
      </c>
      <c r="G204" s="200" t="s">
        <v>259</v>
      </c>
      <c r="H204" s="201">
        <v>235</v>
      </c>
      <c r="I204" s="202"/>
      <c r="J204" s="203">
        <f>ROUND(I204*H204,2)</f>
        <v>0</v>
      </c>
      <c r="K204" s="204"/>
      <c r="L204" s="44"/>
      <c r="M204" s="205" t="s">
        <v>19</v>
      </c>
      <c r="N204" s="206" t="s">
        <v>40</v>
      </c>
      <c r="O204" s="84"/>
      <c r="P204" s="207">
        <f>O204*H204</f>
        <v>0</v>
      </c>
      <c r="Q204" s="207">
        <v>0.23000000000000001</v>
      </c>
      <c r="R204" s="207">
        <f>Q204*H204</f>
        <v>54.050000000000004</v>
      </c>
      <c r="S204" s="207">
        <v>0</v>
      </c>
      <c r="T204" s="20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9" t="s">
        <v>142</v>
      </c>
      <c r="AT204" s="209" t="s">
        <v>144</v>
      </c>
      <c r="AU204" s="209" t="s">
        <v>79</v>
      </c>
      <c r="AY204" s="17" t="s">
        <v>143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7" t="s">
        <v>77</v>
      </c>
      <c r="BK204" s="210">
        <f>ROUND(I204*H204,2)</f>
        <v>0</v>
      </c>
      <c r="BL204" s="17" t="s">
        <v>142</v>
      </c>
      <c r="BM204" s="209" t="s">
        <v>1100</v>
      </c>
    </row>
    <row r="205" s="2" customFormat="1">
      <c r="A205" s="38"/>
      <c r="B205" s="39"/>
      <c r="C205" s="40"/>
      <c r="D205" s="211" t="s">
        <v>149</v>
      </c>
      <c r="E205" s="40"/>
      <c r="F205" s="212" t="s">
        <v>1101</v>
      </c>
      <c r="G205" s="40"/>
      <c r="H205" s="40"/>
      <c r="I205" s="213"/>
      <c r="J205" s="40"/>
      <c r="K205" s="40"/>
      <c r="L205" s="44"/>
      <c r="M205" s="214"/>
      <c r="N205" s="215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149</v>
      </c>
      <c r="AU205" s="17" t="s">
        <v>79</v>
      </c>
    </row>
    <row r="206" s="13" customFormat="1">
      <c r="A206" s="13"/>
      <c r="B206" s="239"/>
      <c r="C206" s="240"/>
      <c r="D206" s="211" t="s">
        <v>242</v>
      </c>
      <c r="E206" s="241" t="s">
        <v>19</v>
      </c>
      <c r="F206" s="242" t="s">
        <v>1102</v>
      </c>
      <c r="G206" s="240"/>
      <c r="H206" s="243">
        <v>235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242</v>
      </c>
      <c r="AU206" s="249" t="s">
        <v>79</v>
      </c>
      <c r="AV206" s="13" t="s">
        <v>79</v>
      </c>
      <c r="AW206" s="13" t="s">
        <v>31</v>
      </c>
      <c r="AX206" s="13" t="s">
        <v>77</v>
      </c>
      <c r="AY206" s="249" t="s">
        <v>143</v>
      </c>
    </row>
    <row r="207" s="2" customFormat="1" ht="16.5" customHeight="1">
      <c r="A207" s="38"/>
      <c r="B207" s="39"/>
      <c r="C207" s="197" t="s">
        <v>415</v>
      </c>
      <c r="D207" s="197" t="s">
        <v>144</v>
      </c>
      <c r="E207" s="198" t="s">
        <v>1103</v>
      </c>
      <c r="F207" s="199" t="s">
        <v>1104</v>
      </c>
      <c r="G207" s="200" t="s">
        <v>259</v>
      </c>
      <c r="H207" s="201">
        <v>1261</v>
      </c>
      <c r="I207" s="202"/>
      <c r="J207" s="203">
        <f>ROUND(I207*H207,2)</f>
        <v>0</v>
      </c>
      <c r="K207" s="204"/>
      <c r="L207" s="44"/>
      <c r="M207" s="205" t="s">
        <v>19</v>
      </c>
      <c r="N207" s="206" t="s">
        <v>40</v>
      </c>
      <c r="O207" s="84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9" t="s">
        <v>142</v>
      </c>
      <c r="AT207" s="209" t="s">
        <v>144</v>
      </c>
      <c r="AU207" s="209" t="s">
        <v>79</v>
      </c>
      <c r="AY207" s="17" t="s">
        <v>143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7" t="s">
        <v>77</v>
      </c>
      <c r="BK207" s="210">
        <f>ROUND(I207*H207,2)</f>
        <v>0</v>
      </c>
      <c r="BL207" s="17" t="s">
        <v>142</v>
      </c>
      <c r="BM207" s="209" t="s">
        <v>1105</v>
      </c>
    </row>
    <row r="208" s="2" customFormat="1">
      <c r="A208" s="38"/>
      <c r="B208" s="39"/>
      <c r="C208" s="40"/>
      <c r="D208" s="211" t="s">
        <v>149</v>
      </c>
      <c r="E208" s="40"/>
      <c r="F208" s="212" t="s">
        <v>1106</v>
      </c>
      <c r="G208" s="40"/>
      <c r="H208" s="40"/>
      <c r="I208" s="213"/>
      <c r="J208" s="40"/>
      <c r="K208" s="40"/>
      <c r="L208" s="44"/>
      <c r="M208" s="214"/>
      <c r="N208" s="215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149</v>
      </c>
      <c r="AU208" s="17" t="s">
        <v>79</v>
      </c>
    </row>
    <row r="209" s="13" customFormat="1">
      <c r="A209" s="13"/>
      <c r="B209" s="239"/>
      <c r="C209" s="240"/>
      <c r="D209" s="211" t="s">
        <v>242</v>
      </c>
      <c r="E209" s="241" t="s">
        <v>19</v>
      </c>
      <c r="F209" s="242" t="s">
        <v>1097</v>
      </c>
      <c r="G209" s="240"/>
      <c r="H209" s="243">
        <v>1261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242</v>
      </c>
      <c r="AU209" s="249" t="s">
        <v>79</v>
      </c>
      <c r="AV209" s="13" t="s">
        <v>79</v>
      </c>
      <c r="AW209" s="13" t="s">
        <v>31</v>
      </c>
      <c r="AX209" s="13" t="s">
        <v>77</v>
      </c>
      <c r="AY209" s="249" t="s">
        <v>143</v>
      </c>
    </row>
    <row r="210" s="2" customFormat="1" ht="16.5" customHeight="1">
      <c r="A210" s="38"/>
      <c r="B210" s="39"/>
      <c r="C210" s="197" t="s">
        <v>421</v>
      </c>
      <c r="D210" s="197" t="s">
        <v>144</v>
      </c>
      <c r="E210" s="198" t="s">
        <v>1107</v>
      </c>
      <c r="F210" s="199" t="s">
        <v>1108</v>
      </c>
      <c r="G210" s="200" t="s">
        <v>259</v>
      </c>
      <c r="H210" s="201">
        <v>1146.4000000000001</v>
      </c>
      <c r="I210" s="202"/>
      <c r="J210" s="203">
        <f>ROUND(I210*H210,2)</f>
        <v>0</v>
      </c>
      <c r="K210" s="204"/>
      <c r="L210" s="44"/>
      <c r="M210" s="205" t="s">
        <v>19</v>
      </c>
      <c r="N210" s="206" t="s">
        <v>40</v>
      </c>
      <c r="O210" s="84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9" t="s">
        <v>142</v>
      </c>
      <c r="AT210" s="209" t="s">
        <v>144</v>
      </c>
      <c r="AU210" s="209" t="s">
        <v>79</v>
      </c>
      <c r="AY210" s="17" t="s">
        <v>143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7" t="s">
        <v>77</v>
      </c>
      <c r="BK210" s="210">
        <f>ROUND(I210*H210,2)</f>
        <v>0</v>
      </c>
      <c r="BL210" s="17" t="s">
        <v>142</v>
      </c>
      <c r="BM210" s="209" t="s">
        <v>1109</v>
      </c>
    </row>
    <row r="211" s="2" customFormat="1">
      <c r="A211" s="38"/>
      <c r="B211" s="39"/>
      <c r="C211" s="40"/>
      <c r="D211" s="211" t="s">
        <v>149</v>
      </c>
      <c r="E211" s="40"/>
      <c r="F211" s="212" t="s">
        <v>1110</v>
      </c>
      <c r="G211" s="40"/>
      <c r="H211" s="40"/>
      <c r="I211" s="213"/>
      <c r="J211" s="40"/>
      <c r="K211" s="40"/>
      <c r="L211" s="44"/>
      <c r="M211" s="214"/>
      <c r="N211" s="215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149</v>
      </c>
      <c r="AU211" s="17" t="s">
        <v>79</v>
      </c>
    </row>
    <row r="212" s="13" customFormat="1">
      <c r="A212" s="13"/>
      <c r="B212" s="239"/>
      <c r="C212" s="240"/>
      <c r="D212" s="211" t="s">
        <v>242</v>
      </c>
      <c r="E212" s="241" t="s">
        <v>19</v>
      </c>
      <c r="F212" s="242" t="s">
        <v>1111</v>
      </c>
      <c r="G212" s="240"/>
      <c r="H212" s="243">
        <v>1146.4000000000001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242</v>
      </c>
      <c r="AU212" s="249" t="s">
        <v>79</v>
      </c>
      <c r="AV212" s="13" t="s">
        <v>79</v>
      </c>
      <c r="AW212" s="13" t="s">
        <v>31</v>
      </c>
      <c r="AX212" s="13" t="s">
        <v>77</v>
      </c>
      <c r="AY212" s="249" t="s">
        <v>143</v>
      </c>
    </row>
    <row r="213" s="2" customFormat="1" ht="21.75" customHeight="1">
      <c r="A213" s="38"/>
      <c r="B213" s="39"/>
      <c r="C213" s="197" t="s">
        <v>427</v>
      </c>
      <c r="D213" s="197" t="s">
        <v>144</v>
      </c>
      <c r="E213" s="198" t="s">
        <v>1112</v>
      </c>
      <c r="F213" s="199" t="s">
        <v>1113</v>
      </c>
      <c r="G213" s="200" t="s">
        <v>259</v>
      </c>
      <c r="H213" s="201">
        <v>1146.4000000000001</v>
      </c>
      <c r="I213" s="202"/>
      <c r="J213" s="203">
        <f>ROUND(I213*H213,2)</f>
        <v>0</v>
      </c>
      <c r="K213" s="204"/>
      <c r="L213" s="44"/>
      <c r="M213" s="205" t="s">
        <v>19</v>
      </c>
      <c r="N213" s="206" t="s">
        <v>40</v>
      </c>
      <c r="O213" s="84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9" t="s">
        <v>142</v>
      </c>
      <c r="AT213" s="209" t="s">
        <v>144</v>
      </c>
      <c r="AU213" s="209" t="s">
        <v>79</v>
      </c>
      <c r="AY213" s="17" t="s">
        <v>143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7" t="s">
        <v>77</v>
      </c>
      <c r="BK213" s="210">
        <f>ROUND(I213*H213,2)</f>
        <v>0</v>
      </c>
      <c r="BL213" s="17" t="s">
        <v>142</v>
      </c>
      <c r="BM213" s="209" t="s">
        <v>1114</v>
      </c>
    </row>
    <row r="214" s="2" customFormat="1">
      <c r="A214" s="38"/>
      <c r="B214" s="39"/>
      <c r="C214" s="40"/>
      <c r="D214" s="211" t="s">
        <v>149</v>
      </c>
      <c r="E214" s="40"/>
      <c r="F214" s="212" t="s">
        <v>1115</v>
      </c>
      <c r="G214" s="40"/>
      <c r="H214" s="40"/>
      <c r="I214" s="213"/>
      <c r="J214" s="40"/>
      <c r="K214" s="40"/>
      <c r="L214" s="44"/>
      <c r="M214" s="214"/>
      <c r="N214" s="215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149</v>
      </c>
      <c r="AU214" s="17" t="s">
        <v>79</v>
      </c>
    </row>
    <row r="215" s="13" customFormat="1">
      <c r="A215" s="13"/>
      <c r="B215" s="239"/>
      <c r="C215" s="240"/>
      <c r="D215" s="211" t="s">
        <v>242</v>
      </c>
      <c r="E215" s="241" t="s">
        <v>19</v>
      </c>
      <c r="F215" s="242" t="s">
        <v>1111</v>
      </c>
      <c r="G215" s="240"/>
      <c r="H215" s="243">
        <v>1146.4000000000001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242</v>
      </c>
      <c r="AU215" s="249" t="s">
        <v>79</v>
      </c>
      <c r="AV215" s="13" t="s">
        <v>79</v>
      </c>
      <c r="AW215" s="13" t="s">
        <v>31</v>
      </c>
      <c r="AX215" s="13" t="s">
        <v>77</v>
      </c>
      <c r="AY215" s="249" t="s">
        <v>143</v>
      </c>
    </row>
    <row r="216" s="2" customFormat="1" ht="16.5" customHeight="1">
      <c r="A216" s="38"/>
      <c r="B216" s="39"/>
      <c r="C216" s="228" t="s">
        <v>434</v>
      </c>
      <c r="D216" s="228" t="s">
        <v>237</v>
      </c>
      <c r="E216" s="229" t="s">
        <v>1116</v>
      </c>
      <c r="F216" s="230" t="s">
        <v>1117</v>
      </c>
      <c r="G216" s="231" t="s">
        <v>462</v>
      </c>
      <c r="H216" s="232">
        <v>44.518999999999998</v>
      </c>
      <c r="I216" s="233"/>
      <c r="J216" s="234">
        <f>ROUND(I216*H216,2)</f>
        <v>0</v>
      </c>
      <c r="K216" s="235"/>
      <c r="L216" s="236"/>
      <c r="M216" s="237" t="s">
        <v>19</v>
      </c>
      <c r="N216" s="238" t="s">
        <v>40</v>
      </c>
      <c r="O216" s="84"/>
      <c r="P216" s="207">
        <f>O216*H216</f>
        <v>0</v>
      </c>
      <c r="Q216" s="207">
        <v>1</v>
      </c>
      <c r="R216" s="207">
        <f>Q216*H216</f>
        <v>44.518999999999998</v>
      </c>
      <c r="S216" s="207">
        <v>0</v>
      </c>
      <c r="T216" s="20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9" t="s">
        <v>173</v>
      </c>
      <c r="AT216" s="209" t="s">
        <v>237</v>
      </c>
      <c r="AU216" s="209" t="s">
        <v>79</v>
      </c>
      <c r="AY216" s="17" t="s">
        <v>143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7" t="s">
        <v>77</v>
      </c>
      <c r="BK216" s="210">
        <f>ROUND(I216*H216,2)</f>
        <v>0</v>
      </c>
      <c r="BL216" s="17" t="s">
        <v>142</v>
      </c>
      <c r="BM216" s="209" t="s">
        <v>1118</v>
      </c>
    </row>
    <row r="217" s="2" customFormat="1">
      <c r="A217" s="38"/>
      <c r="B217" s="39"/>
      <c r="C217" s="40"/>
      <c r="D217" s="211" t="s">
        <v>149</v>
      </c>
      <c r="E217" s="40"/>
      <c r="F217" s="212" t="s">
        <v>1117</v>
      </c>
      <c r="G217" s="40"/>
      <c r="H217" s="40"/>
      <c r="I217" s="213"/>
      <c r="J217" s="40"/>
      <c r="K217" s="40"/>
      <c r="L217" s="44"/>
      <c r="M217" s="214"/>
      <c r="N217" s="215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149</v>
      </c>
      <c r="AU217" s="17" t="s">
        <v>79</v>
      </c>
    </row>
    <row r="218" s="13" customFormat="1">
      <c r="A218" s="13"/>
      <c r="B218" s="239"/>
      <c r="C218" s="240"/>
      <c r="D218" s="211" t="s">
        <v>242</v>
      </c>
      <c r="E218" s="241" t="s">
        <v>19</v>
      </c>
      <c r="F218" s="242" t="s">
        <v>1119</v>
      </c>
      <c r="G218" s="240"/>
      <c r="H218" s="243">
        <v>42.197000000000003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242</v>
      </c>
      <c r="AU218" s="249" t="s">
        <v>79</v>
      </c>
      <c r="AV218" s="13" t="s">
        <v>79</v>
      </c>
      <c r="AW218" s="13" t="s">
        <v>31</v>
      </c>
      <c r="AX218" s="13" t="s">
        <v>69</v>
      </c>
      <c r="AY218" s="249" t="s">
        <v>143</v>
      </c>
    </row>
    <row r="219" s="13" customFormat="1">
      <c r="A219" s="13"/>
      <c r="B219" s="239"/>
      <c r="C219" s="240"/>
      <c r="D219" s="211" t="s">
        <v>242</v>
      </c>
      <c r="E219" s="241" t="s">
        <v>19</v>
      </c>
      <c r="F219" s="242" t="s">
        <v>1120</v>
      </c>
      <c r="G219" s="240"/>
      <c r="H219" s="243">
        <v>2.3220000000000001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242</v>
      </c>
      <c r="AU219" s="249" t="s">
        <v>79</v>
      </c>
      <c r="AV219" s="13" t="s">
        <v>79</v>
      </c>
      <c r="AW219" s="13" t="s">
        <v>31</v>
      </c>
      <c r="AX219" s="13" t="s">
        <v>69</v>
      </c>
      <c r="AY219" s="249" t="s">
        <v>143</v>
      </c>
    </row>
    <row r="220" s="14" customFormat="1">
      <c r="A220" s="14"/>
      <c r="B220" s="250"/>
      <c r="C220" s="251"/>
      <c r="D220" s="211" t="s">
        <v>242</v>
      </c>
      <c r="E220" s="252" t="s">
        <v>19</v>
      </c>
      <c r="F220" s="253" t="s">
        <v>325</v>
      </c>
      <c r="G220" s="251"/>
      <c r="H220" s="254">
        <v>44.519000000000005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242</v>
      </c>
      <c r="AU220" s="260" t="s">
        <v>79</v>
      </c>
      <c r="AV220" s="14" t="s">
        <v>142</v>
      </c>
      <c r="AW220" s="14" t="s">
        <v>31</v>
      </c>
      <c r="AX220" s="14" t="s">
        <v>77</v>
      </c>
      <c r="AY220" s="260" t="s">
        <v>143</v>
      </c>
    </row>
    <row r="221" s="11" customFormat="1" ht="22.8" customHeight="1">
      <c r="A221" s="11"/>
      <c r="B221" s="183"/>
      <c r="C221" s="184"/>
      <c r="D221" s="185" t="s">
        <v>68</v>
      </c>
      <c r="E221" s="226" t="s">
        <v>173</v>
      </c>
      <c r="F221" s="226" t="s">
        <v>433</v>
      </c>
      <c r="G221" s="184"/>
      <c r="H221" s="184"/>
      <c r="I221" s="187"/>
      <c r="J221" s="227">
        <f>BK221</f>
        <v>0</v>
      </c>
      <c r="K221" s="184"/>
      <c r="L221" s="189"/>
      <c r="M221" s="190"/>
      <c r="N221" s="191"/>
      <c r="O221" s="191"/>
      <c r="P221" s="192">
        <f>SUM(P222:P236)</f>
        <v>0</v>
      </c>
      <c r="Q221" s="191"/>
      <c r="R221" s="192">
        <f>SUM(R222:R236)</f>
        <v>18.563746399999999</v>
      </c>
      <c r="S221" s="191"/>
      <c r="T221" s="193">
        <f>SUM(T222:T236)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194" t="s">
        <v>77</v>
      </c>
      <c r="AT221" s="195" t="s">
        <v>68</v>
      </c>
      <c r="AU221" s="195" t="s">
        <v>77</v>
      </c>
      <c r="AY221" s="194" t="s">
        <v>143</v>
      </c>
      <c r="BK221" s="196">
        <f>SUM(BK222:BK236)</f>
        <v>0</v>
      </c>
    </row>
    <row r="222" s="2" customFormat="1" ht="16.5" customHeight="1">
      <c r="A222" s="38"/>
      <c r="B222" s="39"/>
      <c r="C222" s="228" t="s">
        <v>440</v>
      </c>
      <c r="D222" s="228" t="s">
        <v>237</v>
      </c>
      <c r="E222" s="229" t="s">
        <v>1121</v>
      </c>
      <c r="F222" s="230" t="s">
        <v>1122</v>
      </c>
      <c r="G222" s="231" t="s">
        <v>437</v>
      </c>
      <c r="H222" s="232">
        <v>18.800000000000001</v>
      </c>
      <c r="I222" s="233"/>
      <c r="J222" s="234">
        <f>ROUND(I222*H222,2)</f>
        <v>0</v>
      </c>
      <c r="K222" s="235"/>
      <c r="L222" s="236"/>
      <c r="M222" s="237" t="s">
        <v>19</v>
      </c>
      <c r="N222" s="238" t="s">
        <v>40</v>
      </c>
      <c r="O222" s="84"/>
      <c r="P222" s="207">
        <f>O222*H222</f>
        <v>0</v>
      </c>
      <c r="Q222" s="207">
        <v>0.97999999999999998</v>
      </c>
      <c r="R222" s="207">
        <f>Q222*H222</f>
        <v>18.423999999999999</v>
      </c>
      <c r="S222" s="207">
        <v>0</v>
      </c>
      <c r="T222" s="20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9" t="s">
        <v>173</v>
      </c>
      <c r="AT222" s="209" t="s">
        <v>237</v>
      </c>
      <c r="AU222" s="209" t="s">
        <v>79</v>
      </c>
      <c r="AY222" s="17" t="s">
        <v>143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7" t="s">
        <v>77</v>
      </c>
      <c r="BK222" s="210">
        <f>ROUND(I222*H222,2)</f>
        <v>0</v>
      </c>
      <c r="BL222" s="17" t="s">
        <v>142</v>
      </c>
      <c r="BM222" s="209" t="s">
        <v>1123</v>
      </c>
    </row>
    <row r="223" s="2" customFormat="1">
      <c r="A223" s="38"/>
      <c r="B223" s="39"/>
      <c r="C223" s="40"/>
      <c r="D223" s="211" t="s">
        <v>149</v>
      </c>
      <c r="E223" s="40"/>
      <c r="F223" s="212" t="s">
        <v>1122</v>
      </c>
      <c r="G223" s="40"/>
      <c r="H223" s="40"/>
      <c r="I223" s="213"/>
      <c r="J223" s="40"/>
      <c r="K223" s="40"/>
      <c r="L223" s="44"/>
      <c r="M223" s="214"/>
      <c r="N223" s="215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149</v>
      </c>
      <c r="AU223" s="17" t="s">
        <v>79</v>
      </c>
    </row>
    <row r="224" s="13" customFormat="1">
      <c r="A224" s="13"/>
      <c r="B224" s="239"/>
      <c r="C224" s="240"/>
      <c r="D224" s="211" t="s">
        <v>242</v>
      </c>
      <c r="E224" s="241" t="s">
        <v>19</v>
      </c>
      <c r="F224" s="242" t="s">
        <v>1124</v>
      </c>
      <c r="G224" s="240"/>
      <c r="H224" s="243">
        <v>18.800000000000001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242</v>
      </c>
      <c r="AU224" s="249" t="s">
        <v>79</v>
      </c>
      <c r="AV224" s="13" t="s">
        <v>79</v>
      </c>
      <c r="AW224" s="13" t="s">
        <v>31</v>
      </c>
      <c r="AX224" s="13" t="s">
        <v>77</v>
      </c>
      <c r="AY224" s="249" t="s">
        <v>143</v>
      </c>
    </row>
    <row r="225" s="2" customFormat="1" ht="16.5" customHeight="1">
      <c r="A225" s="38"/>
      <c r="B225" s="39"/>
      <c r="C225" s="197" t="s">
        <v>446</v>
      </c>
      <c r="D225" s="197" t="s">
        <v>144</v>
      </c>
      <c r="E225" s="198" t="s">
        <v>1125</v>
      </c>
      <c r="F225" s="199" t="s">
        <v>1126</v>
      </c>
      <c r="G225" s="200" t="s">
        <v>250</v>
      </c>
      <c r="H225" s="201">
        <v>2</v>
      </c>
      <c r="I225" s="202"/>
      <c r="J225" s="203">
        <f>ROUND(I225*H225,2)</f>
        <v>0</v>
      </c>
      <c r="K225" s="204"/>
      <c r="L225" s="44"/>
      <c r="M225" s="205" t="s">
        <v>19</v>
      </c>
      <c r="N225" s="206" t="s">
        <v>40</v>
      </c>
      <c r="O225" s="84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9" t="s">
        <v>142</v>
      </c>
      <c r="AT225" s="209" t="s">
        <v>144</v>
      </c>
      <c r="AU225" s="209" t="s">
        <v>79</v>
      </c>
      <c r="AY225" s="17" t="s">
        <v>143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7" t="s">
        <v>77</v>
      </c>
      <c r="BK225" s="210">
        <f>ROUND(I225*H225,2)</f>
        <v>0</v>
      </c>
      <c r="BL225" s="17" t="s">
        <v>142</v>
      </c>
      <c r="BM225" s="209" t="s">
        <v>1127</v>
      </c>
    </row>
    <row r="226" s="2" customFormat="1">
      <c r="A226" s="38"/>
      <c r="B226" s="39"/>
      <c r="C226" s="40"/>
      <c r="D226" s="211" t="s">
        <v>149</v>
      </c>
      <c r="E226" s="40"/>
      <c r="F226" s="212" t="s">
        <v>1128</v>
      </c>
      <c r="G226" s="40"/>
      <c r="H226" s="40"/>
      <c r="I226" s="213"/>
      <c r="J226" s="40"/>
      <c r="K226" s="40"/>
      <c r="L226" s="44"/>
      <c r="M226" s="214"/>
      <c r="N226" s="215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149</v>
      </c>
      <c r="AU226" s="17" t="s">
        <v>79</v>
      </c>
    </row>
    <row r="227" s="13" customFormat="1">
      <c r="A227" s="13"/>
      <c r="B227" s="239"/>
      <c r="C227" s="240"/>
      <c r="D227" s="211" t="s">
        <v>242</v>
      </c>
      <c r="E227" s="241" t="s">
        <v>19</v>
      </c>
      <c r="F227" s="242" t="s">
        <v>79</v>
      </c>
      <c r="G227" s="240"/>
      <c r="H227" s="243">
        <v>2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242</v>
      </c>
      <c r="AU227" s="249" t="s">
        <v>79</v>
      </c>
      <c r="AV227" s="13" t="s">
        <v>79</v>
      </c>
      <c r="AW227" s="13" t="s">
        <v>31</v>
      </c>
      <c r="AX227" s="13" t="s">
        <v>77</v>
      </c>
      <c r="AY227" s="249" t="s">
        <v>143</v>
      </c>
    </row>
    <row r="228" s="2" customFormat="1" ht="16.5" customHeight="1">
      <c r="A228" s="38"/>
      <c r="B228" s="39"/>
      <c r="C228" s="197" t="s">
        <v>452</v>
      </c>
      <c r="D228" s="197" t="s">
        <v>144</v>
      </c>
      <c r="E228" s="198" t="s">
        <v>1129</v>
      </c>
      <c r="F228" s="199" t="s">
        <v>1130</v>
      </c>
      <c r="G228" s="200" t="s">
        <v>437</v>
      </c>
      <c r="H228" s="201">
        <v>17.199999999999999</v>
      </c>
      <c r="I228" s="202"/>
      <c r="J228" s="203">
        <f>ROUND(I228*H228,2)</f>
        <v>0</v>
      </c>
      <c r="K228" s="204"/>
      <c r="L228" s="44"/>
      <c r="M228" s="205" t="s">
        <v>19</v>
      </c>
      <c r="N228" s="206" t="s">
        <v>40</v>
      </c>
      <c r="O228" s="84"/>
      <c r="P228" s="207">
        <f>O228*H228</f>
        <v>0</v>
      </c>
      <c r="Q228" s="207">
        <v>1.0000000000000001E-05</v>
      </c>
      <c r="R228" s="207">
        <f>Q228*H228</f>
        <v>0.00017200000000000001</v>
      </c>
      <c r="S228" s="207">
        <v>0</v>
      </c>
      <c r="T228" s="20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9" t="s">
        <v>142</v>
      </c>
      <c r="AT228" s="209" t="s">
        <v>144</v>
      </c>
      <c r="AU228" s="209" t="s">
        <v>79</v>
      </c>
      <c r="AY228" s="17" t="s">
        <v>143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7" t="s">
        <v>77</v>
      </c>
      <c r="BK228" s="210">
        <f>ROUND(I228*H228,2)</f>
        <v>0</v>
      </c>
      <c r="BL228" s="17" t="s">
        <v>142</v>
      </c>
      <c r="BM228" s="209" t="s">
        <v>1131</v>
      </c>
    </row>
    <row r="229" s="2" customFormat="1">
      <c r="A229" s="38"/>
      <c r="B229" s="39"/>
      <c r="C229" s="40"/>
      <c r="D229" s="211" t="s">
        <v>149</v>
      </c>
      <c r="E229" s="40"/>
      <c r="F229" s="212" t="s">
        <v>1132</v>
      </c>
      <c r="G229" s="40"/>
      <c r="H229" s="40"/>
      <c r="I229" s="213"/>
      <c r="J229" s="40"/>
      <c r="K229" s="40"/>
      <c r="L229" s="44"/>
      <c r="M229" s="214"/>
      <c r="N229" s="215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149</v>
      </c>
      <c r="AU229" s="17" t="s">
        <v>79</v>
      </c>
    </row>
    <row r="230" s="13" customFormat="1">
      <c r="A230" s="13"/>
      <c r="B230" s="239"/>
      <c r="C230" s="240"/>
      <c r="D230" s="211" t="s">
        <v>242</v>
      </c>
      <c r="E230" s="241" t="s">
        <v>19</v>
      </c>
      <c r="F230" s="242" t="s">
        <v>1133</v>
      </c>
      <c r="G230" s="240"/>
      <c r="H230" s="243">
        <v>17.199999999999999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242</v>
      </c>
      <c r="AU230" s="249" t="s">
        <v>79</v>
      </c>
      <c r="AV230" s="13" t="s">
        <v>79</v>
      </c>
      <c r="AW230" s="13" t="s">
        <v>31</v>
      </c>
      <c r="AX230" s="13" t="s">
        <v>77</v>
      </c>
      <c r="AY230" s="249" t="s">
        <v>143</v>
      </c>
    </row>
    <row r="231" s="2" customFormat="1" ht="16.5" customHeight="1">
      <c r="A231" s="38"/>
      <c r="B231" s="39"/>
      <c r="C231" s="197" t="s">
        <v>459</v>
      </c>
      <c r="D231" s="197" t="s">
        <v>144</v>
      </c>
      <c r="E231" s="198" t="s">
        <v>1134</v>
      </c>
      <c r="F231" s="199" t="s">
        <v>1135</v>
      </c>
      <c r="G231" s="200" t="s">
        <v>306</v>
      </c>
      <c r="H231" s="201">
        <v>17.800000000000001</v>
      </c>
      <c r="I231" s="202"/>
      <c r="J231" s="203">
        <f>ROUND(I231*H231,2)</f>
        <v>0</v>
      </c>
      <c r="K231" s="204"/>
      <c r="L231" s="44"/>
      <c r="M231" s="205" t="s">
        <v>19</v>
      </c>
      <c r="N231" s="206" t="s">
        <v>40</v>
      </c>
      <c r="O231" s="84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9" t="s">
        <v>142</v>
      </c>
      <c r="AT231" s="209" t="s">
        <v>144</v>
      </c>
      <c r="AU231" s="209" t="s">
        <v>79</v>
      </c>
      <c r="AY231" s="17" t="s">
        <v>143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7" t="s">
        <v>77</v>
      </c>
      <c r="BK231" s="210">
        <f>ROUND(I231*H231,2)</f>
        <v>0</v>
      </c>
      <c r="BL231" s="17" t="s">
        <v>142</v>
      </c>
      <c r="BM231" s="209" t="s">
        <v>1136</v>
      </c>
    </row>
    <row r="232" s="2" customFormat="1">
      <c r="A232" s="38"/>
      <c r="B232" s="39"/>
      <c r="C232" s="40"/>
      <c r="D232" s="211" t="s">
        <v>149</v>
      </c>
      <c r="E232" s="40"/>
      <c r="F232" s="212" t="s">
        <v>1137</v>
      </c>
      <c r="G232" s="40"/>
      <c r="H232" s="40"/>
      <c r="I232" s="213"/>
      <c r="J232" s="40"/>
      <c r="K232" s="40"/>
      <c r="L232" s="44"/>
      <c r="M232" s="214"/>
      <c r="N232" s="215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149</v>
      </c>
      <c r="AU232" s="17" t="s">
        <v>79</v>
      </c>
    </row>
    <row r="233" s="13" customFormat="1">
      <c r="A233" s="13"/>
      <c r="B233" s="239"/>
      <c r="C233" s="240"/>
      <c r="D233" s="211" t="s">
        <v>242</v>
      </c>
      <c r="E233" s="241" t="s">
        <v>19</v>
      </c>
      <c r="F233" s="242" t="s">
        <v>1138</v>
      </c>
      <c r="G233" s="240"/>
      <c r="H233" s="243">
        <v>17.800000000000001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242</v>
      </c>
      <c r="AU233" s="249" t="s">
        <v>79</v>
      </c>
      <c r="AV233" s="13" t="s">
        <v>79</v>
      </c>
      <c r="AW233" s="13" t="s">
        <v>31</v>
      </c>
      <c r="AX233" s="13" t="s">
        <v>77</v>
      </c>
      <c r="AY233" s="249" t="s">
        <v>143</v>
      </c>
    </row>
    <row r="234" s="2" customFormat="1" ht="16.5" customHeight="1">
      <c r="A234" s="38"/>
      <c r="B234" s="39"/>
      <c r="C234" s="197" t="s">
        <v>465</v>
      </c>
      <c r="D234" s="197" t="s">
        <v>144</v>
      </c>
      <c r="E234" s="198" t="s">
        <v>785</v>
      </c>
      <c r="F234" s="199" t="s">
        <v>786</v>
      </c>
      <c r="G234" s="200" t="s">
        <v>259</v>
      </c>
      <c r="H234" s="201">
        <v>34.719999999999999</v>
      </c>
      <c r="I234" s="202"/>
      <c r="J234" s="203">
        <f>ROUND(I234*H234,2)</f>
        <v>0</v>
      </c>
      <c r="K234" s="204"/>
      <c r="L234" s="44"/>
      <c r="M234" s="205" t="s">
        <v>19</v>
      </c>
      <c r="N234" s="206" t="s">
        <v>40</v>
      </c>
      <c r="O234" s="84"/>
      <c r="P234" s="207">
        <f>O234*H234</f>
        <v>0</v>
      </c>
      <c r="Q234" s="207">
        <v>0.0040200000000000001</v>
      </c>
      <c r="R234" s="207">
        <f>Q234*H234</f>
        <v>0.13957439999999999</v>
      </c>
      <c r="S234" s="207">
        <v>0</v>
      </c>
      <c r="T234" s="20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9" t="s">
        <v>142</v>
      </c>
      <c r="AT234" s="209" t="s">
        <v>144</v>
      </c>
      <c r="AU234" s="209" t="s">
        <v>79</v>
      </c>
      <c r="AY234" s="17" t="s">
        <v>143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7" t="s">
        <v>77</v>
      </c>
      <c r="BK234" s="210">
        <f>ROUND(I234*H234,2)</f>
        <v>0</v>
      </c>
      <c r="BL234" s="17" t="s">
        <v>142</v>
      </c>
      <c r="BM234" s="209" t="s">
        <v>1139</v>
      </c>
    </row>
    <row r="235" s="2" customFormat="1">
      <c r="A235" s="38"/>
      <c r="B235" s="39"/>
      <c r="C235" s="40"/>
      <c r="D235" s="211" t="s">
        <v>149</v>
      </c>
      <c r="E235" s="40"/>
      <c r="F235" s="212" t="s">
        <v>788</v>
      </c>
      <c r="G235" s="40"/>
      <c r="H235" s="40"/>
      <c r="I235" s="213"/>
      <c r="J235" s="40"/>
      <c r="K235" s="40"/>
      <c r="L235" s="44"/>
      <c r="M235" s="214"/>
      <c r="N235" s="215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149</v>
      </c>
      <c r="AU235" s="17" t="s">
        <v>79</v>
      </c>
    </row>
    <row r="236" s="13" customFormat="1">
      <c r="A236" s="13"/>
      <c r="B236" s="239"/>
      <c r="C236" s="240"/>
      <c r="D236" s="211" t="s">
        <v>242</v>
      </c>
      <c r="E236" s="241" t="s">
        <v>19</v>
      </c>
      <c r="F236" s="242" t="s">
        <v>1140</v>
      </c>
      <c r="G236" s="240"/>
      <c r="H236" s="243">
        <v>34.719999999999999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242</v>
      </c>
      <c r="AU236" s="249" t="s">
        <v>79</v>
      </c>
      <c r="AV236" s="13" t="s">
        <v>79</v>
      </c>
      <c r="AW236" s="13" t="s">
        <v>31</v>
      </c>
      <c r="AX236" s="13" t="s">
        <v>77</v>
      </c>
      <c r="AY236" s="249" t="s">
        <v>143</v>
      </c>
    </row>
    <row r="237" s="11" customFormat="1" ht="22.8" customHeight="1">
      <c r="A237" s="11"/>
      <c r="B237" s="183"/>
      <c r="C237" s="184"/>
      <c r="D237" s="185" t="s">
        <v>68</v>
      </c>
      <c r="E237" s="226" t="s">
        <v>177</v>
      </c>
      <c r="F237" s="226" t="s">
        <v>553</v>
      </c>
      <c r="G237" s="184"/>
      <c r="H237" s="184"/>
      <c r="I237" s="187"/>
      <c r="J237" s="227">
        <f>BK237</f>
        <v>0</v>
      </c>
      <c r="K237" s="184"/>
      <c r="L237" s="189"/>
      <c r="M237" s="190"/>
      <c r="N237" s="191"/>
      <c r="O237" s="191"/>
      <c r="P237" s="192">
        <f>SUM(P238:P246)</f>
        <v>0</v>
      </c>
      <c r="Q237" s="191"/>
      <c r="R237" s="192">
        <f>SUM(R238:R246)</f>
        <v>0</v>
      </c>
      <c r="S237" s="191"/>
      <c r="T237" s="193">
        <f>SUM(T238:T246)</f>
        <v>15.412500000000001</v>
      </c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R237" s="194" t="s">
        <v>77</v>
      </c>
      <c r="AT237" s="195" t="s">
        <v>68</v>
      </c>
      <c r="AU237" s="195" t="s">
        <v>77</v>
      </c>
      <c r="AY237" s="194" t="s">
        <v>143</v>
      </c>
      <c r="BK237" s="196">
        <f>SUM(BK238:BK246)</f>
        <v>0</v>
      </c>
    </row>
    <row r="238" s="2" customFormat="1" ht="16.5" customHeight="1">
      <c r="A238" s="38"/>
      <c r="B238" s="39"/>
      <c r="C238" s="197" t="s">
        <v>471</v>
      </c>
      <c r="D238" s="197" t="s">
        <v>144</v>
      </c>
      <c r="E238" s="198" t="s">
        <v>1141</v>
      </c>
      <c r="F238" s="199" t="s">
        <v>1142</v>
      </c>
      <c r="G238" s="200" t="s">
        <v>437</v>
      </c>
      <c r="H238" s="201">
        <v>8</v>
      </c>
      <c r="I238" s="202"/>
      <c r="J238" s="203">
        <f>ROUND(I238*H238,2)</f>
        <v>0</v>
      </c>
      <c r="K238" s="204"/>
      <c r="L238" s="44"/>
      <c r="M238" s="205" t="s">
        <v>19</v>
      </c>
      <c r="N238" s="206" t="s">
        <v>40</v>
      </c>
      <c r="O238" s="84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9" t="s">
        <v>142</v>
      </c>
      <c r="AT238" s="209" t="s">
        <v>144</v>
      </c>
      <c r="AU238" s="209" t="s">
        <v>79</v>
      </c>
      <c r="AY238" s="17" t="s">
        <v>143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7" t="s">
        <v>77</v>
      </c>
      <c r="BK238" s="210">
        <f>ROUND(I238*H238,2)</f>
        <v>0</v>
      </c>
      <c r="BL238" s="17" t="s">
        <v>142</v>
      </c>
      <c r="BM238" s="209" t="s">
        <v>1143</v>
      </c>
    </row>
    <row r="239" s="2" customFormat="1">
      <c r="A239" s="38"/>
      <c r="B239" s="39"/>
      <c r="C239" s="40"/>
      <c r="D239" s="211" t="s">
        <v>149</v>
      </c>
      <c r="E239" s="40"/>
      <c r="F239" s="212" t="s">
        <v>1144</v>
      </c>
      <c r="G239" s="40"/>
      <c r="H239" s="40"/>
      <c r="I239" s="213"/>
      <c r="J239" s="40"/>
      <c r="K239" s="40"/>
      <c r="L239" s="44"/>
      <c r="M239" s="214"/>
      <c r="N239" s="215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149</v>
      </c>
      <c r="AU239" s="17" t="s">
        <v>79</v>
      </c>
    </row>
    <row r="240" s="13" customFormat="1">
      <c r="A240" s="13"/>
      <c r="B240" s="239"/>
      <c r="C240" s="240"/>
      <c r="D240" s="211" t="s">
        <v>242</v>
      </c>
      <c r="E240" s="241" t="s">
        <v>19</v>
      </c>
      <c r="F240" s="242" t="s">
        <v>173</v>
      </c>
      <c r="G240" s="240"/>
      <c r="H240" s="243">
        <v>8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242</v>
      </c>
      <c r="AU240" s="249" t="s">
        <v>79</v>
      </c>
      <c r="AV240" s="13" t="s">
        <v>79</v>
      </c>
      <c r="AW240" s="13" t="s">
        <v>31</v>
      </c>
      <c r="AX240" s="13" t="s">
        <v>77</v>
      </c>
      <c r="AY240" s="249" t="s">
        <v>143</v>
      </c>
    </row>
    <row r="241" s="2" customFormat="1" ht="16.5" customHeight="1">
      <c r="A241" s="38"/>
      <c r="B241" s="39"/>
      <c r="C241" s="197" t="s">
        <v>478</v>
      </c>
      <c r="D241" s="197" t="s">
        <v>144</v>
      </c>
      <c r="E241" s="198" t="s">
        <v>1145</v>
      </c>
      <c r="F241" s="199" t="s">
        <v>1146</v>
      </c>
      <c r="G241" s="200" t="s">
        <v>437</v>
      </c>
      <c r="H241" s="201">
        <v>7.5</v>
      </c>
      <c r="I241" s="202"/>
      <c r="J241" s="203">
        <f>ROUND(I241*H241,2)</f>
        <v>0</v>
      </c>
      <c r="K241" s="204"/>
      <c r="L241" s="44"/>
      <c r="M241" s="205" t="s">
        <v>19</v>
      </c>
      <c r="N241" s="206" t="s">
        <v>40</v>
      </c>
      <c r="O241" s="84"/>
      <c r="P241" s="207">
        <f>O241*H241</f>
        <v>0</v>
      </c>
      <c r="Q241" s="207">
        <v>0</v>
      </c>
      <c r="R241" s="207">
        <f>Q241*H241</f>
        <v>0</v>
      </c>
      <c r="S241" s="207">
        <v>2.0550000000000002</v>
      </c>
      <c r="T241" s="208">
        <f>S241*H241</f>
        <v>15.412500000000001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9" t="s">
        <v>142</v>
      </c>
      <c r="AT241" s="209" t="s">
        <v>144</v>
      </c>
      <c r="AU241" s="209" t="s">
        <v>79</v>
      </c>
      <c r="AY241" s="17" t="s">
        <v>143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7" t="s">
        <v>77</v>
      </c>
      <c r="BK241" s="210">
        <f>ROUND(I241*H241,2)</f>
        <v>0</v>
      </c>
      <c r="BL241" s="17" t="s">
        <v>142</v>
      </c>
      <c r="BM241" s="209" t="s">
        <v>1147</v>
      </c>
    </row>
    <row r="242" s="2" customFormat="1">
      <c r="A242" s="38"/>
      <c r="B242" s="39"/>
      <c r="C242" s="40"/>
      <c r="D242" s="211" t="s">
        <v>149</v>
      </c>
      <c r="E242" s="40"/>
      <c r="F242" s="212" t="s">
        <v>1148</v>
      </c>
      <c r="G242" s="40"/>
      <c r="H242" s="40"/>
      <c r="I242" s="213"/>
      <c r="J242" s="40"/>
      <c r="K242" s="40"/>
      <c r="L242" s="44"/>
      <c r="M242" s="214"/>
      <c r="N242" s="215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149</v>
      </c>
      <c r="AU242" s="17" t="s">
        <v>79</v>
      </c>
    </row>
    <row r="243" s="13" customFormat="1">
      <c r="A243" s="13"/>
      <c r="B243" s="239"/>
      <c r="C243" s="240"/>
      <c r="D243" s="211" t="s">
        <v>242</v>
      </c>
      <c r="E243" s="241" t="s">
        <v>19</v>
      </c>
      <c r="F243" s="242" t="s">
        <v>1149</v>
      </c>
      <c r="G243" s="240"/>
      <c r="H243" s="243">
        <v>7.5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242</v>
      </c>
      <c r="AU243" s="249" t="s">
        <v>79</v>
      </c>
      <c r="AV243" s="13" t="s">
        <v>79</v>
      </c>
      <c r="AW243" s="13" t="s">
        <v>31</v>
      </c>
      <c r="AX243" s="13" t="s">
        <v>77</v>
      </c>
      <c r="AY243" s="249" t="s">
        <v>143</v>
      </c>
    </row>
    <row r="244" s="2" customFormat="1" ht="16.5" customHeight="1">
      <c r="A244" s="38"/>
      <c r="B244" s="39"/>
      <c r="C244" s="197" t="s">
        <v>487</v>
      </c>
      <c r="D244" s="197" t="s">
        <v>144</v>
      </c>
      <c r="E244" s="198" t="s">
        <v>1150</v>
      </c>
      <c r="F244" s="199" t="s">
        <v>1151</v>
      </c>
      <c r="G244" s="200" t="s">
        <v>206</v>
      </c>
      <c r="H244" s="201">
        <v>3</v>
      </c>
      <c r="I244" s="202"/>
      <c r="J244" s="203">
        <f>ROUND(I244*H244,2)</f>
        <v>0</v>
      </c>
      <c r="K244" s="204"/>
      <c r="L244" s="44"/>
      <c r="M244" s="205" t="s">
        <v>19</v>
      </c>
      <c r="N244" s="206" t="s">
        <v>40</v>
      </c>
      <c r="O244" s="84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9" t="s">
        <v>142</v>
      </c>
      <c r="AT244" s="209" t="s">
        <v>144</v>
      </c>
      <c r="AU244" s="209" t="s">
        <v>79</v>
      </c>
      <c r="AY244" s="17" t="s">
        <v>143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7" t="s">
        <v>77</v>
      </c>
      <c r="BK244" s="210">
        <f>ROUND(I244*H244,2)</f>
        <v>0</v>
      </c>
      <c r="BL244" s="17" t="s">
        <v>142</v>
      </c>
      <c r="BM244" s="209" t="s">
        <v>1152</v>
      </c>
    </row>
    <row r="245" s="2" customFormat="1">
      <c r="A245" s="38"/>
      <c r="B245" s="39"/>
      <c r="C245" s="40"/>
      <c r="D245" s="211" t="s">
        <v>149</v>
      </c>
      <c r="E245" s="40"/>
      <c r="F245" s="212" t="s">
        <v>1151</v>
      </c>
      <c r="G245" s="40"/>
      <c r="H245" s="40"/>
      <c r="I245" s="213"/>
      <c r="J245" s="40"/>
      <c r="K245" s="40"/>
      <c r="L245" s="44"/>
      <c r="M245" s="214"/>
      <c r="N245" s="215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149</v>
      </c>
      <c r="AU245" s="17" t="s">
        <v>79</v>
      </c>
    </row>
    <row r="246" s="13" customFormat="1">
      <c r="A246" s="13"/>
      <c r="B246" s="239"/>
      <c r="C246" s="240"/>
      <c r="D246" s="211" t="s">
        <v>242</v>
      </c>
      <c r="E246" s="241" t="s">
        <v>19</v>
      </c>
      <c r="F246" s="242" t="s">
        <v>154</v>
      </c>
      <c r="G246" s="240"/>
      <c r="H246" s="243">
        <v>3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242</v>
      </c>
      <c r="AU246" s="249" t="s">
        <v>79</v>
      </c>
      <c r="AV246" s="13" t="s">
        <v>79</v>
      </c>
      <c r="AW246" s="13" t="s">
        <v>31</v>
      </c>
      <c r="AX246" s="13" t="s">
        <v>77</v>
      </c>
      <c r="AY246" s="249" t="s">
        <v>143</v>
      </c>
    </row>
    <row r="247" s="11" customFormat="1" ht="22.8" customHeight="1">
      <c r="A247" s="11"/>
      <c r="B247" s="183"/>
      <c r="C247" s="184"/>
      <c r="D247" s="185" t="s">
        <v>68</v>
      </c>
      <c r="E247" s="226" t="s">
        <v>457</v>
      </c>
      <c r="F247" s="226" t="s">
        <v>458</v>
      </c>
      <c r="G247" s="184"/>
      <c r="H247" s="184"/>
      <c r="I247" s="187"/>
      <c r="J247" s="227">
        <f>BK247</f>
        <v>0</v>
      </c>
      <c r="K247" s="184"/>
      <c r="L247" s="189"/>
      <c r="M247" s="190"/>
      <c r="N247" s="191"/>
      <c r="O247" s="191"/>
      <c r="P247" s="192">
        <f>SUM(P248:P256)</f>
        <v>0</v>
      </c>
      <c r="Q247" s="191"/>
      <c r="R247" s="192">
        <f>SUM(R248:R256)</f>
        <v>0</v>
      </c>
      <c r="S247" s="191"/>
      <c r="T247" s="193">
        <f>SUM(T248:T256)</f>
        <v>0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R247" s="194" t="s">
        <v>77</v>
      </c>
      <c r="AT247" s="195" t="s">
        <v>68</v>
      </c>
      <c r="AU247" s="195" t="s">
        <v>77</v>
      </c>
      <c r="AY247" s="194" t="s">
        <v>143</v>
      </c>
      <c r="BK247" s="196">
        <f>SUM(BK248:BK256)</f>
        <v>0</v>
      </c>
    </row>
    <row r="248" s="2" customFormat="1" ht="16.5" customHeight="1">
      <c r="A248" s="38"/>
      <c r="B248" s="39"/>
      <c r="C248" s="197" t="s">
        <v>805</v>
      </c>
      <c r="D248" s="197" t="s">
        <v>144</v>
      </c>
      <c r="E248" s="198" t="s">
        <v>460</v>
      </c>
      <c r="F248" s="199" t="s">
        <v>461</v>
      </c>
      <c r="G248" s="200" t="s">
        <v>462</v>
      </c>
      <c r="H248" s="201">
        <v>719.077</v>
      </c>
      <c r="I248" s="202"/>
      <c r="J248" s="203">
        <f>ROUND(I248*H248,2)</f>
        <v>0</v>
      </c>
      <c r="K248" s="204"/>
      <c r="L248" s="44"/>
      <c r="M248" s="205" t="s">
        <v>19</v>
      </c>
      <c r="N248" s="206" t="s">
        <v>40</v>
      </c>
      <c r="O248" s="84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9" t="s">
        <v>142</v>
      </c>
      <c r="AT248" s="209" t="s">
        <v>144</v>
      </c>
      <c r="AU248" s="209" t="s">
        <v>79</v>
      </c>
      <c r="AY248" s="17" t="s">
        <v>143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7" t="s">
        <v>77</v>
      </c>
      <c r="BK248" s="210">
        <f>ROUND(I248*H248,2)</f>
        <v>0</v>
      </c>
      <c r="BL248" s="17" t="s">
        <v>142</v>
      </c>
      <c r="BM248" s="209" t="s">
        <v>1153</v>
      </c>
    </row>
    <row r="249" s="2" customFormat="1">
      <c r="A249" s="38"/>
      <c r="B249" s="39"/>
      <c r="C249" s="40"/>
      <c r="D249" s="211" t="s">
        <v>149</v>
      </c>
      <c r="E249" s="40"/>
      <c r="F249" s="212" t="s">
        <v>464</v>
      </c>
      <c r="G249" s="40"/>
      <c r="H249" s="40"/>
      <c r="I249" s="213"/>
      <c r="J249" s="40"/>
      <c r="K249" s="40"/>
      <c r="L249" s="44"/>
      <c r="M249" s="214"/>
      <c r="N249" s="215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149</v>
      </c>
      <c r="AU249" s="17" t="s">
        <v>79</v>
      </c>
    </row>
    <row r="250" s="2" customFormat="1" ht="16.5" customHeight="1">
      <c r="A250" s="38"/>
      <c r="B250" s="39"/>
      <c r="C250" s="197" t="s">
        <v>811</v>
      </c>
      <c r="D250" s="197" t="s">
        <v>144</v>
      </c>
      <c r="E250" s="198" t="s">
        <v>466</v>
      </c>
      <c r="F250" s="199" t="s">
        <v>467</v>
      </c>
      <c r="G250" s="200" t="s">
        <v>462</v>
      </c>
      <c r="H250" s="201">
        <v>7190.7700000000004</v>
      </c>
      <c r="I250" s="202"/>
      <c r="J250" s="203">
        <f>ROUND(I250*H250,2)</f>
        <v>0</v>
      </c>
      <c r="K250" s="204"/>
      <c r="L250" s="44"/>
      <c r="M250" s="205" t="s">
        <v>19</v>
      </c>
      <c r="N250" s="206" t="s">
        <v>40</v>
      </c>
      <c r="O250" s="84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9" t="s">
        <v>142</v>
      </c>
      <c r="AT250" s="209" t="s">
        <v>144</v>
      </c>
      <c r="AU250" s="209" t="s">
        <v>79</v>
      </c>
      <c r="AY250" s="17" t="s">
        <v>143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7" t="s">
        <v>77</v>
      </c>
      <c r="BK250" s="210">
        <f>ROUND(I250*H250,2)</f>
        <v>0</v>
      </c>
      <c r="BL250" s="17" t="s">
        <v>142</v>
      </c>
      <c r="BM250" s="209" t="s">
        <v>1154</v>
      </c>
    </row>
    <row r="251" s="2" customFormat="1">
      <c r="A251" s="38"/>
      <c r="B251" s="39"/>
      <c r="C251" s="40"/>
      <c r="D251" s="211" t="s">
        <v>149</v>
      </c>
      <c r="E251" s="40"/>
      <c r="F251" s="212" t="s">
        <v>469</v>
      </c>
      <c r="G251" s="40"/>
      <c r="H251" s="40"/>
      <c r="I251" s="213"/>
      <c r="J251" s="40"/>
      <c r="K251" s="40"/>
      <c r="L251" s="44"/>
      <c r="M251" s="214"/>
      <c r="N251" s="215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149</v>
      </c>
      <c r="AU251" s="17" t="s">
        <v>79</v>
      </c>
    </row>
    <row r="252" s="13" customFormat="1">
      <c r="A252" s="13"/>
      <c r="B252" s="239"/>
      <c r="C252" s="240"/>
      <c r="D252" s="211" t="s">
        <v>242</v>
      </c>
      <c r="E252" s="240"/>
      <c r="F252" s="242" t="s">
        <v>1155</v>
      </c>
      <c r="G252" s="240"/>
      <c r="H252" s="243">
        <v>7190.7700000000004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242</v>
      </c>
      <c r="AU252" s="249" t="s">
        <v>79</v>
      </c>
      <c r="AV252" s="13" t="s">
        <v>79</v>
      </c>
      <c r="AW252" s="13" t="s">
        <v>4</v>
      </c>
      <c r="AX252" s="13" t="s">
        <v>77</v>
      </c>
      <c r="AY252" s="249" t="s">
        <v>143</v>
      </c>
    </row>
    <row r="253" s="2" customFormat="1" ht="16.5" customHeight="1">
      <c r="A253" s="38"/>
      <c r="B253" s="39"/>
      <c r="C253" s="197" t="s">
        <v>817</v>
      </c>
      <c r="D253" s="197" t="s">
        <v>144</v>
      </c>
      <c r="E253" s="198" t="s">
        <v>472</v>
      </c>
      <c r="F253" s="199" t="s">
        <v>473</v>
      </c>
      <c r="G253" s="200" t="s">
        <v>462</v>
      </c>
      <c r="H253" s="201">
        <v>719.077</v>
      </c>
      <c r="I253" s="202"/>
      <c r="J253" s="203">
        <f>ROUND(I253*H253,2)</f>
        <v>0</v>
      </c>
      <c r="K253" s="204"/>
      <c r="L253" s="44"/>
      <c r="M253" s="205" t="s">
        <v>19</v>
      </c>
      <c r="N253" s="206" t="s">
        <v>40</v>
      </c>
      <c r="O253" s="84"/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9" t="s">
        <v>142</v>
      </c>
      <c r="AT253" s="209" t="s">
        <v>144</v>
      </c>
      <c r="AU253" s="209" t="s">
        <v>79</v>
      </c>
      <c r="AY253" s="17" t="s">
        <v>143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7" t="s">
        <v>77</v>
      </c>
      <c r="BK253" s="210">
        <f>ROUND(I253*H253,2)</f>
        <v>0</v>
      </c>
      <c r="BL253" s="17" t="s">
        <v>142</v>
      </c>
      <c r="BM253" s="209" t="s">
        <v>1156</v>
      </c>
    </row>
    <row r="254" s="2" customFormat="1">
      <c r="A254" s="38"/>
      <c r="B254" s="39"/>
      <c r="C254" s="40"/>
      <c r="D254" s="211" t="s">
        <v>149</v>
      </c>
      <c r="E254" s="40"/>
      <c r="F254" s="212" t="s">
        <v>475</v>
      </c>
      <c r="G254" s="40"/>
      <c r="H254" s="40"/>
      <c r="I254" s="213"/>
      <c r="J254" s="40"/>
      <c r="K254" s="40"/>
      <c r="L254" s="44"/>
      <c r="M254" s="214"/>
      <c r="N254" s="215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149</v>
      </c>
      <c r="AU254" s="17" t="s">
        <v>79</v>
      </c>
    </row>
    <row r="255" s="2" customFormat="1" ht="21.75" customHeight="1">
      <c r="A255" s="38"/>
      <c r="B255" s="39"/>
      <c r="C255" s="197" t="s">
        <v>823</v>
      </c>
      <c r="D255" s="197" t="s">
        <v>144</v>
      </c>
      <c r="E255" s="198" t="s">
        <v>1157</v>
      </c>
      <c r="F255" s="199" t="s">
        <v>1158</v>
      </c>
      <c r="G255" s="200" t="s">
        <v>462</v>
      </c>
      <c r="H255" s="201">
        <v>719.077</v>
      </c>
      <c r="I255" s="202"/>
      <c r="J255" s="203">
        <f>ROUND(I255*H255,2)</f>
        <v>0</v>
      </c>
      <c r="K255" s="204"/>
      <c r="L255" s="44"/>
      <c r="M255" s="205" t="s">
        <v>19</v>
      </c>
      <c r="N255" s="206" t="s">
        <v>40</v>
      </c>
      <c r="O255" s="84"/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9" t="s">
        <v>142</v>
      </c>
      <c r="AT255" s="209" t="s">
        <v>144</v>
      </c>
      <c r="AU255" s="209" t="s">
        <v>79</v>
      </c>
      <c r="AY255" s="17" t="s">
        <v>143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7" t="s">
        <v>77</v>
      </c>
      <c r="BK255" s="210">
        <f>ROUND(I255*H255,2)</f>
        <v>0</v>
      </c>
      <c r="BL255" s="17" t="s">
        <v>142</v>
      </c>
      <c r="BM255" s="209" t="s">
        <v>1159</v>
      </c>
    </row>
    <row r="256" s="2" customFormat="1">
      <c r="A256" s="38"/>
      <c r="B256" s="39"/>
      <c r="C256" s="40"/>
      <c r="D256" s="211" t="s">
        <v>149</v>
      </c>
      <c r="E256" s="40"/>
      <c r="F256" s="212" t="s">
        <v>1160</v>
      </c>
      <c r="G256" s="40"/>
      <c r="H256" s="40"/>
      <c r="I256" s="213"/>
      <c r="J256" s="40"/>
      <c r="K256" s="40"/>
      <c r="L256" s="44"/>
      <c r="M256" s="214"/>
      <c r="N256" s="215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149</v>
      </c>
      <c r="AU256" s="17" t="s">
        <v>79</v>
      </c>
    </row>
    <row r="257" s="11" customFormat="1" ht="22.8" customHeight="1">
      <c r="A257" s="11"/>
      <c r="B257" s="183"/>
      <c r="C257" s="184"/>
      <c r="D257" s="185" t="s">
        <v>68</v>
      </c>
      <c r="E257" s="226" t="s">
        <v>476</v>
      </c>
      <c r="F257" s="226" t="s">
        <v>477</v>
      </c>
      <c r="G257" s="184"/>
      <c r="H257" s="184"/>
      <c r="I257" s="187"/>
      <c r="J257" s="227">
        <f>BK257</f>
        <v>0</v>
      </c>
      <c r="K257" s="184"/>
      <c r="L257" s="189"/>
      <c r="M257" s="190"/>
      <c r="N257" s="191"/>
      <c r="O257" s="191"/>
      <c r="P257" s="192">
        <f>SUM(P258:P259)</f>
        <v>0</v>
      </c>
      <c r="Q257" s="191"/>
      <c r="R257" s="192">
        <f>SUM(R258:R259)</f>
        <v>0</v>
      </c>
      <c r="S257" s="191"/>
      <c r="T257" s="193">
        <f>SUM(T258:T259)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194" t="s">
        <v>77</v>
      </c>
      <c r="AT257" s="195" t="s">
        <v>68</v>
      </c>
      <c r="AU257" s="195" t="s">
        <v>77</v>
      </c>
      <c r="AY257" s="194" t="s">
        <v>143</v>
      </c>
      <c r="BK257" s="196">
        <f>SUM(BK258:BK259)</f>
        <v>0</v>
      </c>
    </row>
    <row r="258" s="2" customFormat="1" ht="21.75" customHeight="1">
      <c r="A258" s="38"/>
      <c r="B258" s="39"/>
      <c r="C258" s="197" t="s">
        <v>828</v>
      </c>
      <c r="D258" s="197" t="s">
        <v>144</v>
      </c>
      <c r="E258" s="198" t="s">
        <v>1161</v>
      </c>
      <c r="F258" s="199" t="s">
        <v>1162</v>
      </c>
      <c r="G258" s="200" t="s">
        <v>462</v>
      </c>
      <c r="H258" s="201">
        <v>239.916</v>
      </c>
      <c r="I258" s="202"/>
      <c r="J258" s="203">
        <f>ROUND(I258*H258,2)</f>
        <v>0</v>
      </c>
      <c r="K258" s="204"/>
      <c r="L258" s="44"/>
      <c r="M258" s="205" t="s">
        <v>19</v>
      </c>
      <c r="N258" s="206" t="s">
        <v>40</v>
      </c>
      <c r="O258" s="84"/>
      <c r="P258" s="207">
        <f>O258*H258</f>
        <v>0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9" t="s">
        <v>142</v>
      </c>
      <c r="AT258" s="209" t="s">
        <v>144</v>
      </c>
      <c r="AU258" s="209" t="s">
        <v>79</v>
      </c>
      <c r="AY258" s="17" t="s">
        <v>143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7" t="s">
        <v>77</v>
      </c>
      <c r="BK258" s="210">
        <f>ROUND(I258*H258,2)</f>
        <v>0</v>
      </c>
      <c r="BL258" s="17" t="s">
        <v>142</v>
      </c>
      <c r="BM258" s="209" t="s">
        <v>1163</v>
      </c>
    </row>
    <row r="259" s="2" customFormat="1">
      <c r="A259" s="38"/>
      <c r="B259" s="39"/>
      <c r="C259" s="40"/>
      <c r="D259" s="211" t="s">
        <v>149</v>
      </c>
      <c r="E259" s="40"/>
      <c r="F259" s="212" t="s">
        <v>1164</v>
      </c>
      <c r="G259" s="40"/>
      <c r="H259" s="40"/>
      <c r="I259" s="213"/>
      <c r="J259" s="40"/>
      <c r="K259" s="40"/>
      <c r="L259" s="44"/>
      <c r="M259" s="216"/>
      <c r="N259" s="217"/>
      <c r="O259" s="218"/>
      <c r="P259" s="218"/>
      <c r="Q259" s="218"/>
      <c r="R259" s="218"/>
      <c r="S259" s="218"/>
      <c r="T259" s="219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149</v>
      </c>
      <c r="AU259" s="17" t="s">
        <v>79</v>
      </c>
    </row>
    <row r="260" s="2" customFormat="1" ht="6.96" customHeight="1">
      <c r="A260" s="38"/>
      <c r="B260" s="59"/>
      <c r="C260" s="60"/>
      <c r="D260" s="60"/>
      <c r="E260" s="60"/>
      <c r="F260" s="60"/>
      <c r="G260" s="60"/>
      <c r="H260" s="60"/>
      <c r="I260" s="60"/>
      <c r="J260" s="60"/>
      <c r="K260" s="60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nh8X8fIL8AW2d/26c1jujPmF4G2jpkWcemp1jmLW45sETNLSq7svZlNrwa2ns8SXHWv2votM5bXCdBLH9RQSBw==" hashValue="AdMEHv0ErI0gDPUCArBylI9mzR5GqEXKBXfTp+iffdLMh2MucC/rs0KV0UpXMloOieqqCnCJad5j65X2i/kCbw==" algorithmName="SHA-512" password="CC35"/>
  <autoFilter ref="C88:K25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1165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ROUND((SUM(BE87:BE306)),  2)</f>
        <v>0</v>
      </c>
      <c r="G33" s="38"/>
      <c r="H33" s="38"/>
      <c r="I33" s="148">
        <v>0.20999999999999999</v>
      </c>
      <c r="J33" s="147">
        <f>ROUND(((SUM(BE87:BE306))*I33),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ROUND((SUM(BF87:BF306)),  2)</f>
        <v>0</v>
      </c>
      <c r="G34" s="38"/>
      <c r="H34" s="38"/>
      <c r="I34" s="148">
        <v>0.14999999999999999</v>
      </c>
      <c r="J34" s="147">
        <f>ROUND(((SUM(BF87:BF306))*I34),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ROUND((SUM(BG87:BG306)),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ROUND((SUM(BH87:BH306)),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ROUND((SUM(BI87:BI306)),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IO 03 - Přeložka vodovodu a odpadu z vodojemu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J89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228</v>
      </c>
      <c r="E62" s="223"/>
      <c r="F62" s="223"/>
      <c r="G62" s="223"/>
      <c r="H62" s="223"/>
      <c r="I62" s="223"/>
      <c r="J62" s="224">
        <f>J167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981</v>
      </c>
      <c r="E63" s="223"/>
      <c r="F63" s="223"/>
      <c r="G63" s="223"/>
      <c r="H63" s="223"/>
      <c r="I63" s="223"/>
      <c r="J63" s="224">
        <f>J189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229</v>
      </c>
      <c r="E64" s="223"/>
      <c r="F64" s="223"/>
      <c r="G64" s="223"/>
      <c r="H64" s="223"/>
      <c r="I64" s="223"/>
      <c r="J64" s="224">
        <f>J217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493</v>
      </c>
      <c r="E65" s="223"/>
      <c r="F65" s="223"/>
      <c r="G65" s="223"/>
      <c r="H65" s="223"/>
      <c r="I65" s="223"/>
      <c r="J65" s="224">
        <f>J287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0"/>
      <c r="C66" s="221"/>
      <c r="D66" s="222" t="s">
        <v>230</v>
      </c>
      <c r="E66" s="223"/>
      <c r="F66" s="223"/>
      <c r="G66" s="223"/>
      <c r="H66" s="223"/>
      <c r="I66" s="223"/>
      <c r="J66" s="224">
        <f>J294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0"/>
      <c r="C67" s="221"/>
      <c r="D67" s="222" t="s">
        <v>231</v>
      </c>
      <c r="E67" s="223"/>
      <c r="F67" s="223"/>
      <c r="G67" s="223"/>
      <c r="H67" s="223"/>
      <c r="I67" s="223"/>
      <c r="J67" s="224">
        <f>J304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127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Ochranná nádrž NO4 v k.ú. Hovorany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120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IO 03 - Přeložka vodovodu a odpadu z vodojemu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22. 1. 2021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 xml:space="preserve"> </v>
      </c>
      <c r="G83" s="40"/>
      <c r="H83" s="40"/>
      <c r="I83" s="32" t="s">
        <v>30</v>
      </c>
      <c r="J83" s="36" t="str">
        <f>E21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IF(E18="","",E18)</f>
        <v>Vyplň údaj</v>
      </c>
      <c r="G84" s="40"/>
      <c r="H84" s="40"/>
      <c r="I84" s="32" t="s">
        <v>32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71"/>
      <c r="B86" s="172"/>
      <c r="C86" s="173" t="s">
        <v>128</v>
      </c>
      <c r="D86" s="174" t="s">
        <v>54</v>
      </c>
      <c r="E86" s="174" t="s">
        <v>50</v>
      </c>
      <c r="F86" s="174" t="s">
        <v>51</v>
      </c>
      <c r="G86" s="174" t="s">
        <v>129</v>
      </c>
      <c r="H86" s="174" t="s">
        <v>130</v>
      </c>
      <c r="I86" s="174" t="s">
        <v>131</v>
      </c>
      <c r="J86" s="175" t="s">
        <v>124</v>
      </c>
      <c r="K86" s="176" t="s">
        <v>132</v>
      </c>
      <c r="L86" s="177"/>
      <c r="M86" s="92" t="s">
        <v>19</v>
      </c>
      <c r="N86" s="93" t="s">
        <v>39</v>
      </c>
      <c r="O86" s="93" t="s">
        <v>133</v>
      </c>
      <c r="P86" s="93" t="s">
        <v>134</v>
      </c>
      <c r="Q86" s="93" t="s">
        <v>135</v>
      </c>
      <c r="R86" s="93" t="s">
        <v>136</v>
      </c>
      <c r="S86" s="93" t="s">
        <v>137</v>
      </c>
      <c r="T86" s="94" t="s">
        <v>138</v>
      </c>
      <c r="U86" s="171"/>
      <c r="V86" s="171"/>
      <c r="W86" s="171"/>
      <c r="X86" s="171"/>
      <c r="Y86" s="171"/>
      <c r="Z86" s="171"/>
      <c r="AA86" s="171"/>
      <c r="AB86" s="171"/>
      <c r="AC86" s="171"/>
      <c r="AD86" s="171"/>
      <c r="AE86" s="171"/>
    </row>
    <row r="87" s="2" customFormat="1" ht="22.8" customHeight="1">
      <c r="A87" s="38"/>
      <c r="B87" s="39"/>
      <c r="C87" s="99" t="s">
        <v>139</v>
      </c>
      <c r="D87" s="40"/>
      <c r="E87" s="40"/>
      <c r="F87" s="40"/>
      <c r="G87" s="40"/>
      <c r="H87" s="40"/>
      <c r="I87" s="40"/>
      <c r="J87" s="178">
        <f>BK87</f>
        <v>0</v>
      </c>
      <c r="K87" s="40"/>
      <c r="L87" s="44"/>
      <c r="M87" s="95"/>
      <c r="N87" s="179"/>
      <c r="O87" s="96"/>
      <c r="P87" s="180">
        <f>P88</f>
        <v>0</v>
      </c>
      <c r="Q87" s="96"/>
      <c r="R87" s="180">
        <f>R88</f>
        <v>518.52439637999998</v>
      </c>
      <c r="S87" s="96"/>
      <c r="T87" s="181">
        <f>T88</f>
        <v>9.3131999999999984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125</v>
      </c>
      <c r="BK87" s="182">
        <f>BK88</f>
        <v>0</v>
      </c>
    </row>
    <row r="88" s="11" customFormat="1" ht="25.92" customHeight="1">
      <c r="A88" s="11"/>
      <c r="B88" s="183"/>
      <c r="C88" s="184"/>
      <c r="D88" s="185" t="s">
        <v>68</v>
      </c>
      <c r="E88" s="186" t="s">
        <v>234</v>
      </c>
      <c r="F88" s="186" t="s">
        <v>235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P89+P167+P189+P217+P287+P294+P304</f>
        <v>0</v>
      </c>
      <c r="Q88" s="191"/>
      <c r="R88" s="192">
        <f>R89+R167+R189+R217+R287+R294+R304</f>
        <v>518.52439637999998</v>
      </c>
      <c r="S88" s="191"/>
      <c r="T88" s="193">
        <f>T89+T167+T189+T217+T287+T294+T304</f>
        <v>9.3131999999999984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77</v>
      </c>
      <c r="AT88" s="195" t="s">
        <v>68</v>
      </c>
      <c r="AU88" s="195" t="s">
        <v>69</v>
      </c>
      <c r="AY88" s="194" t="s">
        <v>143</v>
      </c>
      <c r="BK88" s="196">
        <f>BK89+BK167+BK189+BK217+BK287+BK294+BK304</f>
        <v>0</v>
      </c>
    </row>
    <row r="89" s="11" customFormat="1" ht="22.8" customHeight="1">
      <c r="A89" s="11"/>
      <c r="B89" s="183"/>
      <c r="C89" s="184"/>
      <c r="D89" s="185" t="s">
        <v>68</v>
      </c>
      <c r="E89" s="226" t="s">
        <v>77</v>
      </c>
      <c r="F89" s="226" t="s">
        <v>236</v>
      </c>
      <c r="G89" s="184"/>
      <c r="H89" s="184"/>
      <c r="I89" s="187"/>
      <c r="J89" s="227">
        <f>BK89</f>
        <v>0</v>
      </c>
      <c r="K89" s="184"/>
      <c r="L89" s="189"/>
      <c r="M89" s="190"/>
      <c r="N89" s="191"/>
      <c r="O89" s="191"/>
      <c r="P89" s="192">
        <f>SUM(P90:P166)</f>
        <v>0</v>
      </c>
      <c r="Q89" s="191"/>
      <c r="R89" s="192">
        <f>SUM(R90:R166)</f>
        <v>474.91159199999998</v>
      </c>
      <c r="S89" s="191"/>
      <c r="T89" s="193">
        <f>SUM(T90:T166)</f>
        <v>9.3131999999999984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77</v>
      </c>
      <c r="AT89" s="195" t="s">
        <v>68</v>
      </c>
      <c r="AU89" s="195" t="s">
        <v>77</v>
      </c>
      <c r="AY89" s="194" t="s">
        <v>143</v>
      </c>
      <c r="BK89" s="196">
        <f>SUM(BK90:BK166)</f>
        <v>0</v>
      </c>
    </row>
    <row r="90" s="2" customFormat="1" ht="16.5" customHeight="1">
      <c r="A90" s="38"/>
      <c r="B90" s="39"/>
      <c r="C90" s="197" t="s">
        <v>77</v>
      </c>
      <c r="D90" s="197" t="s">
        <v>144</v>
      </c>
      <c r="E90" s="198" t="s">
        <v>1166</v>
      </c>
      <c r="F90" s="199" t="s">
        <v>1167</v>
      </c>
      <c r="G90" s="200" t="s">
        <v>259</v>
      </c>
      <c r="H90" s="201">
        <v>11.699999999999999</v>
      </c>
      <c r="I90" s="202"/>
      <c r="J90" s="203">
        <f>ROUND(I90*H90,2)</f>
        <v>0</v>
      </c>
      <c r="K90" s="204"/>
      <c r="L90" s="44"/>
      <c r="M90" s="205" t="s">
        <v>19</v>
      </c>
      <c r="N90" s="206" t="s">
        <v>40</v>
      </c>
      <c r="O90" s="84"/>
      <c r="P90" s="207">
        <f>O90*H90</f>
        <v>0</v>
      </c>
      <c r="Q90" s="207">
        <v>0</v>
      </c>
      <c r="R90" s="207">
        <f>Q90*H90</f>
        <v>0</v>
      </c>
      <c r="S90" s="207">
        <v>0.316</v>
      </c>
      <c r="T90" s="208">
        <f>S90*H90</f>
        <v>3.6971999999999996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142</v>
      </c>
      <c r="AT90" s="209" t="s">
        <v>144</v>
      </c>
      <c r="AU90" s="209" t="s">
        <v>79</v>
      </c>
      <c r="AY90" s="17" t="s">
        <v>143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77</v>
      </c>
      <c r="BK90" s="210">
        <f>ROUND(I90*H90,2)</f>
        <v>0</v>
      </c>
      <c r="BL90" s="17" t="s">
        <v>142</v>
      </c>
      <c r="BM90" s="209" t="s">
        <v>1168</v>
      </c>
    </row>
    <row r="91" s="2" customFormat="1">
      <c r="A91" s="38"/>
      <c r="B91" s="39"/>
      <c r="C91" s="40"/>
      <c r="D91" s="211" t="s">
        <v>149</v>
      </c>
      <c r="E91" s="40"/>
      <c r="F91" s="212" t="s">
        <v>1169</v>
      </c>
      <c r="G91" s="40"/>
      <c r="H91" s="40"/>
      <c r="I91" s="213"/>
      <c r="J91" s="40"/>
      <c r="K91" s="40"/>
      <c r="L91" s="44"/>
      <c r="M91" s="214"/>
      <c r="N91" s="21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149</v>
      </c>
      <c r="AU91" s="17" t="s">
        <v>79</v>
      </c>
    </row>
    <row r="92" s="13" customFormat="1">
      <c r="A92" s="13"/>
      <c r="B92" s="239"/>
      <c r="C92" s="240"/>
      <c r="D92" s="211" t="s">
        <v>242</v>
      </c>
      <c r="E92" s="241" t="s">
        <v>19</v>
      </c>
      <c r="F92" s="242" t="s">
        <v>1170</v>
      </c>
      <c r="G92" s="240"/>
      <c r="H92" s="243">
        <v>11.699999999999999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9" t="s">
        <v>242</v>
      </c>
      <c r="AU92" s="249" t="s">
        <v>79</v>
      </c>
      <c r="AV92" s="13" t="s">
        <v>79</v>
      </c>
      <c r="AW92" s="13" t="s">
        <v>31</v>
      </c>
      <c r="AX92" s="13" t="s">
        <v>77</v>
      </c>
      <c r="AY92" s="249" t="s">
        <v>143</v>
      </c>
    </row>
    <row r="93" s="2" customFormat="1" ht="16.5" customHeight="1">
      <c r="A93" s="38"/>
      <c r="B93" s="39"/>
      <c r="C93" s="197" t="s">
        <v>79</v>
      </c>
      <c r="D93" s="197" t="s">
        <v>144</v>
      </c>
      <c r="E93" s="198" t="s">
        <v>989</v>
      </c>
      <c r="F93" s="199" t="s">
        <v>990</v>
      </c>
      <c r="G93" s="200" t="s">
        <v>306</v>
      </c>
      <c r="H93" s="201">
        <v>3.5099999999999998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40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1.6000000000000001</v>
      </c>
      <c r="T93" s="208">
        <f>S93*H93</f>
        <v>5.6159999999999997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142</v>
      </c>
      <c r="AT93" s="209" t="s">
        <v>144</v>
      </c>
      <c r="AU93" s="209" t="s">
        <v>79</v>
      </c>
      <c r="AY93" s="17" t="s">
        <v>143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77</v>
      </c>
      <c r="BK93" s="210">
        <f>ROUND(I93*H93,2)</f>
        <v>0</v>
      </c>
      <c r="BL93" s="17" t="s">
        <v>142</v>
      </c>
      <c r="BM93" s="209" t="s">
        <v>1171</v>
      </c>
    </row>
    <row r="94" s="2" customFormat="1">
      <c r="A94" s="38"/>
      <c r="B94" s="39"/>
      <c r="C94" s="40"/>
      <c r="D94" s="211" t="s">
        <v>149</v>
      </c>
      <c r="E94" s="40"/>
      <c r="F94" s="212" t="s">
        <v>992</v>
      </c>
      <c r="G94" s="40"/>
      <c r="H94" s="40"/>
      <c r="I94" s="213"/>
      <c r="J94" s="40"/>
      <c r="K94" s="40"/>
      <c r="L94" s="44"/>
      <c r="M94" s="214"/>
      <c r="N94" s="215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149</v>
      </c>
      <c r="AU94" s="17" t="s">
        <v>79</v>
      </c>
    </row>
    <row r="95" s="13" customFormat="1">
      <c r="A95" s="13"/>
      <c r="B95" s="239"/>
      <c r="C95" s="240"/>
      <c r="D95" s="211" t="s">
        <v>242</v>
      </c>
      <c r="E95" s="241" t="s">
        <v>19</v>
      </c>
      <c r="F95" s="242" t="s">
        <v>1172</v>
      </c>
      <c r="G95" s="240"/>
      <c r="H95" s="243">
        <v>3.5099999999999998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242</v>
      </c>
      <c r="AU95" s="249" t="s">
        <v>79</v>
      </c>
      <c r="AV95" s="13" t="s">
        <v>79</v>
      </c>
      <c r="AW95" s="13" t="s">
        <v>31</v>
      </c>
      <c r="AX95" s="13" t="s">
        <v>77</v>
      </c>
      <c r="AY95" s="249" t="s">
        <v>143</v>
      </c>
    </row>
    <row r="96" s="2" customFormat="1" ht="16.5" customHeight="1">
      <c r="A96" s="38"/>
      <c r="B96" s="39"/>
      <c r="C96" s="197" t="s">
        <v>154</v>
      </c>
      <c r="D96" s="197" t="s">
        <v>144</v>
      </c>
      <c r="E96" s="198" t="s">
        <v>1173</v>
      </c>
      <c r="F96" s="199" t="s">
        <v>1174</v>
      </c>
      <c r="G96" s="200" t="s">
        <v>437</v>
      </c>
      <c r="H96" s="201">
        <v>12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40</v>
      </c>
      <c r="O96" s="84"/>
      <c r="P96" s="207">
        <f>O96*H96</f>
        <v>0</v>
      </c>
      <c r="Q96" s="207">
        <v>0.00055000000000000003</v>
      </c>
      <c r="R96" s="207">
        <f>Q96*H96</f>
        <v>0.0066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142</v>
      </c>
      <c r="AT96" s="209" t="s">
        <v>144</v>
      </c>
      <c r="AU96" s="209" t="s">
        <v>79</v>
      </c>
      <c r="AY96" s="17" t="s">
        <v>143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77</v>
      </c>
      <c r="BK96" s="210">
        <f>ROUND(I96*H96,2)</f>
        <v>0</v>
      </c>
      <c r="BL96" s="17" t="s">
        <v>142</v>
      </c>
      <c r="BM96" s="209" t="s">
        <v>1175</v>
      </c>
    </row>
    <row r="97" s="2" customFormat="1">
      <c r="A97" s="38"/>
      <c r="B97" s="39"/>
      <c r="C97" s="40"/>
      <c r="D97" s="211" t="s">
        <v>149</v>
      </c>
      <c r="E97" s="40"/>
      <c r="F97" s="212" t="s">
        <v>1176</v>
      </c>
      <c r="G97" s="40"/>
      <c r="H97" s="40"/>
      <c r="I97" s="213"/>
      <c r="J97" s="40"/>
      <c r="K97" s="40"/>
      <c r="L97" s="44"/>
      <c r="M97" s="214"/>
      <c r="N97" s="215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149</v>
      </c>
      <c r="AU97" s="17" t="s">
        <v>79</v>
      </c>
    </row>
    <row r="98" s="13" customFormat="1">
      <c r="A98" s="13"/>
      <c r="B98" s="239"/>
      <c r="C98" s="240"/>
      <c r="D98" s="211" t="s">
        <v>242</v>
      </c>
      <c r="E98" s="241" t="s">
        <v>19</v>
      </c>
      <c r="F98" s="242" t="s">
        <v>190</v>
      </c>
      <c r="G98" s="240"/>
      <c r="H98" s="243">
        <v>12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242</v>
      </c>
      <c r="AU98" s="249" t="s">
        <v>79</v>
      </c>
      <c r="AV98" s="13" t="s">
        <v>79</v>
      </c>
      <c r="AW98" s="13" t="s">
        <v>31</v>
      </c>
      <c r="AX98" s="13" t="s">
        <v>77</v>
      </c>
      <c r="AY98" s="249" t="s">
        <v>143</v>
      </c>
    </row>
    <row r="99" s="2" customFormat="1" ht="16.5" customHeight="1">
      <c r="A99" s="38"/>
      <c r="B99" s="39"/>
      <c r="C99" s="197" t="s">
        <v>142</v>
      </c>
      <c r="D99" s="197" t="s">
        <v>144</v>
      </c>
      <c r="E99" s="198" t="s">
        <v>1177</v>
      </c>
      <c r="F99" s="199" t="s">
        <v>1178</v>
      </c>
      <c r="G99" s="200" t="s">
        <v>437</v>
      </c>
      <c r="H99" s="201">
        <v>12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40</v>
      </c>
      <c r="O99" s="8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142</v>
      </c>
      <c r="AT99" s="209" t="s">
        <v>144</v>
      </c>
      <c r="AU99" s="209" t="s">
        <v>79</v>
      </c>
      <c r="AY99" s="17" t="s">
        <v>143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77</v>
      </c>
      <c r="BK99" s="210">
        <f>ROUND(I99*H99,2)</f>
        <v>0</v>
      </c>
      <c r="BL99" s="17" t="s">
        <v>142</v>
      </c>
      <c r="BM99" s="209" t="s">
        <v>1179</v>
      </c>
    </row>
    <row r="100" s="2" customFormat="1">
      <c r="A100" s="38"/>
      <c r="B100" s="39"/>
      <c r="C100" s="40"/>
      <c r="D100" s="211" t="s">
        <v>149</v>
      </c>
      <c r="E100" s="40"/>
      <c r="F100" s="212" t="s">
        <v>1180</v>
      </c>
      <c r="G100" s="40"/>
      <c r="H100" s="40"/>
      <c r="I100" s="213"/>
      <c r="J100" s="40"/>
      <c r="K100" s="40"/>
      <c r="L100" s="44"/>
      <c r="M100" s="214"/>
      <c r="N100" s="215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149</v>
      </c>
      <c r="AU100" s="17" t="s">
        <v>79</v>
      </c>
    </row>
    <row r="101" s="13" customFormat="1">
      <c r="A101" s="13"/>
      <c r="B101" s="239"/>
      <c r="C101" s="240"/>
      <c r="D101" s="211" t="s">
        <v>242</v>
      </c>
      <c r="E101" s="241" t="s">
        <v>19</v>
      </c>
      <c r="F101" s="242" t="s">
        <v>190</v>
      </c>
      <c r="G101" s="240"/>
      <c r="H101" s="243">
        <v>12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242</v>
      </c>
      <c r="AU101" s="249" t="s">
        <v>79</v>
      </c>
      <c r="AV101" s="13" t="s">
        <v>79</v>
      </c>
      <c r="AW101" s="13" t="s">
        <v>31</v>
      </c>
      <c r="AX101" s="13" t="s">
        <v>77</v>
      </c>
      <c r="AY101" s="249" t="s">
        <v>143</v>
      </c>
    </row>
    <row r="102" s="2" customFormat="1" ht="16.5" customHeight="1">
      <c r="A102" s="38"/>
      <c r="B102" s="39"/>
      <c r="C102" s="197" t="s">
        <v>161</v>
      </c>
      <c r="D102" s="197" t="s">
        <v>144</v>
      </c>
      <c r="E102" s="198" t="s">
        <v>1181</v>
      </c>
      <c r="F102" s="199" t="s">
        <v>1182</v>
      </c>
      <c r="G102" s="200" t="s">
        <v>259</v>
      </c>
      <c r="H102" s="201">
        <v>349.85000000000002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40</v>
      </c>
      <c r="O102" s="8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142</v>
      </c>
      <c r="AT102" s="209" t="s">
        <v>144</v>
      </c>
      <c r="AU102" s="209" t="s">
        <v>79</v>
      </c>
      <c r="AY102" s="17" t="s">
        <v>143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77</v>
      </c>
      <c r="BK102" s="210">
        <f>ROUND(I102*H102,2)</f>
        <v>0</v>
      </c>
      <c r="BL102" s="17" t="s">
        <v>142</v>
      </c>
      <c r="BM102" s="209" t="s">
        <v>1183</v>
      </c>
    </row>
    <row r="103" s="2" customFormat="1">
      <c r="A103" s="38"/>
      <c r="B103" s="39"/>
      <c r="C103" s="40"/>
      <c r="D103" s="211" t="s">
        <v>149</v>
      </c>
      <c r="E103" s="40"/>
      <c r="F103" s="212" t="s">
        <v>1184</v>
      </c>
      <c r="G103" s="40"/>
      <c r="H103" s="40"/>
      <c r="I103" s="213"/>
      <c r="J103" s="40"/>
      <c r="K103" s="40"/>
      <c r="L103" s="44"/>
      <c r="M103" s="214"/>
      <c r="N103" s="215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149</v>
      </c>
      <c r="AU103" s="17" t="s">
        <v>79</v>
      </c>
    </row>
    <row r="104" s="13" customFormat="1">
      <c r="A104" s="13"/>
      <c r="B104" s="239"/>
      <c r="C104" s="240"/>
      <c r="D104" s="211" t="s">
        <v>242</v>
      </c>
      <c r="E104" s="241" t="s">
        <v>19</v>
      </c>
      <c r="F104" s="242" t="s">
        <v>1185</v>
      </c>
      <c r="G104" s="240"/>
      <c r="H104" s="243">
        <v>319.19999999999999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242</v>
      </c>
      <c r="AU104" s="249" t="s">
        <v>79</v>
      </c>
      <c r="AV104" s="13" t="s">
        <v>79</v>
      </c>
      <c r="AW104" s="13" t="s">
        <v>31</v>
      </c>
      <c r="AX104" s="13" t="s">
        <v>69</v>
      </c>
      <c r="AY104" s="249" t="s">
        <v>143</v>
      </c>
    </row>
    <row r="105" s="13" customFormat="1">
      <c r="A105" s="13"/>
      <c r="B105" s="239"/>
      <c r="C105" s="240"/>
      <c r="D105" s="211" t="s">
        <v>242</v>
      </c>
      <c r="E105" s="241" t="s">
        <v>19</v>
      </c>
      <c r="F105" s="242" t="s">
        <v>1186</v>
      </c>
      <c r="G105" s="240"/>
      <c r="H105" s="243">
        <v>30.649999999999999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242</v>
      </c>
      <c r="AU105" s="249" t="s">
        <v>79</v>
      </c>
      <c r="AV105" s="13" t="s">
        <v>79</v>
      </c>
      <c r="AW105" s="13" t="s">
        <v>31</v>
      </c>
      <c r="AX105" s="13" t="s">
        <v>69</v>
      </c>
      <c r="AY105" s="249" t="s">
        <v>143</v>
      </c>
    </row>
    <row r="106" s="14" customFormat="1">
      <c r="A106" s="14"/>
      <c r="B106" s="250"/>
      <c r="C106" s="251"/>
      <c r="D106" s="211" t="s">
        <v>242</v>
      </c>
      <c r="E106" s="252" t="s">
        <v>19</v>
      </c>
      <c r="F106" s="253" t="s">
        <v>325</v>
      </c>
      <c r="G106" s="251"/>
      <c r="H106" s="254">
        <v>349.84999999999997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0" t="s">
        <v>242</v>
      </c>
      <c r="AU106" s="260" t="s">
        <v>79</v>
      </c>
      <c r="AV106" s="14" t="s">
        <v>142</v>
      </c>
      <c r="AW106" s="14" t="s">
        <v>31</v>
      </c>
      <c r="AX106" s="14" t="s">
        <v>77</v>
      </c>
      <c r="AY106" s="260" t="s">
        <v>143</v>
      </c>
    </row>
    <row r="107" s="2" customFormat="1" ht="21.75" customHeight="1">
      <c r="A107" s="38"/>
      <c r="B107" s="39"/>
      <c r="C107" s="197" t="s">
        <v>165</v>
      </c>
      <c r="D107" s="197" t="s">
        <v>144</v>
      </c>
      <c r="E107" s="198" t="s">
        <v>1187</v>
      </c>
      <c r="F107" s="199" t="s">
        <v>1188</v>
      </c>
      <c r="G107" s="200" t="s">
        <v>306</v>
      </c>
      <c r="H107" s="201">
        <v>318.39999999999998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40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142</v>
      </c>
      <c r="AT107" s="209" t="s">
        <v>144</v>
      </c>
      <c r="AU107" s="209" t="s">
        <v>79</v>
      </c>
      <c r="AY107" s="17" t="s">
        <v>143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77</v>
      </c>
      <c r="BK107" s="210">
        <f>ROUND(I107*H107,2)</f>
        <v>0</v>
      </c>
      <c r="BL107" s="17" t="s">
        <v>142</v>
      </c>
      <c r="BM107" s="209" t="s">
        <v>1189</v>
      </c>
    </row>
    <row r="108" s="2" customFormat="1">
      <c r="A108" s="38"/>
      <c r="B108" s="39"/>
      <c r="C108" s="40"/>
      <c r="D108" s="211" t="s">
        <v>149</v>
      </c>
      <c r="E108" s="40"/>
      <c r="F108" s="212" t="s">
        <v>1190</v>
      </c>
      <c r="G108" s="40"/>
      <c r="H108" s="40"/>
      <c r="I108" s="213"/>
      <c r="J108" s="40"/>
      <c r="K108" s="40"/>
      <c r="L108" s="44"/>
      <c r="M108" s="214"/>
      <c r="N108" s="215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149</v>
      </c>
      <c r="AU108" s="17" t="s">
        <v>79</v>
      </c>
    </row>
    <row r="109" s="13" customFormat="1">
      <c r="A109" s="13"/>
      <c r="B109" s="239"/>
      <c r="C109" s="240"/>
      <c r="D109" s="211" t="s">
        <v>242</v>
      </c>
      <c r="E109" s="241" t="s">
        <v>19</v>
      </c>
      <c r="F109" s="242" t="s">
        <v>1191</v>
      </c>
      <c r="G109" s="240"/>
      <c r="H109" s="243">
        <v>281.39999999999998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242</v>
      </c>
      <c r="AU109" s="249" t="s">
        <v>79</v>
      </c>
      <c r="AV109" s="13" t="s">
        <v>79</v>
      </c>
      <c r="AW109" s="13" t="s">
        <v>31</v>
      </c>
      <c r="AX109" s="13" t="s">
        <v>69</v>
      </c>
      <c r="AY109" s="249" t="s">
        <v>143</v>
      </c>
    </row>
    <row r="110" s="13" customFormat="1">
      <c r="A110" s="13"/>
      <c r="B110" s="239"/>
      <c r="C110" s="240"/>
      <c r="D110" s="211" t="s">
        <v>242</v>
      </c>
      <c r="E110" s="241" t="s">
        <v>19</v>
      </c>
      <c r="F110" s="242" t="s">
        <v>1192</v>
      </c>
      <c r="G110" s="240"/>
      <c r="H110" s="243">
        <v>37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242</v>
      </c>
      <c r="AU110" s="249" t="s">
        <v>79</v>
      </c>
      <c r="AV110" s="13" t="s">
        <v>79</v>
      </c>
      <c r="AW110" s="13" t="s">
        <v>31</v>
      </c>
      <c r="AX110" s="13" t="s">
        <v>69</v>
      </c>
      <c r="AY110" s="249" t="s">
        <v>143</v>
      </c>
    </row>
    <row r="111" s="14" customFormat="1">
      <c r="A111" s="14"/>
      <c r="B111" s="250"/>
      <c r="C111" s="251"/>
      <c r="D111" s="211" t="s">
        <v>242</v>
      </c>
      <c r="E111" s="252" t="s">
        <v>19</v>
      </c>
      <c r="F111" s="253" t="s">
        <v>325</v>
      </c>
      <c r="G111" s="251"/>
      <c r="H111" s="254">
        <v>318.39999999999998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0" t="s">
        <v>242</v>
      </c>
      <c r="AU111" s="260" t="s">
        <v>79</v>
      </c>
      <c r="AV111" s="14" t="s">
        <v>142</v>
      </c>
      <c r="AW111" s="14" t="s">
        <v>31</v>
      </c>
      <c r="AX111" s="14" t="s">
        <v>77</v>
      </c>
      <c r="AY111" s="260" t="s">
        <v>143</v>
      </c>
    </row>
    <row r="112" s="2" customFormat="1" ht="21.75" customHeight="1">
      <c r="A112" s="38"/>
      <c r="B112" s="39"/>
      <c r="C112" s="197" t="s">
        <v>169</v>
      </c>
      <c r="D112" s="197" t="s">
        <v>144</v>
      </c>
      <c r="E112" s="198" t="s">
        <v>1193</v>
      </c>
      <c r="F112" s="199" t="s">
        <v>1194</v>
      </c>
      <c r="G112" s="200" t="s">
        <v>306</v>
      </c>
      <c r="H112" s="201">
        <v>318.39999999999998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40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142</v>
      </c>
      <c r="AT112" s="209" t="s">
        <v>144</v>
      </c>
      <c r="AU112" s="209" t="s">
        <v>79</v>
      </c>
      <c r="AY112" s="17" t="s">
        <v>143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77</v>
      </c>
      <c r="BK112" s="210">
        <f>ROUND(I112*H112,2)</f>
        <v>0</v>
      </c>
      <c r="BL112" s="17" t="s">
        <v>142</v>
      </c>
      <c r="BM112" s="209" t="s">
        <v>1195</v>
      </c>
    </row>
    <row r="113" s="2" customFormat="1">
      <c r="A113" s="38"/>
      <c r="B113" s="39"/>
      <c r="C113" s="40"/>
      <c r="D113" s="211" t="s">
        <v>149</v>
      </c>
      <c r="E113" s="40"/>
      <c r="F113" s="212" t="s">
        <v>1196</v>
      </c>
      <c r="G113" s="40"/>
      <c r="H113" s="40"/>
      <c r="I113" s="213"/>
      <c r="J113" s="40"/>
      <c r="K113" s="40"/>
      <c r="L113" s="44"/>
      <c r="M113" s="214"/>
      <c r="N113" s="215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149</v>
      </c>
      <c r="AU113" s="17" t="s">
        <v>79</v>
      </c>
    </row>
    <row r="114" s="13" customFormat="1">
      <c r="A114" s="13"/>
      <c r="B114" s="239"/>
      <c r="C114" s="240"/>
      <c r="D114" s="211" t="s">
        <v>242</v>
      </c>
      <c r="E114" s="241" t="s">
        <v>19</v>
      </c>
      <c r="F114" s="242" t="s">
        <v>1191</v>
      </c>
      <c r="G114" s="240"/>
      <c r="H114" s="243">
        <v>281.39999999999998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242</v>
      </c>
      <c r="AU114" s="249" t="s">
        <v>79</v>
      </c>
      <c r="AV114" s="13" t="s">
        <v>79</v>
      </c>
      <c r="AW114" s="13" t="s">
        <v>31</v>
      </c>
      <c r="AX114" s="13" t="s">
        <v>69</v>
      </c>
      <c r="AY114" s="249" t="s">
        <v>143</v>
      </c>
    </row>
    <row r="115" s="13" customFormat="1">
      <c r="A115" s="13"/>
      <c r="B115" s="239"/>
      <c r="C115" s="240"/>
      <c r="D115" s="211" t="s">
        <v>242</v>
      </c>
      <c r="E115" s="241" t="s">
        <v>19</v>
      </c>
      <c r="F115" s="242" t="s">
        <v>1192</v>
      </c>
      <c r="G115" s="240"/>
      <c r="H115" s="243">
        <v>37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242</v>
      </c>
      <c r="AU115" s="249" t="s">
        <v>79</v>
      </c>
      <c r="AV115" s="13" t="s">
        <v>79</v>
      </c>
      <c r="AW115" s="13" t="s">
        <v>31</v>
      </c>
      <c r="AX115" s="13" t="s">
        <v>69</v>
      </c>
      <c r="AY115" s="249" t="s">
        <v>143</v>
      </c>
    </row>
    <row r="116" s="14" customFormat="1">
      <c r="A116" s="14"/>
      <c r="B116" s="250"/>
      <c r="C116" s="251"/>
      <c r="D116" s="211" t="s">
        <v>242</v>
      </c>
      <c r="E116" s="252" t="s">
        <v>19</v>
      </c>
      <c r="F116" s="253" t="s">
        <v>325</v>
      </c>
      <c r="G116" s="251"/>
      <c r="H116" s="254">
        <v>318.39999999999998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0" t="s">
        <v>242</v>
      </c>
      <c r="AU116" s="260" t="s">
        <v>79</v>
      </c>
      <c r="AV116" s="14" t="s">
        <v>142</v>
      </c>
      <c r="AW116" s="14" t="s">
        <v>31</v>
      </c>
      <c r="AX116" s="14" t="s">
        <v>77</v>
      </c>
      <c r="AY116" s="260" t="s">
        <v>143</v>
      </c>
    </row>
    <row r="117" s="2" customFormat="1" ht="16.5" customHeight="1">
      <c r="A117" s="38"/>
      <c r="B117" s="39"/>
      <c r="C117" s="197" t="s">
        <v>173</v>
      </c>
      <c r="D117" s="197" t="s">
        <v>144</v>
      </c>
      <c r="E117" s="198" t="s">
        <v>1197</v>
      </c>
      <c r="F117" s="199" t="s">
        <v>1198</v>
      </c>
      <c r="G117" s="200" t="s">
        <v>259</v>
      </c>
      <c r="H117" s="201">
        <v>1408.8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40</v>
      </c>
      <c r="O117" s="84"/>
      <c r="P117" s="207">
        <f>O117*H117</f>
        <v>0</v>
      </c>
      <c r="Q117" s="207">
        <v>0.00084000000000000003</v>
      </c>
      <c r="R117" s="207">
        <f>Q117*H117</f>
        <v>1.183392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142</v>
      </c>
      <c r="AT117" s="209" t="s">
        <v>144</v>
      </c>
      <c r="AU117" s="209" t="s">
        <v>79</v>
      </c>
      <c r="AY117" s="17" t="s">
        <v>143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77</v>
      </c>
      <c r="BK117" s="210">
        <f>ROUND(I117*H117,2)</f>
        <v>0</v>
      </c>
      <c r="BL117" s="17" t="s">
        <v>142</v>
      </c>
      <c r="BM117" s="209" t="s">
        <v>1199</v>
      </c>
    </row>
    <row r="118" s="2" customFormat="1">
      <c r="A118" s="38"/>
      <c r="B118" s="39"/>
      <c r="C118" s="40"/>
      <c r="D118" s="211" t="s">
        <v>149</v>
      </c>
      <c r="E118" s="40"/>
      <c r="F118" s="212" t="s">
        <v>1200</v>
      </c>
      <c r="G118" s="40"/>
      <c r="H118" s="40"/>
      <c r="I118" s="213"/>
      <c r="J118" s="40"/>
      <c r="K118" s="40"/>
      <c r="L118" s="44"/>
      <c r="M118" s="214"/>
      <c r="N118" s="21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79</v>
      </c>
    </row>
    <row r="119" s="13" customFormat="1">
      <c r="A119" s="13"/>
      <c r="B119" s="239"/>
      <c r="C119" s="240"/>
      <c r="D119" s="211" t="s">
        <v>242</v>
      </c>
      <c r="E119" s="241" t="s">
        <v>19</v>
      </c>
      <c r="F119" s="242" t="s">
        <v>1201</v>
      </c>
      <c r="G119" s="240"/>
      <c r="H119" s="243">
        <v>1323.5999999999999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242</v>
      </c>
      <c r="AU119" s="249" t="s">
        <v>79</v>
      </c>
      <c r="AV119" s="13" t="s">
        <v>79</v>
      </c>
      <c r="AW119" s="13" t="s">
        <v>31</v>
      </c>
      <c r="AX119" s="13" t="s">
        <v>69</v>
      </c>
      <c r="AY119" s="249" t="s">
        <v>143</v>
      </c>
    </row>
    <row r="120" s="13" customFormat="1">
      <c r="A120" s="13"/>
      <c r="B120" s="239"/>
      <c r="C120" s="240"/>
      <c r="D120" s="211" t="s">
        <v>242</v>
      </c>
      <c r="E120" s="241" t="s">
        <v>19</v>
      </c>
      <c r="F120" s="242" t="s">
        <v>1202</v>
      </c>
      <c r="G120" s="240"/>
      <c r="H120" s="243">
        <v>85.200000000000003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242</v>
      </c>
      <c r="AU120" s="249" t="s">
        <v>79</v>
      </c>
      <c r="AV120" s="13" t="s">
        <v>79</v>
      </c>
      <c r="AW120" s="13" t="s">
        <v>31</v>
      </c>
      <c r="AX120" s="13" t="s">
        <v>69</v>
      </c>
      <c r="AY120" s="249" t="s">
        <v>143</v>
      </c>
    </row>
    <row r="121" s="14" customFormat="1">
      <c r="A121" s="14"/>
      <c r="B121" s="250"/>
      <c r="C121" s="251"/>
      <c r="D121" s="211" t="s">
        <v>242</v>
      </c>
      <c r="E121" s="252" t="s">
        <v>19</v>
      </c>
      <c r="F121" s="253" t="s">
        <v>325</v>
      </c>
      <c r="G121" s="251"/>
      <c r="H121" s="254">
        <v>1408.8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0" t="s">
        <v>242</v>
      </c>
      <c r="AU121" s="260" t="s">
        <v>79</v>
      </c>
      <c r="AV121" s="14" t="s">
        <v>142</v>
      </c>
      <c r="AW121" s="14" t="s">
        <v>31</v>
      </c>
      <c r="AX121" s="14" t="s">
        <v>77</v>
      </c>
      <c r="AY121" s="260" t="s">
        <v>143</v>
      </c>
    </row>
    <row r="122" s="2" customFormat="1" ht="16.5" customHeight="1">
      <c r="A122" s="38"/>
      <c r="B122" s="39"/>
      <c r="C122" s="197" t="s">
        <v>177</v>
      </c>
      <c r="D122" s="197" t="s">
        <v>144</v>
      </c>
      <c r="E122" s="198" t="s">
        <v>1203</v>
      </c>
      <c r="F122" s="199" t="s">
        <v>1204</v>
      </c>
      <c r="G122" s="200" t="s">
        <v>259</v>
      </c>
      <c r="H122" s="201">
        <v>96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40</v>
      </c>
      <c r="O122" s="84"/>
      <c r="P122" s="207">
        <f>O122*H122</f>
        <v>0</v>
      </c>
      <c r="Q122" s="207">
        <v>0.00084999999999999995</v>
      </c>
      <c r="R122" s="207">
        <f>Q122*H122</f>
        <v>0.081599999999999992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142</v>
      </c>
      <c r="AT122" s="209" t="s">
        <v>144</v>
      </c>
      <c r="AU122" s="209" t="s">
        <v>79</v>
      </c>
      <c r="AY122" s="17" t="s">
        <v>143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77</v>
      </c>
      <c r="BK122" s="210">
        <f>ROUND(I122*H122,2)</f>
        <v>0</v>
      </c>
      <c r="BL122" s="17" t="s">
        <v>142</v>
      </c>
      <c r="BM122" s="209" t="s">
        <v>1205</v>
      </c>
    </row>
    <row r="123" s="2" customFormat="1">
      <c r="A123" s="38"/>
      <c r="B123" s="39"/>
      <c r="C123" s="40"/>
      <c r="D123" s="211" t="s">
        <v>149</v>
      </c>
      <c r="E123" s="40"/>
      <c r="F123" s="212" t="s">
        <v>1206</v>
      </c>
      <c r="G123" s="40"/>
      <c r="H123" s="40"/>
      <c r="I123" s="213"/>
      <c r="J123" s="40"/>
      <c r="K123" s="40"/>
      <c r="L123" s="44"/>
      <c r="M123" s="214"/>
      <c r="N123" s="215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79</v>
      </c>
    </row>
    <row r="124" s="13" customFormat="1">
      <c r="A124" s="13"/>
      <c r="B124" s="239"/>
      <c r="C124" s="240"/>
      <c r="D124" s="211" t="s">
        <v>242</v>
      </c>
      <c r="E124" s="241" t="s">
        <v>19</v>
      </c>
      <c r="F124" s="242" t="s">
        <v>1207</v>
      </c>
      <c r="G124" s="240"/>
      <c r="H124" s="243">
        <v>96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242</v>
      </c>
      <c r="AU124" s="249" t="s">
        <v>79</v>
      </c>
      <c r="AV124" s="13" t="s">
        <v>79</v>
      </c>
      <c r="AW124" s="13" t="s">
        <v>31</v>
      </c>
      <c r="AX124" s="13" t="s">
        <v>77</v>
      </c>
      <c r="AY124" s="249" t="s">
        <v>143</v>
      </c>
    </row>
    <row r="125" s="2" customFormat="1" ht="16.5" customHeight="1">
      <c r="A125" s="38"/>
      <c r="B125" s="39"/>
      <c r="C125" s="197" t="s">
        <v>181</v>
      </c>
      <c r="D125" s="197" t="s">
        <v>144</v>
      </c>
      <c r="E125" s="198" t="s">
        <v>1208</v>
      </c>
      <c r="F125" s="199" t="s">
        <v>1209</v>
      </c>
      <c r="G125" s="200" t="s">
        <v>259</v>
      </c>
      <c r="H125" s="201">
        <v>1408.8</v>
      </c>
      <c r="I125" s="202"/>
      <c r="J125" s="203">
        <f>ROUND(I125*H125,2)</f>
        <v>0</v>
      </c>
      <c r="K125" s="204"/>
      <c r="L125" s="44"/>
      <c r="M125" s="205" t="s">
        <v>19</v>
      </c>
      <c r="N125" s="206" t="s">
        <v>40</v>
      </c>
      <c r="O125" s="84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9" t="s">
        <v>142</v>
      </c>
      <c r="AT125" s="209" t="s">
        <v>144</v>
      </c>
      <c r="AU125" s="209" t="s">
        <v>79</v>
      </c>
      <c r="AY125" s="17" t="s">
        <v>143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7" t="s">
        <v>77</v>
      </c>
      <c r="BK125" s="210">
        <f>ROUND(I125*H125,2)</f>
        <v>0</v>
      </c>
      <c r="BL125" s="17" t="s">
        <v>142</v>
      </c>
      <c r="BM125" s="209" t="s">
        <v>1210</v>
      </c>
    </row>
    <row r="126" s="2" customFormat="1">
      <c r="A126" s="38"/>
      <c r="B126" s="39"/>
      <c r="C126" s="40"/>
      <c r="D126" s="211" t="s">
        <v>149</v>
      </c>
      <c r="E126" s="40"/>
      <c r="F126" s="212" t="s">
        <v>1211</v>
      </c>
      <c r="G126" s="40"/>
      <c r="H126" s="40"/>
      <c r="I126" s="213"/>
      <c r="J126" s="40"/>
      <c r="K126" s="40"/>
      <c r="L126" s="44"/>
      <c r="M126" s="214"/>
      <c r="N126" s="215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79</v>
      </c>
    </row>
    <row r="127" s="13" customFormat="1">
      <c r="A127" s="13"/>
      <c r="B127" s="239"/>
      <c r="C127" s="240"/>
      <c r="D127" s="211" t="s">
        <v>242</v>
      </c>
      <c r="E127" s="241" t="s">
        <v>19</v>
      </c>
      <c r="F127" s="242" t="s">
        <v>1201</v>
      </c>
      <c r="G127" s="240"/>
      <c r="H127" s="243">
        <v>1323.5999999999999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242</v>
      </c>
      <c r="AU127" s="249" t="s">
        <v>79</v>
      </c>
      <c r="AV127" s="13" t="s">
        <v>79</v>
      </c>
      <c r="AW127" s="13" t="s">
        <v>31</v>
      </c>
      <c r="AX127" s="13" t="s">
        <v>69</v>
      </c>
      <c r="AY127" s="249" t="s">
        <v>143</v>
      </c>
    </row>
    <row r="128" s="13" customFormat="1">
      <c r="A128" s="13"/>
      <c r="B128" s="239"/>
      <c r="C128" s="240"/>
      <c r="D128" s="211" t="s">
        <v>242</v>
      </c>
      <c r="E128" s="241" t="s">
        <v>19</v>
      </c>
      <c r="F128" s="242" t="s">
        <v>1202</v>
      </c>
      <c r="G128" s="240"/>
      <c r="H128" s="243">
        <v>85.200000000000003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242</v>
      </c>
      <c r="AU128" s="249" t="s">
        <v>79</v>
      </c>
      <c r="AV128" s="13" t="s">
        <v>79</v>
      </c>
      <c r="AW128" s="13" t="s">
        <v>31</v>
      </c>
      <c r="AX128" s="13" t="s">
        <v>69</v>
      </c>
      <c r="AY128" s="249" t="s">
        <v>143</v>
      </c>
    </row>
    <row r="129" s="14" customFormat="1">
      <c r="A129" s="14"/>
      <c r="B129" s="250"/>
      <c r="C129" s="251"/>
      <c r="D129" s="211" t="s">
        <v>242</v>
      </c>
      <c r="E129" s="252" t="s">
        <v>19</v>
      </c>
      <c r="F129" s="253" t="s">
        <v>325</v>
      </c>
      <c r="G129" s="251"/>
      <c r="H129" s="254">
        <v>1408.8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242</v>
      </c>
      <c r="AU129" s="260" t="s">
        <v>79</v>
      </c>
      <c r="AV129" s="14" t="s">
        <v>142</v>
      </c>
      <c r="AW129" s="14" t="s">
        <v>31</v>
      </c>
      <c r="AX129" s="14" t="s">
        <v>77</v>
      </c>
      <c r="AY129" s="260" t="s">
        <v>143</v>
      </c>
    </row>
    <row r="130" s="2" customFormat="1" ht="16.5" customHeight="1">
      <c r="A130" s="38"/>
      <c r="B130" s="39"/>
      <c r="C130" s="197" t="s">
        <v>186</v>
      </c>
      <c r="D130" s="197" t="s">
        <v>144</v>
      </c>
      <c r="E130" s="198" t="s">
        <v>1212</v>
      </c>
      <c r="F130" s="199" t="s">
        <v>1213</v>
      </c>
      <c r="G130" s="200" t="s">
        <v>259</v>
      </c>
      <c r="H130" s="201">
        <v>96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40</v>
      </c>
      <c r="O130" s="8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142</v>
      </c>
      <c r="AT130" s="209" t="s">
        <v>144</v>
      </c>
      <c r="AU130" s="209" t="s">
        <v>79</v>
      </c>
      <c r="AY130" s="17" t="s">
        <v>143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77</v>
      </c>
      <c r="BK130" s="210">
        <f>ROUND(I130*H130,2)</f>
        <v>0</v>
      </c>
      <c r="BL130" s="17" t="s">
        <v>142</v>
      </c>
      <c r="BM130" s="209" t="s">
        <v>1214</v>
      </c>
    </row>
    <row r="131" s="2" customFormat="1">
      <c r="A131" s="38"/>
      <c r="B131" s="39"/>
      <c r="C131" s="40"/>
      <c r="D131" s="211" t="s">
        <v>149</v>
      </c>
      <c r="E131" s="40"/>
      <c r="F131" s="212" t="s">
        <v>1215</v>
      </c>
      <c r="G131" s="40"/>
      <c r="H131" s="40"/>
      <c r="I131" s="213"/>
      <c r="J131" s="40"/>
      <c r="K131" s="40"/>
      <c r="L131" s="44"/>
      <c r="M131" s="214"/>
      <c r="N131" s="215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79</v>
      </c>
    </row>
    <row r="132" s="13" customFormat="1">
      <c r="A132" s="13"/>
      <c r="B132" s="239"/>
      <c r="C132" s="240"/>
      <c r="D132" s="211" t="s">
        <v>242</v>
      </c>
      <c r="E132" s="241" t="s">
        <v>19</v>
      </c>
      <c r="F132" s="242" t="s">
        <v>1207</v>
      </c>
      <c r="G132" s="240"/>
      <c r="H132" s="243">
        <v>96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242</v>
      </c>
      <c r="AU132" s="249" t="s">
        <v>79</v>
      </c>
      <c r="AV132" s="13" t="s">
        <v>79</v>
      </c>
      <c r="AW132" s="13" t="s">
        <v>31</v>
      </c>
      <c r="AX132" s="13" t="s">
        <v>77</v>
      </c>
      <c r="AY132" s="249" t="s">
        <v>143</v>
      </c>
    </row>
    <row r="133" s="2" customFormat="1" ht="16.5" customHeight="1">
      <c r="A133" s="38"/>
      <c r="B133" s="39"/>
      <c r="C133" s="197" t="s">
        <v>190</v>
      </c>
      <c r="D133" s="197" t="s">
        <v>144</v>
      </c>
      <c r="E133" s="198" t="s">
        <v>514</v>
      </c>
      <c r="F133" s="199" t="s">
        <v>515</v>
      </c>
      <c r="G133" s="200" t="s">
        <v>306</v>
      </c>
      <c r="H133" s="201">
        <v>275.45999999999998</v>
      </c>
      <c r="I133" s="202"/>
      <c r="J133" s="203">
        <f>ROUND(I133*H133,2)</f>
        <v>0</v>
      </c>
      <c r="K133" s="204"/>
      <c r="L133" s="44"/>
      <c r="M133" s="205" t="s">
        <v>19</v>
      </c>
      <c r="N133" s="206" t="s">
        <v>40</v>
      </c>
      <c r="O133" s="8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142</v>
      </c>
      <c r="AT133" s="209" t="s">
        <v>144</v>
      </c>
      <c r="AU133" s="209" t="s">
        <v>79</v>
      </c>
      <c r="AY133" s="17" t="s">
        <v>143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77</v>
      </c>
      <c r="BK133" s="210">
        <f>ROUND(I133*H133,2)</f>
        <v>0</v>
      </c>
      <c r="BL133" s="17" t="s">
        <v>142</v>
      </c>
      <c r="BM133" s="209" t="s">
        <v>1216</v>
      </c>
    </row>
    <row r="134" s="2" customFormat="1">
      <c r="A134" s="38"/>
      <c r="B134" s="39"/>
      <c r="C134" s="40"/>
      <c r="D134" s="211" t="s">
        <v>149</v>
      </c>
      <c r="E134" s="40"/>
      <c r="F134" s="212" t="s">
        <v>517</v>
      </c>
      <c r="G134" s="40"/>
      <c r="H134" s="40"/>
      <c r="I134" s="213"/>
      <c r="J134" s="40"/>
      <c r="K134" s="40"/>
      <c r="L134" s="44"/>
      <c r="M134" s="214"/>
      <c r="N134" s="215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79</v>
      </c>
    </row>
    <row r="135" s="13" customFormat="1">
      <c r="A135" s="13"/>
      <c r="B135" s="239"/>
      <c r="C135" s="240"/>
      <c r="D135" s="211" t="s">
        <v>242</v>
      </c>
      <c r="E135" s="241" t="s">
        <v>19</v>
      </c>
      <c r="F135" s="242" t="s">
        <v>1217</v>
      </c>
      <c r="G135" s="240"/>
      <c r="H135" s="243">
        <v>242.16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242</v>
      </c>
      <c r="AU135" s="249" t="s">
        <v>79</v>
      </c>
      <c r="AV135" s="13" t="s">
        <v>79</v>
      </c>
      <c r="AW135" s="13" t="s">
        <v>31</v>
      </c>
      <c r="AX135" s="13" t="s">
        <v>69</v>
      </c>
      <c r="AY135" s="249" t="s">
        <v>143</v>
      </c>
    </row>
    <row r="136" s="13" customFormat="1">
      <c r="A136" s="13"/>
      <c r="B136" s="239"/>
      <c r="C136" s="240"/>
      <c r="D136" s="211" t="s">
        <v>242</v>
      </c>
      <c r="E136" s="241" t="s">
        <v>19</v>
      </c>
      <c r="F136" s="242" t="s">
        <v>1218</v>
      </c>
      <c r="G136" s="240"/>
      <c r="H136" s="243">
        <v>33.299999999999997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242</v>
      </c>
      <c r="AU136" s="249" t="s">
        <v>79</v>
      </c>
      <c r="AV136" s="13" t="s">
        <v>79</v>
      </c>
      <c r="AW136" s="13" t="s">
        <v>31</v>
      </c>
      <c r="AX136" s="13" t="s">
        <v>69</v>
      </c>
      <c r="AY136" s="249" t="s">
        <v>143</v>
      </c>
    </row>
    <row r="137" s="14" customFormat="1">
      <c r="A137" s="14"/>
      <c r="B137" s="250"/>
      <c r="C137" s="251"/>
      <c r="D137" s="211" t="s">
        <v>242</v>
      </c>
      <c r="E137" s="252" t="s">
        <v>19</v>
      </c>
      <c r="F137" s="253" t="s">
        <v>325</v>
      </c>
      <c r="G137" s="251"/>
      <c r="H137" s="254">
        <v>275.45999999999998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242</v>
      </c>
      <c r="AU137" s="260" t="s">
        <v>79</v>
      </c>
      <c r="AV137" s="14" t="s">
        <v>142</v>
      </c>
      <c r="AW137" s="14" t="s">
        <v>31</v>
      </c>
      <c r="AX137" s="14" t="s">
        <v>77</v>
      </c>
      <c r="AY137" s="260" t="s">
        <v>143</v>
      </c>
    </row>
    <row r="138" s="2" customFormat="1" ht="16.5" customHeight="1">
      <c r="A138" s="38"/>
      <c r="B138" s="39"/>
      <c r="C138" s="197" t="s">
        <v>195</v>
      </c>
      <c r="D138" s="197" t="s">
        <v>144</v>
      </c>
      <c r="E138" s="198" t="s">
        <v>343</v>
      </c>
      <c r="F138" s="199" t="s">
        <v>344</v>
      </c>
      <c r="G138" s="200" t="s">
        <v>306</v>
      </c>
      <c r="H138" s="201">
        <v>275.45999999999998</v>
      </c>
      <c r="I138" s="202"/>
      <c r="J138" s="203">
        <f>ROUND(I138*H138,2)</f>
        <v>0</v>
      </c>
      <c r="K138" s="204"/>
      <c r="L138" s="44"/>
      <c r="M138" s="205" t="s">
        <v>19</v>
      </c>
      <c r="N138" s="206" t="s">
        <v>40</v>
      </c>
      <c r="O138" s="8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142</v>
      </c>
      <c r="AT138" s="209" t="s">
        <v>144</v>
      </c>
      <c r="AU138" s="209" t="s">
        <v>79</v>
      </c>
      <c r="AY138" s="17" t="s">
        <v>143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77</v>
      </c>
      <c r="BK138" s="210">
        <f>ROUND(I138*H138,2)</f>
        <v>0</v>
      </c>
      <c r="BL138" s="17" t="s">
        <v>142</v>
      </c>
      <c r="BM138" s="209" t="s">
        <v>1219</v>
      </c>
    </row>
    <row r="139" s="2" customFormat="1">
      <c r="A139" s="38"/>
      <c r="B139" s="39"/>
      <c r="C139" s="40"/>
      <c r="D139" s="211" t="s">
        <v>149</v>
      </c>
      <c r="E139" s="40"/>
      <c r="F139" s="212" t="s">
        <v>346</v>
      </c>
      <c r="G139" s="40"/>
      <c r="H139" s="40"/>
      <c r="I139" s="213"/>
      <c r="J139" s="40"/>
      <c r="K139" s="40"/>
      <c r="L139" s="44"/>
      <c r="M139" s="214"/>
      <c r="N139" s="215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79</v>
      </c>
    </row>
    <row r="140" s="13" customFormat="1">
      <c r="A140" s="13"/>
      <c r="B140" s="239"/>
      <c r="C140" s="240"/>
      <c r="D140" s="211" t="s">
        <v>242</v>
      </c>
      <c r="E140" s="241" t="s">
        <v>19</v>
      </c>
      <c r="F140" s="242" t="s">
        <v>1217</v>
      </c>
      <c r="G140" s="240"/>
      <c r="H140" s="243">
        <v>242.16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242</v>
      </c>
      <c r="AU140" s="249" t="s">
        <v>79</v>
      </c>
      <c r="AV140" s="13" t="s">
        <v>79</v>
      </c>
      <c r="AW140" s="13" t="s">
        <v>31</v>
      </c>
      <c r="AX140" s="13" t="s">
        <v>69</v>
      </c>
      <c r="AY140" s="249" t="s">
        <v>143</v>
      </c>
    </row>
    <row r="141" s="13" customFormat="1">
      <c r="A141" s="13"/>
      <c r="B141" s="239"/>
      <c r="C141" s="240"/>
      <c r="D141" s="211" t="s">
        <v>242</v>
      </c>
      <c r="E141" s="241" t="s">
        <v>19</v>
      </c>
      <c r="F141" s="242" t="s">
        <v>1218</v>
      </c>
      <c r="G141" s="240"/>
      <c r="H141" s="243">
        <v>33.299999999999997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242</v>
      </c>
      <c r="AU141" s="249" t="s">
        <v>79</v>
      </c>
      <c r="AV141" s="13" t="s">
        <v>79</v>
      </c>
      <c r="AW141" s="13" t="s">
        <v>31</v>
      </c>
      <c r="AX141" s="13" t="s">
        <v>69</v>
      </c>
      <c r="AY141" s="249" t="s">
        <v>143</v>
      </c>
    </row>
    <row r="142" s="14" customFormat="1">
      <c r="A142" s="14"/>
      <c r="B142" s="250"/>
      <c r="C142" s="251"/>
      <c r="D142" s="211" t="s">
        <v>242</v>
      </c>
      <c r="E142" s="252" t="s">
        <v>19</v>
      </c>
      <c r="F142" s="253" t="s">
        <v>325</v>
      </c>
      <c r="G142" s="251"/>
      <c r="H142" s="254">
        <v>275.45999999999998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242</v>
      </c>
      <c r="AU142" s="260" t="s">
        <v>79</v>
      </c>
      <c r="AV142" s="14" t="s">
        <v>142</v>
      </c>
      <c r="AW142" s="14" t="s">
        <v>31</v>
      </c>
      <c r="AX142" s="14" t="s">
        <v>77</v>
      </c>
      <c r="AY142" s="260" t="s">
        <v>143</v>
      </c>
    </row>
    <row r="143" s="2" customFormat="1" ht="16.5" customHeight="1">
      <c r="A143" s="38"/>
      <c r="B143" s="39"/>
      <c r="C143" s="197" t="s">
        <v>199</v>
      </c>
      <c r="D143" s="197" t="s">
        <v>144</v>
      </c>
      <c r="E143" s="198" t="s">
        <v>348</v>
      </c>
      <c r="F143" s="199" t="s">
        <v>349</v>
      </c>
      <c r="G143" s="200" t="s">
        <v>306</v>
      </c>
      <c r="H143" s="201">
        <v>371.87</v>
      </c>
      <c r="I143" s="202"/>
      <c r="J143" s="203">
        <f>ROUND(I143*H143,2)</f>
        <v>0</v>
      </c>
      <c r="K143" s="204"/>
      <c r="L143" s="44"/>
      <c r="M143" s="205" t="s">
        <v>19</v>
      </c>
      <c r="N143" s="206" t="s">
        <v>40</v>
      </c>
      <c r="O143" s="84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9" t="s">
        <v>142</v>
      </c>
      <c r="AT143" s="209" t="s">
        <v>144</v>
      </c>
      <c r="AU143" s="209" t="s">
        <v>79</v>
      </c>
      <c r="AY143" s="17" t="s">
        <v>143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7" t="s">
        <v>77</v>
      </c>
      <c r="BK143" s="210">
        <f>ROUND(I143*H143,2)</f>
        <v>0</v>
      </c>
      <c r="BL143" s="17" t="s">
        <v>142</v>
      </c>
      <c r="BM143" s="209" t="s">
        <v>1220</v>
      </c>
    </row>
    <row r="144" s="2" customFormat="1">
      <c r="A144" s="38"/>
      <c r="B144" s="39"/>
      <c r="C144" s="40"/>
      <c r="D144" s="211" t="s">
        <v>149</v>
      </c>
      <c r="E144" s="40"/>
      <c r="F144" s="212" t="s">
        <v>351</v>
      </c>
      <c r="G144" s="40"/>
      <c r="H144" s="40"/>
      <c r="I144" s="213"/>
      <c r="J144" s="40"/>
      <c r="K144" s="40"/>
      <c r="L144" s="44"/>
      <c r="M144" s="214"/>
      <c r="N144" s="215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79</v>
      </c>
    </row>
    <row r="145" s="13" customFormat="1">
      <c r="A145" s="13"/>
      <c r="B145" s="239"/>
      <c r="C145" s="240"/>
      <c r="D145" s="211" t="s">
        <v>242</v>
      </c>
      <c r="E145" s="241" t="s">
        <v>19</v>
      </c>
      <c r="F145" s="242" t="s">
        <v>1221</v>
      </c>
      <c r="G145" s="240"/>
      <c r="H145" s="243">
        <v>331.17000000000002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242</v>
      </c>
      <c r="AU145" s="249" t="s">
        <v>79</v>
      </c>
      <c r="AV145" s="13" t="s">
        <v>79</v>
      </c>
      <c r="AW145" s="13" t="s">
        <v>31</v>
      </c>
      <c r="AX145" s="13" t="s">
        <v>69</v>
      </c>
      <c r="AY145" s="249" t="s">
        <v>143</v>
      </c>
    </row>
    <row r="146" s="13" customFormat="1">
      <c r="A146" s="13"/>
      <c r="B146" s="239"/>
      <c r="C146" s="240"/>
      <c r="D146" s="211" t="s">
        <v>242</v>
      </c>
      <c r="E146" s="241" t="s">
        <v>19</v>
      </c>
      <c r="F146" s="242" t="s">
        <v>1222</v>
      </c>
      <c r="G146" s="240"/>
      <c r="H146" s="243">
        <v>40.700000000000003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242</v>
      </c>
      <c r="AU146" s="249" t="s">
        <v>79</v>
      </c>
      <c r="AV146" s="13" t="s">
        <v>79</v>
      </c>
      <c r="AW146" s="13" t="s">
        <v>31</v>
      </c>
      <c r="AX146" s="13" t="s">
        <v>69</v>
      </c>
      <c r="AY146" s="249" t="s">
        <v>143</v>
      </c>
    </row>
    <row r="147" s="14" customFormat="1">
      <c r="A147" s="14"/>
      <c r="B147" s="250"/>
      <c r="C147" s="251"/>
      <c r="D147" s="211" t="s">
        <v>242</v>
      </c>
      <c r="E147" s="252" t="s">
        <v>19</v>
      </c>
      <c r="F147" s="253" t="s">
        <v>325</v>
      </c>
      <c r="G147" s="251"/>
      <c r="H147" s="254">
        <v>371.87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242</v>
      </c>
      <c r="AU147" s="260" t="s">
        <v>79</v>
      </c>
      <c r="AV147" s="14" t="s">
        <v>142</v>
      </c>
      <c r="AW147" s="14" t="s">
        <v>31</v>
      </c>
      <c r="AX147" s="14" t="s">
        <v>77</v>
      </c>
      <c r="AY147" s="260" t="s">
        <v>143</v>
      </c>
    </row>
    <row r="148" s="2" customFormat="1" ht="21.75" customHeight="1">
      <c r="A148" s="38"/>
      <c r="B148" s="39"/>
      <c r="C148" s="197" t="s">
        <v>8</v>
      </c>
      <c r="D148" s="197" t="s">
        <v>144</v>
      </c>
      <c r="E148" s="198" t="s">
        <v>1223</v>
      </c>
      <c r="F148" s="199" t="s">
        <v>1224</v>
      </c>
      <c r="G148" s="200" t="s">
        <v>306</v>
      </c>
      <c r="H148" s="201">
        <v>226.28999999999999</v>
      </c>
      <c r="I148" s="202"/>
      <c r="J148" s="203">
        <f>ROUND(I148*H148,2)</f>
        <v>0</v>
      </c>
      <c r="K148" s="204"/>
      <c r="L148" s="44"/>
      <c r="M148" s="205" t="s">
        <v>19</v>
      </c>
      <c r="N148" s="206" t="s">
        <v>40</v>
      </c>
      <c r="O148" s="8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142</v>
      </c>
      <c r="AT148" s="209" t="s">
        <v>144</v>
      </c>
      <c r="AU148" s="209" t="s">
        <v>79</v>
      </c>
      <c r="AY148" s="17" t="s">
        <v>143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77</v>
      </c>
      <c r="BK148" s="210">
        <f>ROUND(I148*H148,2)</f>
        <v>0</v>
      </c>
      <c r="BL148" s="17" t="s">
        <v>142</v>
      </c>
      <c r="BM148" s="209" t="s">
        <v>1225</v>
      </c>
    </row>
    <row r="149" s="2" customFormat="1">
      <c r="A149" s="38"/>
      <c r="B149" s="39"/>
      <c r="C149" s="40"/>
      <c r="D149" s="211" t="s">
        <v>149</v>
      </c>
      <c r="E149" s="40"/>
      <c r="F149" s="212" t="s">
        <v>1226</v>
      </c>
      <c r="G149" s="40"/>
      <c r="H149" s="40"/>
      <c r="I149" s="213"/>
      <c r="J149" s="40"/>
      <c r="K149" s="40"/>
      <c r="L149" s="44"/>
      <c r="M149" s="214"/>
      <c r="N149" s="215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79</v>
      </c>
    </row>
    <row r="150" s="13" customFormat="1">
      <c r="A150" s="13"/>
      <c r="B150" s="239"/>
      <c r="C150" s="240"/>
      <c r="D150" s="211" t="s">
        <v>242</v>
      </c>
      <c r="E150" s="241" t="s">
        <v>19</v>
      </c>
      <c r="F150" s="242" t="s">
        <v>1227</v>
      </c>
      <c r="G150" s="240"/>
      <c r="H150" s="243">
        <v>198.53999999999999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242</v>
      </c>
      <c r="AU150" s="249" t="s">
        <v>79</v>
      </c>
      <c r="AV150" s="13" t="s">
        <v>79</v>
      </c>
      <c r="AW150" s="13" t="s">
        <v>31</v>
      </c>
      <c r="AX150" s="13" t="s">
        <v>69</v>
      </c>
      <c r="AY150" s="249" t="s">
        <v>143</v>
      </c>
    </row>
    <row r="151" s="13" customFormat="1">
      <c r="A151" s="13"/>
      <c r="B151" s="239"/>
      <c r="C151" s="240"/>
      <c r="D151" s="211" t="s">
        <v>242</v>
      </c>
      <c r="E151" s="241" t="s">
        <v>19</v>
      </c>
      <c r="F151" s="242" t="s">
        <v>1228</v>
      </c>
      <c r="G151" s="240"/>
      <c r="H151" s="243">
        <v>27.75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242</v>
      </c>
      <c r="AU151" s="249" t="s">
        <v>79</v>
      </c>
      <c r="AV151" s="13" t="s">
        <v>79</v>
      </c>
      <c r="AW151" s="13" t="s">
        <v>31</v>
      </c>
      <c r="AX151" s="13" t="s">
        <v>69</v>
      </c>
      <c r="AY151" s="249" t="s">
        <v>143</v>
      </c>
    </row>
    <row r="152" s="14" customFormat="1">
      <c r="A152" s="14"/>
      <c r="B152" s="250"/>
      <c r="C152" s="251"/>
      <c r="D152" s="211" t="s">
        <v>242</v>
      </c>
      <c r="E152" s="252" t="s">
        <v>19</v>
      </c>
      <c r="F152" s="253" t="s">
        <v>325</v>
      </c>
      <c r="G152" s="251"/>
      <c r="H152" s="254">
        <v>226.28999999999999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242</v>
      </c>
      <c r="AU152" s="260" t="s">
        <v>79</v>
      </c>
      <c r="AV152" s="14" t="s">
        <v>142</v>
      </c>
      <c r="AW152" s="14" t="s">
        <v>31</v>
      </c>
      <c r="AX152" s="14" t="s">
        <v>77</v>
      </c>
      <c r="AY152" s="260" t="s">
        <v>143</v>
      </c>
    </row>
    <row r="153" s="2" customFormat="1" ht="16.5" customHeight="1">
      <c r="A153" s="38"/>
      <c r="B153" s="39"/>
      <c r="C153" s="197" t="s">
        <v>209</v>
      </c>
      <c r="D153" s="197" t="s">
        <v>144</v>
      </c>
      <c r="E153" s="198" t="s">
        <v>1229</v>
      </c>
      <c r="F153" s="199" t="s">
        <v>1230</v>
      </c>
      <c r="G153" s="200" t="s">
        <v>259</v>
      </c>
      <c r="H153" s="201">
        <v>374.69999999999999</v>
      </c>
      <c r="I153" s="202"/>
      <c r="J153" s="203">
        <f>ROUND(I153*H153,2)</f>
        <v>0</v>
      </c>
      <c r="K153" s="204"/>
      <c r="L153" s="44"/>
      <c r="M153" s="205" t="s">
        <v>19</v>
      </c>
      <c r="N153" s="206" t="s">
        <v>40</v>
      </c>
      <c r="O153" s="84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9" t="s">
        <v>142</v>
      </c>
      <c r="AT153" s="209" t="s">
        <v>144</v>
      </c>
      <c r="AU153" s="209" t="s">
        <v>79</v>
      </c>
      <c r="AY153" s="17" t="s">
        <v>143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7" t="s">
        <v>77</v>
      </c>
      <c r="BK153" s="210">
        <f>ROUND(I153*H153,2)</f>
        <v>0</v>
      </c>
      <c r="BL153" s="17" t="s">
        <v>142</v>
      </c>
      <c r="BM153" s="209" t="s">
        <v>1231</v>
      </c>
    </row>
    <row r="154" s="2" customFormat="1">
      <c r="A154" s="38"/>
      <c r="B154" s="39"/>
      <c r="C154" s="40"/>
      <c r="D154" s="211" t="s">
        <v>149</v>
      </c>
      <c r="E154" s="40"/>
      <c r="F154" s="212" t="s">
        <v>1232</v>
      </c>
      <c r="G154" s="40"/>
      <c r="H154" s="40"/>
      <c r="I154" s="213"/>
      <c r="J154" s="40"/>
      <c r="K154" s="40"/>
      <c r="L154" s="44"/>
      <c r="M154" s="214"/>
      <c r="N154" s="215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149</v>
      </c>
      <c r="AU154" s="17" t="s">
        <v>79</v>
      </c>
    </row>
    <row r="155" s="13" customFormat="1">
      <c r="A155" s="13"/>
      <c r="B155" s="239"/>
      <c r="C155" s="240"/>
      <c r="D155" s="211" t="s">
        <v>242</v>
      </c>
      <c r="E155" s="241" t="s">
        <v>19</v>
      </c>
      <c r="F155" s="242" t="s">
        <v>1185</v>
      </c>
      <c r="G155" s="240"/>
      <c r="H155" s="243">
        <v>319.19999999999999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242</v>
      </c>
      <c r="AU155" s="249" t="s">
        <v>79</v>
      </c>
      <c r="AV155" s="13" t="s">
        <v>79</v>
      </c>
      <c r="AW155" s="13" t="s">
        <v>31</v>
      </c>
      <c r="AX155" s="13" t="s">
        <v>69</v>
      </c>
      <c r="AY155" s="249" t="s">
        <v>143</v>
      </c>
    </row>
    <row r="156" s="13" customFormat="1">
      <c r="A156" s="13"/>
      <c r="B156" s="239"/>
      <c r="C156" s="240"/>
      <c r="D156" s="211" t="s">
        <v>242</v>
      </c>
      <c r="E156" s="241" t="s">
        <v>19</v>
      </c>
      <c r="F156" s="242" t="s">
        <v>1233</v>
      </c>
      <c r="G156" s="240"/>
      <c r="H156" s="243">
        <v>55.5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242</v>
      </c>
      <c r="AU156" s="249" t="s">
        <v>79</v>
      </c>
      <c r="AV156" s="13" t="s">
        <v>79</v>
      </c>
      <c r="AW156" s="13" t="s">
        <v>31</v>
      </c>
      <c r="AX156" s="13" t="s">
        <v>69</v>
      </c>
      <c r="AY156" s="249" t="s">
        <v>143</v>
      </c>
    </row>
    <row r="157" s="14" customFormat="1">
      <c r="A157" s="14"/>
      <c r="B157" s="250"/>
      <c r="C157" s="251"/>
      <c r="D157" s="211" t="s">
        <v>242</v>
      </c>
      <c r="E157" s="252" t="s">
        <v>19</v>
      </c>
      <c r="F157" s="253" t="s">
        <v>325</v>
      </c>
      <c r="G157" s="251"/>
      <c r="H157" s="254">
        <v>374.69999999999999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242</v>
      </c>
      <c r="AU157" s="260" t="s">
        <v>79</v>
      </c>
      <c r="AV157" s="14" t="s">
        <v>142</v>
      </c>
      <c r="AW157" s="14" t="s">
        <v>31</v>
      </c>
      <c r="AX157" s="14" t="s">
        <v>77</v>
      </c>
      <c r="AY157" s="260" t="s">
        <v>143</v>
      </c>
    </row>
    <row r="158" s="2" customFormat="1" ht="16.5" customHeight="1">
      <c r="A158" s="38"/>
      <c r="B158" s="39"/>
      <c r="C158" s="228" t="s">
        <v>213</v>
      </c>
      <c r="D158" s="228" t="s">
        <v>237</v>
      </c>
      <c r="E158" s="229" t="s">
        <v>1234</v>
      </c>
      <c r="F158" s="230" t="s">
        <v>1235</v>
      </c>
      <c r="G158" s="231" t="s">
        <v>462</v>
      </c>
      <c r="H158" s="232">
        <v>21.059999999999999</v>
      </c>
      <c r="I158" s="233"/>
      <c r="J158" s="234">
        <f>ROUND(I158*H158,2)</f>
        <v>0</v>
      </c>
      <c r="K158" s="235"/>
      <c r="L158" s="236"/>
      <c r="M158" s="237" t="s">
        <v>19</v>
      </c>
      <c r="N158" s="238" t="s">
        <v>40</v>
      </c>
      <c r="O158" s="84"/>
      <c r="P158" s="207">
        <f>O158*H158</f>
        <v>0</v>
      </c>
      <c r="Q158" s="207">
        <v>1</v>
      </c>
      <c r="R158" s="207">
        <f>Q158*H158</f>
        <v>21.059999999999999</v>
      </c>
      <c r="S158" s="207">
        <v>0</v>
      </c>
      <c r="T158" s="20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9" t="s">
        <v>173</v>
      </c>
      <c r="AT158" s="209" t="s">
        <v>237</v>
      </c>
      <c r="AU158" s="209" t="s">
        <v>79</v>
      </c>
      <c r="AY158" s="17" t="s">
        <v>143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77</v>
      </c>
      <c r="BK158" s="210">
        <f>ROUND(I158*H158,2)</f>
        <v>0</v>
      </c>
      <c r="BL158" s="17" t="s">
        <v>142</v>
      </c>
      <c r="BM158" s="209" t="s">
        <v>1236</v>
      </c>
    </row>
    <row r="159" s="2" customFormat="1">
      <c r="A159" s="38"/>
      <c r="B159" s="39"/>
      <c r="C159" s="40"/>
      <c r="D159" s="211" t="s">
        <v>149</v>
      </c>
      <c r="E159" s="40"/>
      <c r="F159" s="212" t="s">
        <v>1235</v>
      </c>
      <c r="G159" s="40"/>
      <c r="H159" s="40"/>
      <c r="I159" s="213"/>
      <c r="J159" s="40"/>
      <c r="K159" s="40"/>
      <c r="L159" s="44"/>
      <c r="M159" s="214"/>
      <c r="N159" s="215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79</v>
      </c>
    </row>
    <row r="160" s="13" customFormat="1">
      <c r="A160" s="13"/>
      <c r="B160" s="239"/>
      <c r="C160" s="240"/>
      <c r="D160" s="211" t="s">
        <v>242</v>
      </c>
      <c r="E160" s="241" t="s">
        <v>19</v>
      </c>
      <c r="F160" s="242" t="s">
        <v>1237</v>
      </c>
      <c r="G160" s="240"/>
      <c r="H160" s="243">
        <v>21.059999999999999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242</v>
      </c>
      <c r="AU160" s="249" t="s">
        <v>79</v>
      </c>
      <c r="AV160" s="13" t="s">
        <v>79</v>
      </c>
      <c r="AW160" s="13" t="s">
        <v>31</v>
      </c>
      <c r="AX160" s="13" t="s">
        <v>77</v>
      </c>
      <c r="AY160" s="249" t="s">
        <v>143</v>
      </c>
    </row>
    <row r="161" s="2" customFormat="1" ht="16.5" customHeight="1">
      <c r="A161" s="38"/>
      <c r="B161" s="39"/>
      <c r="C161" s="228" t="s">
        <v>217</v>
      </c>
      <c r="D161" s="228" t="s">
        <v>237</v>
      </c>
      <c r="E161" s="229" t="s">
        <v>1238</v>
      </c>
      <c r="F161" s="230" t="s">
        <v>1239</v>
      </c>
      <c r="G161" s="231" t="s">
        <v>462</v>
      </c>
      <c r="H161" s="232">
        <v>452.57999999999998</v>
      </c>
      <c r="I161" s="233"/>
      <c r="J161" s="234">
        <f>ROUND(I161*H161,2)</f>
        <v>0</v>
      </c>
      <c r="K161" s="235"/>
      <c r="L161" s="236"/>
      <c r="M161" s="237" t="s">
        <v>19</v>
      </c>
      <c r="N161" s="238" t="s">
        <v>40</v>
      </c>
      <c r="O161" s="84"/>
      <c r="P161" s="207">
        <f>O161*H161</f>
        <v>0</v>
      </c>
      <c r="Q161" s="207">
        <v>1</v>
      </c>
      <c r="R161" s="207">
        <f>Q161*H161</f>
        <v>452.57999999999998</v>
      </c>
      <c r="S161" s="207">
        <v>0</v>
      </c>
      <c r="T161" s="20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9" t="s">
        <v>173</v>
      </c>
      <c r="AT161" s="209" t="s">
        <v>237</v>
      </c>
      <c r="AU161" s="209" t="s">
        <v>79</v>
      </c>
      <c r="AY161" s="17" t="s">
        <v>143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77</v>
      </c>
      <c r="BK161" s="210">
        <f>ROUND(I161*H161,2)</f>
        <v>0</v>
      </c>
      <c r="BL161" s="17" t="s">
        <v>142</v>
      </c>
      <c r="BM161" s="209" t="s">
        <v>1240</v>
      </c>
    </row>
    <row r="162" s="2" customFormat="1">
      <c r="A162" s="38"/>
      <c r="B162" s="39"/>
      <c r="C162" s="40"/>
      <c r="D162" s="211" t="s">
        <v>149</v>
      </c>
      <c r="E162" s="40"/>
      <c r="F162" s="212" t="s">
        <v>1239</v>
      </c>
      <c r="G162" s="40"/>
      <c r="H162" s="40"/>
      <c r="I162" s="213"/>
      <c r="J162" s="40"/>
      <c r="K162" s="40"/>
      <c r="L162" s="44"/>
      <c r="M162" s="214"/>
      <c r="N162" s="215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149</v>
      </c>
      <c r="AU162" s="17" t="s">
        <v>79</v>
      </c>
    </row>
    <row r="163" s="13" customFormat="1">
      <c r="A163" s="13"/>
      <c r="B163" s="239"/>
      <c r="C163" s="240"/>
      <c r="D163" s="211" t="s">
        <v>242</v>
      </c>
      <c r="E163" s="241" t="s">
        <v>19</v>
      </c>
      <c r="F163" s="242" t="s">
        <v>1227</v>
      </c>
      <c r="G163" s="240"/>
      <c r="H163" s="243">
        <v>198.53999999999999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242</v>
      </c>
      <c r="AU163" s="249" t="s">
        <v>79</v>
      </c>
      <c r="AV163" s="13" t="s">
        <v>79</v>
      </c>
      <c r="AW163" s="13" t="s">
        <v>31</v>
      </c>
      <c r="AX163" s="13" t="s">
        <v>69</v>
      </c>
      <c r="AY163" s="249" t="s">
        <v>143</v>
      </c>
    </row>
    <row r="164" s="13" customFormat="1">
      <c r="A164" s="13"/>
      <c r="B164" s="239"/>
      <c r="C164" s="240"/>
      <c r="D164" s="211" t="s">
        <v>242</v>
      </c>
      <c r="E164" s="241" t="s">
        <v>19</v>
      </c>
      <c r="F164" s="242" t="s">
        <v>1228</v>
      </c>
      <c r="G164" s="240"/>
      <c r="H164" s="243">
        <v>27.75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242</v>
      </c>
      <c r="AU164" s="249" t="s">
        <v>79</v>
      </c>
      <c r="AV164" s="13" t="s">
        <v>79</v>
      </c>
      <c r="AW164" s="13" t="s">
        <v>31</v>
      </c>
      <c r="AX164" s="13" t="s">
        <v>69</v>
      </c>
      <c r="AY164" s="249" t="s">
        <v>143</v>
      </c>
    </row>
    <row r="165" s="14" customFormat="1">
      <c r="A165" s="14"/>
      <c r="B165" s="250"/>
      <c r="C165" s="251"/>
      <c r="D165" s="211" t="s">
        <v>242</v>
      </c>
      <c r="E165" s="252" t="s">
        <v>19</v>
      </c>
      <c r="F165" s="253" t="s">
        <v>325</v>
      </c>
      <c r="G165" s="251"/>
      <c r="H165" s="254">
        <v>226.28999999999999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242</v>
      </c>
      <c r="AU165" s="260" t="s">
        <v>79</v>
      </c>
      <c r="AV165" s="14" t="s">
        <v>142</v>
      </c>
      <c r="AW165" s="14" t="s">
        <v>31</v>
      </c>
      <c r="AX165" s="14" t="s">
        <v>77</v>
      </c>
      <c r="AY165" s="260" t="s">
        <v>143</v>
      </c>
    </row>
    <row r="166" s="13" customFormat="1">
      <c r="A166" s="13"/>
      <c r="B166" s="239"/>
      <c r="C166" s="240"/>
      <c r="D166" s="211" t="s">
        <v>242</v>
      </c>
      <c r="E166" s="240"/>
      <c r="F166" s="242" t="s">
        <v>1241</v>
      </c>
      <c r="G166" s="240"/>
      <c r="H166" s="243">
        <v>452.57999999999998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242</v>
      </c>
      <c r="AU166" s="249" t="s">
        <v>79</v>
      </c>
      <c r="AV166" s="13" t="s">
        <v>79</v>
      </c>
      <c r="AW166" s="13" t="s">
        <v>4</v>
      </c>
      <c r="AX166" s="13" t="s">
        <v>77</v>
      </c>
      <c r="AY166" s="249" t="s">
        <v>143</v>
      </c>
    </row>
    <row r="167" s="11" customFormat="1" ht="22.8" customHeight="1">
      <c r="A167" s="11"/>
      <c r="B167" s="183"/>
      <c r="C167" s="184"/>
      <c r="D167" s="185" t="s">
        <v>68</v>
      </c>
      <c r="E167" s="226" t="s">
        <v>142</v>
      </c>
      <c r="F167" s="226" t="s">
        <v>402</v>
      </c>
      <c r="G167" s="184"/>
      <c r="H167" s="184"/>
      <c r="I167" s="187"/>
      <c r="J167" s="227">
        <f>BK167</f>
        <v>0</v>
      </c>
      <c r="K167" s="184"/>
      <c r="L167" s="189"/>
      <c r="M167" s="190"/>
      <c r="N167" s="191"/>
      <c r="O167" s="191"/>
      <c r="P167" s="192">
        <f>SUM(P168:P188)</f>
        <v>0</v>
      </c>
      <c r="Q167" s="191"/>
      <c r="R167" s="192">
        <f>SUM(R168:R188)</f>
        <v>1.051985</v>
      </c>
      <c r="S167" s="191"/>
      <c r="T167" s="193">
        <f>SUM(T168:T188)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194" t="s">
        <v>77</v>
      </c>
      <c r="AT167" s="195" t="s">
        <v>68</v>
      </c>
      <c r="AU167" s="195" t="s">
        <v>77</v>
      </c>
      <c r="AY167" s="194" t="s">
        <v>143</v>
      </c>
      <c r="BK167" s="196">
        <f>SUM(BK168:BK188)</f>
        <v>0</v>
      </c>
    </row>
    <row r="168" s="2" customFormat="1" ht="16.5" customHeight="1">
      <c r="A168" s="38"/>
      <c r="B168" s="39"/>
      <c r="C168" s="197" t="s">
        <v>221</v>
      </c>
      <c r="D168" s="197" t="s">
        <v>144</v>
      </c>
      <c r="E168" s="198" t="s">
        <v>1242</v>
      </c>
      <c r="F168" s="199" t="s">
        <v>1243</v>
      </c>
      <c r="G168" s="200" t="s">
        <v>259</v>
      </c>
      <c r="H168" s="201">
        <v>8</v>
      </c>
      <c r="I168" s="202"/>
      <c r="J168" s="203">
        <f>ROUND(I168*H168,2)</f>
        <v>0</v>
      </c>
      <c r="K168" s="204"/>
      <c r="L168" s="44"/>
      <c r="M168" s="205" t="s">
        <v>19</v>
      </c>
      <c r="N168" s="206" t="s">
        <v>40</v>
      </c>
      <c r="O168" s="84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9" t="s">
        <v>142</v>
      </c>
      <c r="AT168" s="209" t="s">
        <v>144</v>
      </c>
      <c r="AU168" s="209" t="s">
        <v>79</v>
      </c>
      <c r="AY168" s="17" t="s">
        <v>143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7" t="s">
        <v>77</v>
      </c>
      <c r="BK168" s="210">
        <f>ROUND(I168*H168,2)</f>
        <v>0</v>
      </c>
      <c r="BL168" s="17" t="s">
        <v>142</v>
      </c>
      <c r="BM168" s="209" t="s">
        <v>1244</v>
      </c>
    </row>
    <row r="169" s="2" customFormat="1">
      <c r="A169" s="38"/>
      <c r="B169" s="39"/>
      <c r="C169" s="40"/>
      <c r="D169" s="211" t="s">
        <v>149</v>
      </c>
      <c r="E169" s="40"/>
      <c r="F169" s="212" t="s">
        <v>1245</v>
      </c>
      <c r="G169" s="40"/>
      <c r="H169" s="40"/>
      <c r="I169" s="213"/>
      <c r="J169" s="40"/>
      <c r="K169" s="40"/>
      <c r="L169" s="44"/>
      <c r="M169" s="214"/>
      <c r="N169" s="215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149</v>
      </c>
      <c r="AU169" s="17" t="s">
        <v>79</v>
      </c>
    </row>
    <row r="170" s="13" customFormat="1">
      <c r="A170" s="13"/>
      <c r="B170" s="239"/>
      <c r="C170" s="240"/>
      <c r="D170" s="211" t="s">
        <v>242</v>
      </c>
      <c r="E170" s="241" t="s">
        <v>19</v>
      </c>
      <c r="F170" s="242" t="s">
        <v>173</v>
      </c>
      <c r="G170" s="240"/>
      <c r="H170" s="243">
        <v>8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242</v>
      </c>
      <c r="AU170" s="249" t="s">
        <v>79</v>
      </c>
      <c r="AV170" s="13" t="s">
        <v>79</v>
      </c>
      <c r="AW170" s="13" t="s">
        <v>31</v>
      </c>
      <c r="AX170" s="13" t="s">
        <v>77</v>
      </c>
      <c r="AY170" s="249" t="s">
        <v>143</v>
      </c>
    </row>
    <row r="171" s="2" customFormat="1" ht="16.5" customHeight="1">
      <c r="A171" s="38"/>
      <c r="B171" s="39"/>
      <c r="C171" s="197" t="s">
        <v>326</v>
      </c>
      <c r="D171" s="197" t="s">
        <v>144</v>
      </c>
      <c r="E171" s="198" t="s">
        <v>1246</v>
      </c>
      <c r="F171" s="199" t="s">
        <v>1247</v>
      </c>
      <c r="G171" s="200" t="s">
        <v>306</v>
      </c>
      <c r="H171" s="201">
        <v>38.640000000000001</v>
      </c>
      <c r="I171" s="202"/>
      <c r="J171" s="203">
        <f>ROUND(I171*H171,2)</f>
        <v>0</v>
      </c>
      <c r="K171" s="204"/>
      <c r="L171" s="44"/>
      <c r="M171" s="205" t="s">
        <v>19</v>
      </c>
      <c r="N171" s="206" t="s">
        <v>40</v>
      </c>
      <c r="O171" s="84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9" t="s">
        <v>142</v>
      </c>
      <c r="AT171" s="209" t="s">
        <v>144</v>
      </c>
      <c r="AU171" s="209" t="s">
        <v>79</v>
      </c>
      <c r="AY171" s="17" t="s">
        <v>143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77</v>
      </c>
      <c r="BK171" s="210">
        <f>ROUND(I171*H171,2)</f>
        <v>0</v>
      </c>
      <c r="BL171" s="17" t="s">
        <v>142</v>
      </c>
      <c r="BM171" s="209" t="s">
        <v>1248</v>
      </c>
    </row>
    <row r="172" s="2" customFormat="1">
      <c r="A172" s="38"/>
      <c r="B172" s="39"/>
      <c r="C172" s="40"/>
      <c r="D172" s="211" t="s">
        <v>149</v>
      </c>
      <c r="E172" s="40"/>
      <c r="F172" s="212" t="s">
        <v>1249</v>
      </c>
      <c r="G172" s="40"/>
      <c r="H172" s="40"/>
      <c r="I172" s="213"/>
      <c r="J172" s="40"/>
      <c r="K172" s="40"/>
      <c r="L172" s="44"/>
      <c r="M172" s="214"/>
      <c r="N172" s="215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149</v>
      </c>
      <c r="AU172" s="17" t="s">
        <v>79</v>
      </c>
    </row>
    <row r="173" s="13" customFormat="1">
      <c r="A173" s="13"/>
      <c r="B173" s="239"/>
      <c r="C173" s="240"/>
      <c r="D173" s="211" t="s">
        <v>242</v>
      </c>
      <c r="E173" s="241" t="s">
        <v>19</v>
      </c>
      <c r="F173" s="242" t="s">
        <v>1250</v>
      </c>
      <c r="G173" s="240"/>
      <c r="H173" s="243">
        <v>33.090000000000003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242</v>
      </c>
      <c r="AU173" s="249" t="s">
        <v>79</v>
      </c>
      <c r="AV173" s="13" t="s">
        <v>79</v>
      </c>
      <c r="AW173" s="13" t="s">
        <v>31</v>
      </c>
      <c r="AX173" s="13" t="s">
        <v>69</v>
      </c>
      <c r="AY173" s="249" t="s">
        <v>143</v>
      </c>
    </row>
    <row r="174" s="13" customFormat="1">
      <c r="A174" s="13"/>
      <c r="B174" s="239"/>
      <c r="C174" s="240"/>
      <c r="D174" s="211" t="s">
        <v>242</v>
      </c>
      <c r="E174" s="241" t="s">
        <v>19</v>
      </c>
      <c r="F174" s="242" t="s">
        <v>1251</v>
      </c>
      <c r="G174" s="240"/>
      <c r="H174" s="243">
        <v>5.5499999999999998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242</v>
      </c>
      <c r="AU174" s="249" t="s">
        <v>79</v>
      </c>
      <c r="AV174" s="13" t="s">
        <v>79</v>
      </c>
      <c r="AW174" s="13" t="s">
        <v>31</v>
      </c>
      <c r="AX174" s="13" t="s">
        <v>69</v>
      </c>
      <c r="AY174" s="249" t="s">
        <v>143</v>
      </c>
    </row>
    <row r="175" s="14" customFormat="1">
      <c r="A175" s="14"/>
      <c r="B175" s="250"/>
      <c r="C175" s="251"/>
      <c r="D175" s="211" t="s">
        <v>242</v>
      </c>
      <c r="E175" s="252" t="s">
        <v>19</v>
      </c>
      <c r="F175" s="253" t="s">
        <v>325</v>
      </c>
      <c r="G175" s="251"/>
      <c r="H175" s="254">
        <v>38.640000000000001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242</v>
      </c>
      <c r="AU175" s="260" t="s">
        <v>79</v>
      </c>
      <c r="AV175" s="14" t="s">
        <v>142</v>
      </c>
      <c r="AW175" s="14" t="s">
        <v>31</v>
      </c>
      <c r="AX175" s="14" t="s">
        <v>77</v>
      </c>
      <c r="AY175" s="260" t="s">
        <v>143</v>
      </c>
    </row>
    <row r="176" s="2" customFormat="1" ht="16.5" customHeight="1">
      <c r="A176" s="38"/>
      <c r="B176" s="39"/>
      <c r="C176" s="197" t="s">
        <v>7</v>
      </c>
      <c r="D176" s="197" t="s">
        <v>144</v>
      </c>
      <c r="E176" s="198" t="s">
        <v>1252</v>
      </c>
      <c r="F176" s="199" t="s">
        <v>1253</v>
      </c>
      <c r="G176" s="200" t="s">
        <v>306</v>
      </c>
      <c r="H176" s="201">
        <v>0.14999999999999999</v>
      </c>
      <c r="I176" s="202"/>
      <c r="J176" s="203">
        <f>ROUND(I176*H176,2)</f>
        <v>0</v>
      </c>
      <c r="K176" s="204"/>
      <c r="L176" s="44"/>
      <c r="M176" s="205" t="s">
        <v>19</v>
      </c>
      <c r="N176" s="206" t="s">
        <v>40</v>
      </c>
      <c r="O176" s="84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9" t="s">
        <v>142</v>
      </c>
      <c r="AT176" s="209" t="s">
        <v>144</v>
      </c>
      <c r="AU176" s="209" t="s">
        <v>79</v>
      </c>
      <c r="AY176" s="17" t="s">
        <v>143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7" t="s">
        <v>77</v>
      </c>
      <c r="BK176" s="210">
        <f>ROUND(I176*H176,2)</f>
        <v>0</v>
      </c>
      <c r="BL176" s="17" t="s">
        <v>142</v>
      </c>
      <c r="BM176" s="209" t="s">
        <v>1254</v>
      </c>
    </row>
    <row r="177" s="2" customFormat="1">
      <c r="A177" s="38"/>
      <c r="B177" s="39"/>
      <c r="C177" s="40"/>
      <c r="D177" s="211" t="s">
        <v>149</v>
      </c>
      <c r="E177" s="40"/>
      <c r="F177" s="212" t="s">
        <v>1255</v>
      </c>
      <c r="G177" s="40"/>
      <c r="H177" s="40"/>
      <c r="I177" s="213"/>
      <c r="J177" s="40"/>
      <c r="K177" s="40"/>
      <c r="L177" s="44"/>
      <c r="M177" s="214"/>
      <c r="N177" s="215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149</v>
      </c>
      <c r="AU177" s="17" t="s">
        <v>79</v>
      </c>
    </row>
    <row r="178" s="13" customFormat="1">
      <c r="A178" s="13"/>
      <c r="B178" s="239"/>
      <c r="C178" s="240"/>
      <c r="D178" s="211" t="s">
        <v>242</v>
      </c>
      <c r="E178" s="241" t="s">
        <v>19</v>
      </c>
      <c r="F178" s="242" t="s">
        <v>1256</v>
      </c>
      <c r="G178" s="240"/>
      <c r="H178" s="243">
        <v>0.14999999999999999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242</v>
      </c>
      <c r="AU178" s="249" t="s">
        <v>79</v>
      </c>
      <c r="AV178" s="13" t="s">
        <v>79</v>
      </c>
      <c r="AW178" s="13" t="s">
        <v>31</v>
      </c>
      <c r="AX178" s="13" t="s">
        <v>77</v>
      </c>
      <c r="AY178" s="249" t="s">
        <v>143</v>
      </c>
    </row>
    <row r="179" s="2" customFormat="1" ht="16.5" customHeight="1">
      <c r="A179" s="38"/>
      <c r="B179" s="39"/>
      <c r="C179" s="197" t="s">
        <v>337</v>
      </c>
      <c r="D179" s="197" t="s">
        <v>144</v>
      </c>
      <c r="E179" s="198" t="s">
        <v>1257</v>
      </c>
      <c r="F179" s="199" t="s">
        <v>1258</v>
      </c>
      <c r="G179" s="200" t="s">
        <v>259</v>
      </c>
      <c r="H179" s="201">
        <v>1.5</v>
      </c>
      <c r="I179" s="202"/>
      <c r="J179" s="203">
        <f>ROUND(I179*H179,2)</f>
        <v>0</v>
      </c>
      <c r="K179" s="204"/>
      <c r="L179" s="44"/>
      <c r="M179" s="205" t="s">
        <v>19</v>
      </c>
      <c r="N179" s="206" t="s">
        <v>40</v>
      </c>
      <c r="O179" s="84"/>
      <c r="P179" s="207">
        <f>O179*H179</f>
        <v>0</v>
      </c>
      <c r="Q179" s="207">
        <v>0.0063899999999999998</v>
      </c>
      <c r="R179" s="207">
        <f>Q179*H179</f>
        <v>0.0095849999999999998</v>
      </c>
      <c r="S179" s="207">
        <v>0</v>
      </c>
      <c r="T179" s="20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9" t="s">
        <v>142</v>
      </c>
      <c r="AT179" s="209" t="s">
        <v>144</v>
      </c>
      <c r="AU179" s="209" t="s">
        <v>79</v>
      </c>
      <c r="AY179" s="17" t="s">
        <v>143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7" t="s">
        <v>77</v>
      </c>
      <c r="BK179" s="210">
        <f>ROUND(I179*H179,2)</f>
        <v>0</v>
      </c>
      <c r="BL179" s="17" t="s">
        <v>142</v>
      </c>
      <c r="BM179" s="209" t="s">
        <v>1259</v>
      </c>
    </row>
    <row r="180" s="2" customFormat="1">
      <c r="A180" s="38"/>
      <c r="B180" s="39"/>
      <c r="C180" s="40"/>
      <c r="D180" s="211" t="s">
        <v>149</v>
      </c>
      <c r="E180" s="40"/>
      <c r="F180" s="212" t="s">
        <v>1260</v>
      </c>
      <c r="G180" s="40"/>
      <c r="H180" s="40"/>
      <c r="I180" s="213"/>
      <c r="J180" s="40"/>
      <c r="K180" s="40"/>
      <c r="L180" s="44"/>
      <c r="M180" s="214"/>
      <c r="N180" s="215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149</v>
      </c>
      <c r="AU180" s="17" t="s">
        <v>79</v>
      </c>
    </row>
    <row r="181" s="13" customFormat="1">
      <c r="A181" s="13"/>
      <c r="B181" s="239"/>
      <c r="C181" s="240"/>
      <c r="D181" s="211" t="s">
        <v>242</v>
      </c>
      <c r="E181" s="241" t="s">
        <v>19</v>
      </c>
      <c r="F181" s="242" t="s">
        <v>1261</v>
      </c>
      <c r="G181" s="240"/>
      <c r="H181" s="243">
        <v>1.5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242</v>
      </c>
      <c r="AU181" s="249" t="s">
        <v>79</v>
      </c>
      <c r="AV181" s="13" t="s">
        <v>79</v>
      </c>
      <c r="AW181" s="13" t="s">
        <v>31</v>
      </c>
      <c r="AX181" s="13" t="s">
        <v>77</v>
      </c>
      <c r="AY181" s="249" t="s">
        <v>143</v>
      </c>
    </row>
    <row r="182" s="2" customFormat="1" ht="16.5" customHeight="1">
      <c r="A182" s="38"/>
      <c r="B182" s="39"/>
      <c r="C182" s="197" t="s">
        <v>342</v>
      </c>
      <c r="D182" s="197" t="s">
        <v>144</v>
      </c>
      <c r="E182" s="198" t="s">
        <v>1262</v>
      </c>
      <c r="F182" s="199" t="s">
        <v>1263</v>
      </c>
      <c r="G182" s="200" t="s">
        <v>259</v>
      </c>
      <c r="H182" s="201">
        <v>8</v>
      </c>
      <c r="I182" s="202"/>
      <c r="J182" s="203">
        <f>ROUND(I182*H182,2)</f>
        <v>0</v>
      </c>
      <c r="K182" s="204"/>
      <c r="L182" s="44"/>
      <c r="M182" s="205" t="s">
        <v>19</v>
      </c>
      <c r="N182" s="206" t="s">
        <v>40</v>
      </c>
      <c r="O182" s="84"/>
      <c r="P182" s="207">
        <f>O182*H182</f>
        <v>0</v>
      </c>
      <c r="Q182" s="207">
        <v>0.021219999999999999</v>
      </c>
      <c r="R182" s="207">
        <f>Q182*H182</f>
        <v>0.16975999999999999</v>
      </c>
      <c r="S182" s="207">
        <v>0</v>
      </c>
      <c r="T182" s="20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9" t="s">
        <v>142</v>
      </c>
      <c r="AT182" s="209" t="s">
        <v>144</v>
      </c>
      <c r="AU182" s="209" t="s">
        <v>79</v>
      </c>
      <c r="AY182" s="17" t="s">
        <v>143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7" t="s">
        <v>77</v>
      </c>
      <c r="BK182" s="210">
        <f>ROUND(I182*H182,2)</f>
        <v>0</v>
      </c>
      <c r="BL182" s="17" t="s">
        <v>142</v>
      </c>
      <c r="BM182" s="209" t="s">
        <v>1264</v>
      </c>
    </row>
    <row r="183" s="2" customFormat="1">
      <c r="A183" s="38"/>
      <c r="B183" s="39"/>
      <c r="C183" s="40"/>
      <c r="D183" s="211" t="s">
        <v>149</v>
      </c>
      <c r="E183" s="40"/>
      <c r="F183" s="212" t="s">
        <v>1265</v>
      </c>
      <c r="G183" s="40"/>
      <c r="H183" s="40"/>
      <c r="I183" s="213"/>
      <c r="J183" s="40"/>
      <c r="K183" s="40"/>
      <c r="L183" s="44"/>
      <c r="M183" s="214"/>
      <c r="N183" s="215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149</v>
      </c>
      <c r="AU183" s="17" t="s">
        <v>79</v>
      </c>
    </row>
    <row r="184" s="13" customFormat="1">
      <c r="A184" s="13"/>
      <c r="B184" s="239"/>
      <c r="C184" s="240"/>
      <c r="D184" s="211" t="s">
        <v>242</v>
      </c>
      <c r="E184" s="241" t="s">
        <v>19</v>
      </c>
      <c r="F184" s="242" t="s">
        <v>173</v>
      </c>
      <c r="G184" s="240"/>
      <c r="H184" s="243">
        <v>8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242</v>
      </c>
      <c r="AU184" s="249" t="s">
        <v>79</v>
      </c>
      <c r="AV184" s="13" t="s">
        <v>79</v>
      </c>
      <c r="AW184" s="13" t="s">
        <v>31</v>
      </c>
      <c r="AX184" s="13" t="s">
        <v>77</v>
      </c>
      <c r="AY184" s="249" t="s">
        <v>143</v>
      </c>
    </row>
    <row r="185" s="2" customFormat="1" ht="16.5" customHeight="1">
      <c r="A185" s="38"/>
      <c r="B185" s="39"/>
      <c r="C185" s="228" t="s">
        <v>347</v>
      </c>
      <c r="D185" s="228" t="s">
        <v>237</v>
      </c>
      <c r="E185" s="229" t="s">
        <v>1266</v>
      </c>
      <c r="F185" s="230" t="s">
        <v>1267</v>
      </c>
      <c r="G185" s="231" t="s">
        <v>259</v>
      </c>
      <c r="H185" s="232">
        <v>8.0800000000000001</v>
      </c>
      <c r="I185" s="233"/>
      <c r="J185" s="234">
        <f>ROUND(I185*H185,2)</f>
        <v>0</v>
      </c>
      <c r="K185" s="235"/>
      <c r="L185" s="236"/>
      <c r="M185" s="237" t="s">
        <v>19</v>
      </c>
      <c r="N185" s="238" t="s">
        <v>40</v>
      </c>
      <c r="O185" s="84"/>
      <c r="P185" s="207">
        <f>O185*H185</f>
        <v>0</v>
      </c>
      <c r="Q185" s="207">
        <v>0.108</v>
      </c>
      <c r="R185" s="207">
        <f>Q185*H185</f>
        <v>0.87263999999999997</v>
      </c>
      <c r="S185" s="207">
        <v>0</v>
      </c>
      <c r="T185" s="20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9" t="s">
        <v>173</v>
      </c>
      <c r="AT185" s="209" t="s">
        <v>237</v>
      </c>
      <c r="AU185" s="209" t="s">
        <v>79</v>
      </c>
      <c r="AY185" s="17" t="s">
        <v>143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7" t="s">
        <v>77</v>
      </c>
      <c r="BK185" s="210">
        <f>ROUND(I185*H185,2)</f>
        <v>0</v>
      </c>
      <c r="BL185" s="17" t="s">
        <v>142</v>
      </c>
      <c r="BM185" s="209" t="s">
        <v>1268</v>
      </c>
    </row>
    <row r="186" s="2" customFormat="1">
      <c r="A186" s="38"/>
      <c r="B186" s="39"/>
      <c r="C186" s="40"/>
      <c r="D186" s="211" t="s">
        <v>149</v>
      </c>
      <c r="E186" s="40"/>
      <c r="F186" s="212" t="s">
        <v>1267</v>
      </c>
      <c r="G186" s="40"/>
      <c r="H186" s="40"/>
      <c r="I186" s="213"/>
      <c r="J186" s="40"/>
      <c r="K186" s="40"/>
      <c r="L186" s="44"/>
      <c r="M186" s="214"/>
      <c r="N186" s="215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149</v>
      </c>
      <c r="AU186" s="17" t="s">
        <v>79</v>
      </c>
    </row>
    <row r="187" s="13" customFormat="1">
      <c r="A187" s="13"/>
      <c r="B187" s="239"/>
      <c r="C187" s="240"/>
      <c r="D187" s="211" t="s">
        <v>242</v>
      </c>
      <c r="E187" s="241" t="s">
        <v>19</v>
      </c>
      <c r="F187" s="242" t="s">
        <v>173</v>
      </c>
      <c r="G187" s="240"/>
      <c r="H187" s="243">
        <v>8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242</v>
      </c>
      <c r="AU187" s="249" t="s">
        <v>79</v>
      </c>
      <c r="AV187" s="13" t="s">
        <v>79</v>
      </c>
      <c r="AW187" s="13" t="s">
        <v>31</v>
      </c>
      <c r="AX187" s="13" t="s">
        <v>77</v>
      </c>
      <c r="AY187" s="249" t="s">
        <v>143</v>
      </c>
    </row>
    <row r="188" s="13" customFormat="1">
      <c r="A188" s="13"/>
      <c r="B188" s="239"/>
      <c r="C188" s="240"/>
      <c r="D188" s="211" t="s">
        <v>242</v>
      </c>
      <c r="E188" s="240"/>
      <c r="F188" s="242" t="s">
        <v>1269</v>
      </c>
      <c r="G188" s="240"/>
      <c r="H188" s="243">
        <v>8.0800000000000001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242</v>
      </c>
      <c r="AU188" s="249" t="s">
        <v>79</v>
      </c>
      <c r="AV188" s="13" t="s">
        <v>79</v>
      </c>
      <c r="AW188" s="13" t="s">
        <v>4</v>
      </c>
      <c r="AX188" s="13" t="s">
        <v>77</v>
      </c>
      <c r="AY188" s="249" t="s">
        <v>143</v>
      </c>
    </row>
    <row r="189" s="11" customFormat="1" ht="22.8" customHeight="1">
      <c r="A189" s="11"/>
      <c r="B189" s="183"/>
      <c r="C189" s="184"/>
      <c r="D189" s="185" t="s">
        <v>68</v>
      </c>
      <c r="E189" s="226" t="s">
        <v>161</v>
      </c>
      <c r="F189" s="226" t="s">
        <v>1071</v>
      </c>
      <c r="G189" s="184"/>
      <c r="H189" s="184"/>
      <c r="I189" s="187"/>
      <c r="J189" s="227">
        <f>BK189</f>
        <v>0</v>
      </c>
      <c r="K189" s="184"/>
      <c r="L189" s="189"/>
      <c r="M189" s="190"/>
      <c r="N189" s="191"/>
      <c r="O189" s="191"/>
      <c r="P189" s="192">
        <f>SUM(P190:P216)</f>
        <v>0</v>
      </c>
      <c r="Q189" s="191"/>
      <c r="R189" s="192">
        <f>SUM(R190:R216)</f>
        <v>1.3507199000000001</v>
      </c>
      <c r="S189" s="191"/>
      <c r="T189" s="193">
        <f>SUM(T190:T216)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4" t="s">
        <v>77</v>
      </c>
      <c r="AT189" s="195" t="s">
        <v>68</v>
      </c>
      <c r="AU189" s="195" t="s">
        <v>77</v>
      </c>
      <c r="AY189" s="194" t="s">
        <v>143</v>
      </c>
      <c r="BK189" s="196">
        <f>SUM(BK190:BK216)</f>
        <v>0</v>
      </c>
    </row>
    <row r="190" s="2" customFormat="1" ht="16.5" customHeight="1">
      <c r="A190" s="38"/>
      <c r="B190" s="39"/>
      <c r="C190" s="197" t="s">
        <v>354</v>
      </c>
      <c r="D190" s="197" t="s">
        <v>144</v>
      </c>
      <c r="E190" s="198" t="s">
        <v>1083</v>
      </c>
      <c r="F190" s="199" t="s">
        <v>1084</v>
      </c>
      <c r="G190" s="200" t="s">
        <v>259</v>
      </c>
      <c r="H190" s="201">
        <v>23.399999999999999</v>
      </c>
      <c r="I190" s="202"/>
      <c r="J190" s="203">
        <f>ROUND(I190*H190,2)</f>
        <v>0</v>
      </c>
      <c r="K190" s="204"/>
      <c r="L190" s="44"/>
      <c r="M190" s="205" t="s">
        <v>19</v>
      </c>
      <c r="N190" s="206" t="s">
        <v>40</v>
      </c>
      <c r="O190" s="8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142</v>
      </c>
      <c r="AT190" s="209" t="s">
        <v>144</v>
      </c>
      <c r="AU190" s="209" t="s">
        <v>79</v>
      </c>
      <c r="AY190" s="17" t="s">
        <v>143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77</v>
      </c>
      <c r="BK190" s="210">
        <f>ROUND(I190*H190,2)</f>
        <v>0</v>
      </c>
      <c r="BL190" s="17" t="s">
        <v>142</v>
      </c>
      <c r="BM190" s="209" t="s">
        <v>1270</v>
      </c>
    </row>
    <row r="191" s="2" customFormat="1">
      <c r="A191" s="38"/>
      <c r="B191" s="39"/>
      <c r="C191" s="40"/>
      <c r="D191" s="211" t="s">
        <v>149</v>
      </c>
      <c r="E191" s="40"/>
      <c r="F191" s="212" t="s">
        <v>1086</v>
      </c>
      <c r="G191" s="40"/>
      <c r="H191" s="40"/>
      <c r="I191" s="213"/>
      <c r="J191" s="40"/>
      <c r="K191" s="40"/>
      <c r="L191" s="44"/>
      <c r="M191" s="214"/>
      <c r="N191" s="215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79</v>
      </c>
    </row>
    <row r="192" s="13" customFormat="1">
      <c r="A192" s="13"/>
      <c r="B192" s="239"/>
      <c r="C192" s="240"/>
      <c r="D192" s="211" t="s">
        <v>242</v>
      </c>
      <c r="E192" s="241" t="s">
        <v>19</v>
      </c>
      <c r="F192" s="242" t="s">
        <v>1271</v>
      </c>
      <c r="G192" s="240"/>
      <c r="H192" s="243">
        <v>11.699999999999999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242</v>
      </c>
      <c r="AU192" s="249" t="s">
        <v>79</v>
      </c>
      <c r="AV192" s="13" t="s">
        <v>79</v>
      </c>
      <c r="AW192" s="13" t="s">
        <v>31</v>
      </c>
      <c r="AX192" s="13" t="s">
        <v>69</v>
      </c>
      <c r="AY192" s="249" t="s">
        <v>143</v>
      </c>
    </row>
    <row r="193" s="13" customFormat="1">
      <c r="A193" s="13"/>
      <c r="B193" s="239"/>
      <c r="C193" s="240"/>
      <c r="D193" s="211" t="s">
        <v>242</v>
      </c>
      <c r="E193" s="241" t="s">
        <v>19</v>
      </c>
      <c r="F193" s="242" t="s">
        <v>1272</v>
      </c>
      <c r="G193" s="240"/>
      <c r="H193" s="243">
        <v>11.699999999999999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242</v>
      </c>
      <c r="AU193" s="249" t="s">
        <v>79</v>
      </c>
      <c r="AV193" s="13" t="s">
        <v>79</v>
      </c>
      <c r="AW193" s="13" t="s">
        <v>31</v>
      </c>
      <c r="AX193" s="13" t="s">
        <v>69</v>
      </c>
      <c r="AY193" s="249" t="s">
        <v>143</v>
      </c>
    </row>
    <row r="194" s="14" customFormat="1">
      <c r="A194" s="14"/>
      <c r="B194" s="250"/>
      <c r="C194" s="251"/>
      <c r="D194" s="211" t="s">
        <v>242</v>
      </c>
      <c r="E194" s="252" t="s">
        <v>19</v>
      </c>
      <c r="F194" s="253" t="s">
        <v>325</v>
      </c>
      <c r="G194" s="251"/>
      <c r="H194" s="254">
        <v>23.399999999999999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242</v>
      </c>
      <c r="AU194" s="260" t="s">
        <v>79</v>
      </c>
      <c r="AV194" s="14" t="s">
        <v>142</v>
      </c>
      <c r="AW194" s="14" t="s">
        <v>31</v>
      </c>
      <c r="AX194" s="14" t="s">
        <v>77</v>
      </c>
      <c r="AY194" s="260" t="s">
        <v>143</v>
      </c>
    </row>
    <row r="195" s="2" customFormat="1" ht="16.5" customHeight="1">
      <c r="A195" s="38"/>
      <c r="B195" s="39"/>
      <c r="C195" s="197" t="s">
        <v>360</v>
      </c>
      <c r="D195" s="197" t="s">
        <v>144</v>
      </c>
      <c r="E195" s="198" t="s">
        <v>1273</v>
      </c>
      <c r="F195" s="199" t="s">
        <v>1274</v>
      </c>
      <c r="G195" s="200" t="s">
        <v>259</v>
      </c>
      <c r="H195" s="201">
        <v>11.699999999999999</v>
      </c>
      <c r="I195" s="202"/>
      <c r="J195" s="203">
        <f>ROUND(I195*H195,2)</f>
        <v>0</v>
      </c>
      <c r="K195" s="204"/>
      <c r="L195" s="44"/>
      <c r="M195" s="205" t="s">
        <v>19</v>
      </c>
      <c r="N195" s="206" t="s">
        <v>40</v>
      </c>
      <c r="O195" s="84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9" t="s">
        <v>142</v>
      </c>
      <c r="AT195" s="209" t="s">
        <v>144</v>
      </c>
      <c r="AU195" s="209" t="s">
        <v>79</v>
      </c>
      <c r="AY195" s="17" t="s">
        <v>143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7" t="s">
        <v>77</v>
      </c>
      <c r="BK195" s="210">
        <f>ROUND(I195*H195,2)</f>
        <v>0</v>
      </c>
      <c r="BL195" s="17" t="s">
        <v>142</v>
      </c>
      <c r="BM195" s="209" t="s">
        <v>1275</v>
      </c>
    </row>
    <row r="196" s="2" customFormat="1">
      <c r="A196" s="38"/>
      <c r="B196" s="39"/>
      <c r="C196" s="40"/>
      <c r="D196" s="211" t="s">
        <v>149</v>
      </c>
      <c r="E196" s="40"/>
      <c r="F196" s="212" t="s">
        <v>1276</v>
      </c>
      <c r="G196" s="40"/>
      <c r="H196" s="40"/>
      <c r="I196" s="213"/>
      <c r="J196" s="40"/>
      <c r="K196" s="40"/>
      <c r="L196" s="44"/>
      <c r="M196" s="214"/>
      <c r="N196" s="215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149</v>
      </c>
      <c r="AU196" s="17" t="s">
        <v>79</v>
      </c>
    </row>
    <row r="197" s="13" customFormat="1">
      <c r="A197" s="13"/>
      <c r="B197" s="239"/>
      <c r="C197" s="240"/>
      <c r="D197" s="211" t="s">
        <v>242</v>
      </c>
      <c r="E197" s="241" t="s">
        <v>19</v>
      </c>
      <c r="F197" s="242" t="s">
        <v>1170</v>
      </c>
      <c r="G197" s="240"/>
      <c r="H197" s="243">
        <v>11.699999999999999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242</v>
      </c>
      <c r="AU197" s="249" t="s">
        <v>79</v>
      </c>
      <c r="AV197" s="13" t="s">
        <v>79</v>
      </c>
      <c r="AW197" s="13" t="s">
        <v>31</v>
      </c>
      <c r="AX197" s="13" t="s">
        <v>77</v>
      </c>
      <c r="AY197" s="249" t="s">
        <v>143</v>
      </c>
    </row>
    <row r="198" s="2" customFormat="1" ht="16.5" customHeight="1">
      <c r="A198" s="38"/>
      <c r="B198" s="39"/>
      <c r="C198" s="197" t="s">
        <v>366</v>
      </c>
      <c r="D198" s="197" t="s">
        <v>144</v>
      </c>
      <c r="E198" s="198" t="s">
        <v>1098</v>
      </c>
      <c r="F198" s="199" t="s">
        <v>1099</v>
      </c>
      <c r="G198" s="200" t="s">
        <v>259</v>
      </c>
      <c r="H198" s="201">
        <v>3.2000000000000002</v>
      </c>
      <c r="I198" s="202"/>
      <c r="J198" s="203">
        <f>ROUND(I198*H198,2)</f>
        <v>0</v>
      </c>
      <c r="K198" s="204"/>
      <c r="L198" s="44"/>
      <c r="M198" s="205" t="s">
        <v>19</v>
      </c>
      <c r="N198" s="206" t="s">
        <v>40</v>
      </c>
      <c r="O198" s="84"/>
      <c r="P198" s="207">
        <f>O198*H198</f>
        <v>0</v>
      </c>
      <c r="Q198" s="207">
        <v>0.23000000000000001</v>
      </c>
      <c r="R198" s="207">
        <f>Q198*H198</f>
        <v>0.7360000000000001</v>
      </c>
      <c r="S198" s="207">
        <v>0</v>
      </c>
      <c r="T198" s="20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9" t="s">
        <v>142</v>
      </c>
      <c r="AT198" s="209" t="s">
        <v>144</v>
      </c>
      <c r="AU198" s="209" t="s">
        <v>79</v>
      </c>
      <c r="AY198" s="17" t="s">
        <v>143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7" t="s">
        <v>77</v>
      </c>
      <c r="BK198" s="210">
        <f>ROUND(I198*H198,2)</f>
        <v>0</v>
      </c>
      <c r="BL198" s="17" t="s">
        <v>142</v>
      </c>
      <c r="BM198" s="209" t="s">
        <v>1277</v>
      </c>
    </row>
    <row r="199" s="2" customFormat="1">
      <c r="A199" s="38"/>
      <c r="B199" s="39"/>
      <c r="C199" s="40"/>
      <c r="D199" s="211" t="s">
        <v>149</v>
      </c>
      <c r="E199" s="40"/>
      <c r="F199" s="212" t="s">
        <v>1101</v>
      </c>
      <c r="G199" s="40"/>
      <c r="H199" s="40"/>
      <c r="I199" s="213"/>
      <c r="J199" s="40"/>
      <c r="K199" s="40"/>
      <c r="L199" s="44"/>
      <c r="M199" s="214"/>
      <c r="N199" s="215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149</v>
      </c>
      <c r="AU199" s="17" t="s">
        <v>79</v>
      </c>
    </row>
    <row r="200" s="13" customFormat="1">
      <c r="A200" s="13"/>
      <c r="B200" s="239"/>
      <c r="C200" s="240"/>
      <c r="D200" s="211" t="s">
        <v>242</v>
      </c>
      <c r="E200" s="241" t="s">
        <v>19</v>
      </c>
      <c r="F200" s="242" t="s">
        <v>1278</v>
      </c>
      <c r="G200" s="240"/>
      <c r="H200" s="243">
        <v>3.2000000000000002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242</v>
      </c>
      <c r="AU200" s="249" t="s">
        <v>79</v>
      </c>
      <c r="AV200" s="13" t="s">
        <v>79</v>
      </c>
      <c r="AW200" s="13" t="s">
        <v>31</v>
      </c>
      <c r="AX200" s="13" t="s">
        <v>77</v>
      </c>
      <c r="AY200" s="249" t="s">
        <v>143</v>
      </c>
    </row>
    <row r="201" s="2" customFormat="1" ht="16.5" customHeight="1">
      <c r="A201" s="38"/>
      <c r="B201" s="39"/>
      <c r="C201" s="197" t="s">
        <v>371</v>
      </c>
      <c r="D201" s="197" t="s">
        <v>144</v>
      </c>
      <c r="E201" s="198" t="s">
        <v>1103</v>
      </c>
      <c r="F201" s="199" t="s">
        <v>1104</v>
      </c>
      <c r="G201" s="200" t="s">
        <v>259</v>
      </c>
      <c r="H201" s="201">
        <v>11.699999999999999</v>
      </c>
      <c r="I201" s="202"/>
      <c r="J201" s="203">
        <f>ROUND(I201*H201,2)</f>
        <v>0</v>
      </c>
      <c r="K201" s="204"/>
      <c r="L201" s="44"/>
      <c r="M201" s="205" t="s">
        <v>19</v>
      </c>
      <c r="N201" s="206" t="s">
        <v>40</v>
      </c>
      <c r="O201" s="84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9" t="s">
        <v>142</v>
      </c>
      <c r="AT201" s="209" t="s">
        <v>144</v>
      </c>
      <c r="AU201" s="209" t="s">
        <v>79</v>
      </c>
      <c r="AY201" s="17" t="s">
        <v>143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7" t="s">
        <v>77</v>
      </c>
      <c r="BK201" s="210">
        <f>ROUND(I201*H201,2)</f>
        <v>0</v>
      </c>
      <c r="BL201" s="17" t="s">
        <v>142</v>
      </c>
      <c r="BM201" s="209" t="s">
        <v>1279</v>
      </c>
    </row>
    <row r="202" s="2" customFormat="1">
      <c r="A202" s="38"/>
      <c r="B202" s="39"/>
      <c r="C202" s="40"/>
      <c r="D202" s="211" t="s">
        <v>149</v>
      </c>
      <c r="E202" s="40"/>
      <c r="F202" s="212" t="s">
        <v>1106</v>
      </c>
      <c r="G202" s="40"/>
      <c r="H202" s="40"/>
      <c r="I202" s="213"/>
      <c r="J202" s="40"/>
      <c r="K202" s="40"/>
      <c r="L202" s="44"/>
      <c r="M202" s="214"/>
      <c r="N202" s="215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149</v>
      </c>
      <c r="AU202" s="17" t="s">
        <v>79</v>
      </c>
    </row>
    <row r="203" s="13" customFormat="1">
      <c r="A203" s="13"/>
      <c r="B203" s="239"/>
      <c r="C203" s="240"/>
      <c r="D203" s="211" t="s">
        <v>242</v>
      </c>
      <c r="E203" s="241" t="s">
        <v>19</v>
      </c>
      <c r="F203" s="242" t="s">
        <v>1170</v>
      </c>
      <c r="G203" s="240"/>
      <c r="H203" s="243">
        <v>11.699999999999999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242</v>
      </c>
      <c r="AU203" s="249" t="s">
        <v>79</v>
      </c>
      <c r="AV203" s="13" t="s">
        <v>79</v>
      </c>
      <c r="AW203" s="13" t="s">
        <v>31</v>
      </c>
      <c r="AX203" s="13" t="s">
        <v>77</v>
      </c>
      <c r="AY203" s="249" t="s">
        <v>143</v>
      </c>
    </row>
    <row r="204" s="2" customFormat="1" ht="16.5" customHeight="1">
      <c r="A204" s="38"/>
      <c r="B204" s="39"/>
      <c r="C204" s="197" t="s">
        <v>376</v>
      </c>
      <c r="D204" s="197" t="s">
        <v>144</v>
      </c>
      <c r="E204" s="198" t="s">
        <v>1107</v>
      </c>
      <c r="F204" s="199" t="s">
        <v>1108</v>
      </c>
      <c r="G204" s="200" t="s">
        <v>259</v>
      </c>
      <c r="H204" s="201">
        <v>11.699999999999999</v>
      </c>
      <c r="I204" s="202"/>
      <c r="J204" s="203">
        <f>ROUND(I204*H204,2)</f>
        <v>0</v>
      </c>
      <c r="K204" s="204"/>
      <c r="L204" s="44"/>
      <c r="M204" s="205" t="s">
        <v>19</v>
      </c>
      <c r="N204" s="206" t="s">
        <v>40</v>
      </c>
      <c r="O204" s="84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9" t="s">
        <v>142</v>
      </c>
      <c r="AT204" s="209" t="s">
        <v>144</v>
      </c>
      <c r="AU204" s="209" t="s">
        <v>79</v>
      </c>
      <c r="AY204" s="17" t="s">
        <v>143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7" t="s">
        <v>77</v>
      </c>
      <c r="BK204" s="210">
        <f>ROUND(I204*H204,2)</f>
        <v>0</v>
      </c>
      <c r="BL204" s="17" t="s">
        <v>142</v>
      </c>
      <c r="BM204" s="209" t="s">
        <v>1280</v>
      </c>
    </row>
    <row r="205" s="2" customFormat="1">
      <c r="A205" s="38"/>
      <c r="B205" s="39"/>
      <c r="C205" s="40"/>
      <c r="D205" s="211" t="s">
        <v>149</v>
      </c>
      <c r="E205" s="40"/>
      <c r="F205" s="212" t="s">
        <v>1110</v>
      </c>
      <c r="G205" s="40"/>
      <c r="H205" s="40"/>
      <c r="I205" s="213"/>
      <c r="J205" s="40"/>
      <c r="K205" s="40"/>
      <c r="L205" s="44"/>
      <c r="M205" s="214"/>
      <c r="N205" s="215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149</v>
      </c>
      <c r="AU205" s="17" t="s">
        <v>79</v>
      </c>
    </row>
    <row r="206" s="13" customFormat="1">
      <c r="A206" s="13"/>
      <c r="B206" s="239"/>
      <c r="C206" s="240"/>
      <c r="D206" s="211" t="s">
        <v>242</v>
      </c>
      <c r="E206" s="241" t="s">
        <v>19</v>
      </c>
      <c r="F206" s="242" t="s">
        <v>1170</v>
      </c>
      <c r="G206" s="240"/>
      <c r="H206" s="243">
        <v>11.699999999999999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242</v>
      </c>
      <c r="AU206" s="249" t="s">
        <v>79</v>
      </c>
      <c r="AV206" s="13" t="s">
        <v>79</v>
      </c>
      <c r="AW206" s="13" t="s">
        <v>31</v>
      </c>
      <c r="AX206" s="13" t="s">
        <v>77</v>
      </c>
      <c r="AY206" s="249" t="s">
        <v>143</v>
      </c>
    </row>
    <row r="207" s="2" customFormat="1" ht="21.75" customHeight="1">
      <c r="A207" s="38"/>
      <c r="B207" s="39"/>
      <c r="C207" s="197" t="s">
        <v>382</v>
      </c>
      <c r="D207" s="197" t="s">
        <v>144</v>
      </c>
      <c r="E207" s="198" t="s">
        <v>1112</v>
      </c>
      <c r="F207" s="199" t="s">
        <v>1113</v>
      </c>
      <c r="G207" s="200" t="s">
        <v>259</v>
      </c>
      <c r="H207" s="201">
        <v>11.699999999999999</v>
      </c>
      <c r="I207" s="202"/>
      <c r="J207" s="203">
        <f>ROUND(I207*H207,2)</f>
        <v>0</v>
      </c>
      <c r="K207" s="204"/>
      <c r="L207" s="44"/>
      <c r="M207" s="205" t="s">
        <v>19</v>
      </c>
      <c r="N207" s="206" t="s">
        <v>40</v>
      </c>
      <c r="O207" s="84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9" t="s">
        <v>142</v>
      </c>
      <c r="AT207" s="209" t="s">
        <v>144</v>
      </c>
      <c r="AU207" s="209" t="s">
        <v>79</v>
      </c>
      <c r="AY207" s="17" t="s">
        <v>143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7" t="s">
        <v>77</v>
      </c>
      <c r="BK207" s="210">
        <f>ROUND(I207*H207,2)</f>
        <v>0</v>
      </c>
      <c r="BL207" s="17" t="s">
        <v>142</v>
      </c>
      <c r="BM207" s="209" t="s">
        <v>1281</v>
      </c>
    </row>
    <row r="208" s="2" customFormat="1">
      <c r="A208" s="38"/>
      <c r="B208" s="39"/>
      <c r="C208" s="40"/>
      <c r="D208" s="211" t="s">
        <v>149</v>
      </c>
      <c r="E208" s="40"/>
      <c r="F208" s="212" t="s">
        <v>1115</v>
      </c>
      <c r="G208" s="40"/>
      <c r="H208" s="40"/>
      <c r="I208" s="213"/>
      <c r="J208" s="40"/>
      <c r="K208" s="40"/>
      <c r="L208" s="44"/>
      <c r="M208" s="214"/>
      <c r="N208" s="215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149</v>
      </c>
      <c r="AU208" s="17" t="s">
        <v>79</v>
      </c>
    </row>
    <row r="209" s="13" customFormat="1">
      <c r="A209" s="13"/>
      <c r="B209" s="239"/>
      <c r="C209" s="240"/>
      <c r="D209" s="211" t="s">
        <v>242</v>
      </c>
      <c r="E209" s="241" t="s">
        <v>19</v>
      </c>
      <c r="F209" s="242" t="s">
        <v>1170</v>
      </c>
      <c r="G209" s="240"/>
      <c r="H209" s="243">
        <v>11.699999999999999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242</v>
      </c>
      <c r="AU209" s="249" t="s">
        <v>79</v>
      </c>
      <c r="AV209" s="13" t="s">
        <v>79</v>
      </c>
      <c r="AW209" s="13" t="s">
        <v>31</v>
      </c>
      <c r="AX209" s="13" t="s">
        <v>77</v>
      </c>
      <c r="AY209" s="249" t="s">
        <v>143</v>
      </c>
    </row>
    <row r="210" s="2" customFormat="1" ht="16.5" customHeight="1">
      <c r="A210" s="38"/>
      <c r="B210" s="39"/>
      <c r="C210" s="228" t="s">
        <v>387</v>
      </c>
      <c r="D210" s="228" t="s">
        <v>237</v>
      </c>
      <c r="E210" s="229" t="s">
        <v>1282</v>
      </c>
      <c r="F210" s="230" t="s">
        <v>1283</v>
      </c>
      <c r="G210" s="231" t="s">
        <v>259</v>
      </c>
      <c r="H210" s="232">
        <v>1.522</v>
      </c>
      <c r="I210" s="233"/>
      <c r="J210" s="234">
        <f>ROUND(I210*H210,2)</f>
        <v>0</v>
      </c>
      <c r="K210" s="235"/>
      <c r="L210" s="236"/>
      <c r="M210" s="237" t="s">
        <v>19</v>
      </c>
      <c r="N210" s="238" t="s">
        <v>40</v>
      </c>
      <c r="O210" s="84"/>
      <c r="P210" s="207">
        <f>O210*H210</f>
        <v>0</v>
      </c>
      <c r="Q210" s="207">
        <v>0.222</v>
      </c>
      <c r="R210" s="207">
        <f>Q210*H210</f>
        <v>0.33788400000000002</v>
      </c>
      <c r="S210" s="207">
        <v>0</v>
      </c>
      <c r="T210" s="20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9" t="s">
        <v>173</v>
      </c>
      <c r="AT210" s="209" t="s">
        <v>237</v>
      </c>
      <c r="AU210" s="209" t="s">
        <v>79</v>
      </c>
      <c r="AY210" s="17" t="s">
        <v>143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7" t="s">
        <v>77</v>
      </c>
      <c r="BK210" s="210">
        <f>ROUND(I210*H210,2)</f>
        <v>0</v>
      </c>
      <c r="BL210" s="17" t="s">
        <v>142</v>
      </c>
      <c r="BM210" s="209" t="s">
        <v>1284</v>
      </c>
    </row>
    <row r="211" s="2" customFormat="1">
      <c r="A211" s="38"/>
      <c r="B211" s="39"/>
      <c r="C211" s="40"/>
      <c r="D211" s="211" t="s">
        <v>149</v>
      </c>
      <c r="E211" s="40"/>
      <c r="F211" s="212" t="s">
        <v>1283</v>
      </c>
      <c r="G211" s="40"/>
      <c r="H211" s="40"/>
      <c r="I211" s="213"/>
      <c r="J211" s="40"/>
      <c r="K211" s="40"/>
      <c r="L211" s="44"/>
      <c r="M211" s="214"/>
      <c r="N211" s="215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149</v>
      </c>
      <c r="AU211" s="17" t="s">
        <v>79</v>
      </c>
    </row>
    <row r="212" s="13" customFormat="1">
      <c r="A212" s="13"/>
      <c r="B212" s="239"/>
      <c r="C212" s="240"/>
      <c r="D212" s="211" t="s">
        <v>242</v>
      </c>
      <c r="E212" s="241" t="s">
        <v>19</v>
      </c>
      <c r="F212" s="242" t="s">
        <v>1285</v>
      </c>
      <c r="G212" s="240"/>
      <c r="H212" s="243">
        <v>1.5069999999999999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242</v>
      </c>
      <c r="AU212" s="249" t="s">
        <v>79</v>
      </c>
      <c r="AV212" s="13" t="s">
        <v>79</v>
      </c>
      <c r="AW212" s="13" t="s">
        <v>31</v>
      </c>
      <c r="AX212" s="13" t="s">
        <v>77</v>
      </c>
      <c r="AY212" s="249" t="s">
        <v>143</v>
      </c>
    </row>
    <row r="213" s="13" customFormat="1">
      <c r="A213" s="13"/>
      <c r="B213" s="239"/>
      <c r="C213" s="240"/>
      <c r="D213" s="211" t="s">
        <v>242</v>
      </c>
      <c r="E213" s="240"/>
      <c r="F213" s="242" t="s">
        <v>1286</v>
      </c>
      <c r="G213" s="240"/>
      <c r="H213" s="243">
        <v>1.522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242</v>
      </c>
      <c r="AU213" s="249" t="s">
        <v>79</v>
      </c>
      <c r="AV213" s="13" t="s">
        <v>79</v>
      </c>
      <c r="AW213" s="13" t="s">
        <v>4</v>
      </c>
      <c r="AX213" s="13" t="s">
        <v>77</v>
      </c>
      <c r="AY213" s="249" t="s">
        <v>143</v>
      </c>
    </row>
    <row r="214" s="2" customFormat="1" ht="16.5" customHeight="1">
      <c r="A214" s="38"/>
      <c r="B214" s="39"/>
      <c r="C214" s="197" t="s">
        <v>392</v>
      </c>
      <c r="D214" s="197" t="s">
        <v>144</v>
      </c>
      <c r="E214" s="198" t="s">
        <v>1287</v>
      </c>
      <c r="F214" s="199" t="s">
        <v>1288</v>
      </c>
      <c r="G214" s="200" t="s">
        <v>259</v>
      </c>
      <c r="H214" s="201">
        <v>1.5069999999999999</v>
      </c>
      <c r="I214" s="202"/>
      <c r="J214" s="203">
        <f>ROUND(I214*H214,2)</f>
        <v>0</v>
      </c>
      <c r="K214" s="204"/>
      <c r="L214" s="44"/>
      <c r="M214" s="205" t="s">
        <v>19</v>
      </c>
      <c r="N214" s="206" t="s">
        <v>40</v>
      </c>
      <c r="O214" s="84"/>
      <c r="P214" s="207">
        <f>O214*H214</f>
        <v>0</v>
      </c>
      <c r="Q214" s="207">
        <v>0.1837</v>
      </c>
      <c r="R214" s="207">
        <f>Q214*H214</f>
        <v>0.27683589999999997</v>
      </c>
      <c r="S214" s="207">
        <v>0</v>
      </c>
      <c r="T214" s="20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9" t="s">
        <v>142</v>
      </c>
      <c r="AT214" s="209" t="s">
        <v>144</v>
      </c>
      <c r="AU214" s="209" t="s">
        <v>79</v>
      </c>
      <c r="AY214" s="17" t="s">
        <v>143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7" t="s">
        <v>77</v>
      </c>
      <c r="BK214" s="210">
        <f>ROUND(I214*H214,2)</f>
        <v>0</v>
      </c>
      <c r="BL214" s="17" t="s">
        <v>142</v>
      </c>
      <c r="BM214" s="209" t="s">
        <v>1289</v>
      </c>
    </row>
    <row r="215" s="2" customFormat="1">
      <c r="A215" s="38"/>
      <c r="B215" s="39"/>
      <c r="C215" s="40"/>
      <c r="D215" s="211" t="s">
        <v>149</v>
      </c>
      <c r="E215" s="40"/>
      <c r="F215" s="212" t="s">
        <v>1290</v>
      </c>
      <c r="G215" s="40"/>
      <c r="H215" s="40"/>
      <c r="I215" s="213"/>
      <c r="J215" s="40"/>
      <c r="K215" s="40"/>
      <c r="L215" s="44"/>
      <c r="M215" s="214"/>
      <c r="N215" s="215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149</v>
      </c>
      <c r="AU215" s="17" t="s">
        <v>79</v>
      </c>
    </row>
    <row r="216" s="13" customFormat="1">
      <c r="A216" s="13"/>
      <c r="B216" s="239"/>
      <c r="C216" s="240"/>
      <c r="D216" s="211" t="s">
        <v>242</v>
      </c>
      <c r="E216" s="241" t="s">
        <v>19</v>
      </c>
      <c r="F216" s="242" t="s">
        <v>1285</v>
      </c>
      <c r="G216" s="240"/>
      <c r="H216" s="243">
        <v>1.5069999999999999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242</v>
      </c>
      <c r="AU216" s="249" t="s">
        <v>79</v>
      </c>
      <c r="AV216" s="13" t="s">
        <v>79</v>
      </c>
      <c r="AW216" s="13" t="s">
        <v>31</v>
      </c>
      <c r="AX216" s="13" t="s">
        <v>77</v>
      </c>
      <c r="AY216" s="249" t="s">
        <v>143</v>
      </c>
    </row>
    <row r="217" s="11" customFormat="1" ht="22.8" customHeight="1">
      <c r="A217" s="11"/>
      <c r="B217" s="183"/>
      <c r="C217" s="184"/>
      <c r="D217" s="185" t="s">
        <v>68</v>
      </c>
      <c r="E217" s="226" t="s">
        <v>173</v>
      </c>
      <c r="F217" s="226" t="s">
        <v>433</v>
      </c>
      <c r="G217" s="184"/>
      <c r="H217" s="184"/>
      <c r="I217" s="187"/>
      <c r="J217" s="227">
        <f>BK217</f>
        <v>0</v>
      </c>
      <c r="K217" s="184"/>
      <c r="L217" s="189"/>
      <c r="M217" s="190"/>
      <c r="N217" s="191"/>
      <c r="O217" s="191"/>
      <c r="P217" s="192">
        <f>SUM(P218:P286)</f>
        <v>0</v>
      </c>
      <c r="Q217" s="191"/>
      <c r="R217" s="192">
        <f>SUM(R218:R286)</f>
        <v>41.210099479999997</v>
      </c>
      <c r="S217" s="191"/>
      <c r="T217" s="193">
        <f>SUM(T218:T286)</f>
        <v>0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194" t="s">
        <v>77</v>
      </c>
      <c r="AT217" s="195" t="s">
        <v>68</v>
      </c>
      <c r="AU217" s="195" t="s">
        <v>77</v>
      </c>
      <c r="AY217" s="194" t="s">
        <v>143</v>
      </c>
      <c r="BK217" s="196">
        <f>SUM(BK218:BK286)</f>
        <v>0</v>
      </c>
    </row>
    <row r="218" s="2" customFormat="1" ht="16.5" customHeight="1">
      <c r="A218" s="38"/>
      <c r="B218" s="39"/>
      <c r="C218" s="228" t="s">
        <v>397</v>
      </c>
      <c r="D218" s="228" t="s">
        <v>237</v>
      </c>
      <c r="E218" s="229" t="s">
        <v>1291</v>
      </c>
      <c r="F218" s="230" t="s">
        <v>1292</v>
      </c>
      <c r="G218" s="231" t="s">
        <v>437</v>
      </c>
      <c r="H218" s="232">
        <v>60.648000000000003</v>
      </c>
      <c r="I218" s="233"/>
      <c r="J218" s="234">
        <f>ROUND(I218*H218,2)</f>
        <v>0</v>
      </c>
      <c r="K218" s="235"/>
      <c r="L218" s="236"/>
      <c r="M218" s="237" t="s">
        <v>19</v>
      </c>
      <c r="N218" s="238" t="s">
        <v>40</v>
      </c>
      <c r="O218" s="84"/>
      <c r="P218" s="207">
        <f>O218*H218</f>
        <v>0</v>
      </c>
      <c r="Q218" s="207">
        <v>0.025760000000000002</v>
      </c>
      <c r="R218" s="207">
        <f>Q218*H218</f>
        <v>1.5622924800000002</v>
      </c>
      <c r="S218" s="207">
        <v>0</v>
      </c>
      <c r="T218" s="20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9" t="s">
        <v>173</v>
      </c>
      <c r="AT218" s="209" t="s">
        <v>237</v>
      </c>
      <c r="AU218" s="209" t="s">
        <v>79</v>
      </c>
      <c r="AY218" s="17" t="s">
        <v>143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7" t="s">
        <v>77</v>
      </c>
      <c r="BK218" s="210">
        <f>ROUND(I218*H218,2)</f>
        <v>0</v>
      </c>
      <c r="BL218" s="17" t="s">
        <v>142</v>
      </c>
      <c r="BM218" s="209" t="s">
        <v>1293</v>
      </c>
    </row>
    <row r="219" s="2" customFormat="1">
      <c r="A219" s="38"/>
      <c r="B219" s="39"/>
      <c r="C219" s="40"/>
      <c r="D219" s="211" t="s">
        <v>149</v>
      </c>
      <c r="E219" s="40"/>
      <c r="F219" s="212" t="s">
        <v>1292</v>
      </c>
      <c r="G219" s="40"/>
      <c r="H219" s="40"/>
      <c r="I219" s="213"/>
      <c r="J219" s="40"/>
      <c r="K219" s="40"/>
      <c r="L219" s="44"/>
      <c r="M219" s="214"/>
      <c r="N219" s="215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149</v>
      </c>
      <c r="AU219" s="17" t="s">
        <v>79</v>
      </c>
    </row>
    <row r="220" s="13" customFormat="1">
      <c r="A220" s="13"/>
      <c r="B220" s="239"/>
      <c r="C220" s="240"/>
      <c r="D220" s="211" t="s">
        <v>242</v>
      </c>
      <c r="E220" s="241" t="s">
        <v>19</v>
      </c>
      <c r="F220" s="242" t="s">
        <v>1294</v>
      </c>
      <c r="G220" s="240"/>
      <c r="H220" s="243">
        <v>60.648000000000003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242</v>
      </c>
      <c r="AU220" s="249" t="s">
        <v>79</v>
      </c>
      <c r="AV220" s="13" t="s">
        <v>79</v>
      </c>
      <c r="AW220" s="13" t="s">
        <v>31</v>
      </c>
      <c r="AX220" s="13" t="s">
        <v>77</v>
      </c>
      <c r="AY220" s="249" t="s">
        <v>143</v>
      </c>
    </row>
    <row r="221" s="2" customFormat="1" ht="16.5" customHeight="1">
      <c r="A221" s="38"/>
      <c r="B221" s="39"/>
      <c r="C221" s="228" t="s">
        <v>403</v>
      </c>
      <c r="D221" s="228" t="s">
        <v>237</v>
      </c>
      <c r="E221" s="229" t="s">
        <v>1295</v>
      </c>
      <c r="F221" s="230" t="s">
        <v>1296</v>
      </c>
      <c r="G221" s="231" t="s">
        <v>250</v>
      </c>
      <c r="H221" s="232">
        <v>3</v>
      </c>
      <c r="I221" s="233"/>
      <c r="J221" s="234">
        <f>ROUND(I221*H221,2)</f>
        <v>0</v>
      </c>
      <c r="K221" s="235"/>
      <c r="L221" s="236"/>
      <c r="M221" s="237" t="s">
        <v>19</v>
      </c>
      <c r="N221" s="238" t="s">
        <v>40</v>
      </c>
      <c r="O221" s="84"/>
      <c r="P221" s="207">
        <f>O221*H221</f>
        <v>0</v>
      </c>
      <c r="Q221" s="207">
        <v>0.19600000000000001</v>
      </c>
      <c r="R221" s="207">
        <f>Q221*H221</f>
        <v>0.58800000000000008</v>
      </c>
      <c r="S221" s="207">
        <v>0</v>
      </c>
      <c r="T221" s="20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9" t="s">
        <v>173</v>
      </c>
      <c r="AT221" s="209" t="s">
        <v>237</v>
      </c>
      <c r="AU221" s="209" t="s">
        <v>79</v>
      </c>
      <c r="AY221" s="17" t="s">
        <v>143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7" t="s">
        <v>77</v>
      </c>
      <c r="BK221" s="210">
        <f>ROUND(I221*H221,2)</f>
        <v>0</v>
      </c>
      <c r="BL221" s="17" t="s">
        <v>142</v>
      </c>
      <c r="BM221" s="209" t="s">
        <v>1297</v>
      </c>
    </row>
    <row r="222" s="2" customFormat="1">
      <c r="A222" s="38"/>
      <c r="B222" s="39"/>
      <c r="C222" s="40"/>
      <c r="D222" s="211" t="s">
        <v>149</v>
      </c>
      <c r="E222" s="40"/>
      <c r="F222" s="212" t="s">
        <v>1296</v>
      </c>
      <c r="G222" s="40"/>
      <c r="H222" s="40"/>
      <c r="I222" s="213"/>
      <c r="J222" s="40"/>
      <c r="K222" s="40"/>
      <c r="L222" s="44"/>
      <c r="M222" s="214"/>
      <c r="N222" s="215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149</v>
      </c>
      <c r="AU222" s="17" t="s">
        <v>79</v>
      </c>
    </row>
    <row r="223" s="13" customFormat="1">
      <c r="A223" s="13"/>
      <c r="B223" s="239"/>
      <c r="C223" s="240"/>
      <c r="D223" s="211" t="s">
        <v>242</v>
      </c>
      <c r="E223" s="241" t="s">
        <v>19</v>
      </c>
      <c r="F223" s="242" t="s">
        <v>1298</v>
      </c>
      <c r="G223" s="240"/>
      <c r="H223" s="243">
        <v>3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242</v>
      </c>
      <c r="AU223" s="249" t="s">
        <v>79</v>
      </c>
      <c r="AV223" s="13" t="s">
        <v>79</v>
      </c>
      <c r="AW223" s="13" t="s">
        <v>31</v>
      </c>
      <c r="AX223" s="13" t="s">
        <v>77</v>
      </c>
      <c r="AY223" s="249" t="s">
        <v>143</v>
      </c>
    </row>
    <row r="224" s="2" customFormat="1" ht="16.5" customHeight="1">
      <c r="A224" s="38"/>
      <c r="B224" s="39"/>
      <c r="C224" s="228" t="s">
        <v>409</v>
      </c>
      <c r="D224" s="228" t="s">
        <v>237</v>
      </c>
      <c r="E224" s="229" t="s">
        <v>1299</v>
      </c>
      <c r="F224" s="230" t="s">
        <v>1300</v>
      </c>
      <c r="G224" s="231" t="s">
        <v>437</v>
      </c>
      <c r="H224" s="232">
        <v>361.67399999999998</v>
      </c>
      <c r="I224" s="233"/>
      <c r="J224" s="234">
        <f>ROUND(I224*H224,2)</f>
        <v>0</v>
      </c>
      <c r="K224" s="235"/>
      <c r="L224" s="236"/>
      <c r="M224" s="237" t="s">
        <v>19</v>
      </c>
      <c r="N224" s="238" t="s">
        <v>40</v>
      </c>
      <c r="O224" s="84"/>
      <c r="P224" s="207">
        <f>O224*H224</f>
        <v>0</v>
      </c>
      <c r="Q224" s="207">
        <v>0.060499999999999998</v>
      </c>
      <c r="R224" s="207">
        <f>Q224*H224</f>
        <v>21.881276999999997</v>
      </c>
      <c r="S224" s="207">
        <v>0</v>
      </c>
      <c r="T224" s="20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9" t="s">
        <v>173</v>
      </c>
      <c r="AT224" s="209" t="s">
        <v>237</v>
      </c>
      <c r="AU224" s="209" t="s">
        <v>79</v>
      </c>
      <c r="AY224" s="17" t="s">
        <v>143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7" t="s">
        <v>77</v>
      </c>
      <c r="BK224" s="210">
        <f>ROUND(I224*H224,2)</f>
        <v>0</v>
      </c>
      <c r="BL224" s="17" t="s">
        <v>142</v>
      </c>
      <c r="BM224" s="209" t="s">
        <v>1301</v>
      </c>
    </row>
    <row r="225" s="2" customFormat="1">
      <c r="A225" s="38"/>
      <c r="B225" s="39"/>
      <c r="C225" s="40"/>
      <c r="D225" s="211" t="s">
        <v>149</v>
      </c>
      <c r="E225" s="40"/>
      <c r="F225" s="212" t="s">
        <v>1300</v>
      </c>
      <c r="G225" s="40"/>
      <c r="H225" s="40"/>
      <c r="I225" s="213"/>
      <c r="J225" s="40"/>
      <c r="K225" s="40"/>
      <c r="L225" s="44"/>
      <c r="M225" s="214"/>
      <c r="N225" s="215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149</v>
      </c>
      <c r="AU225" s="17" t="s">
        <v>79</v>
      </c>
    </row>
    <row r="226" s="13" customFormat="1">
      <c r="A226" s="13"/>
      <c r="B226" s="239"/>
      <c r="C226" s="240"/>
      <c r="D226" s="211" t="s">
        <v>242</v>
      </c>
      <c r="E226" s="241" t="s">
        <v>19</v>
      </c>
      <c r="F226" s="242" t="s">
        <v>1302</v>
      </c>
      <c r="G226" s="240"/>
      <c r="H226" s="243">
        <v>361.67399999999998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242</v>
      </c>
      <c r="AU226" s="249" t="s">
        <v>79</v>
      </c>
      <c r="AV226" s="13" t="s">
        <v>79</v>
      </c>
      <c r="AW226" s="13" t="s">
        <v>31</v>
      </c>
      <c r="AX226" s="13" t="s">
        <v>77</v>
      </c>
      <c r="AY226" s="249" t="s">
        <v>143</v>
      </c>
    </row>
    <row r="227" s="2" customFormat="1" ht="16.5" customHeight="1">
      <c r="A227" s="38"/>
      <c r="B227" s="39"/>
      <c r="C227" s="228" t="s">
        <v>415</v>
      </c>
      <c r="D227" s="228" t="s">
        <v>237</v>
      </c>
      <c r="E227" s="229" t="s">
        <v>1303</v>
      </c>
      <c r="F227" s="230" t="s">
        <v>1304</v>
      </c>
      <c r="G227" s="231" t="s">
        <v>250</v>
      </c>
      <c r="H227" s="232">
        <v>1</v>
      </c>
      <c r="I227" s="233"/>
      <c r="J227" s="234">
        <f>ROUND(I227*H227,2)</f>
        <v>0</v>
      </c>
      <c r="K227" s="235"/>
      <c r="L227" s="236"/>
      <c r="M227" s="237" t="s">
        <v>19</v>
      </c>
      <c r="N227" s="238" t="s">
        <v>40</v>
      </c>
      <c r="O227" s="84"/>
      <c r="P227" s="207">
        <f>O227*H227</f>
        <v>0</v>
      </c>
      <c r="Q227" s="207">
        <v>0.036499999999999998</v>
      </c>
      <c r="R227" s="207">
        <f>Q227*H227</f>
        <v>0.036499999999999998</v>
      </c>
      <c r="S227" s="207">
        <v>0</v>
      </c>
      <c r="T227" s="20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9" t="s">
        <v>173</v>
      </c>
      <c r="AT227" s="209" t="s">
        <v>237</v>
      </c>
      <c r="AU227" s="209" t="s">
        <v>79</v>
      </c>
      <c r="AY227" s="17" t="s">
        <v>143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7" t="s">
        <v>77</v>
      </c>
      <c r="BK227" s="210">
        <f>ROUND(I227*H227,2)</f>
        <v>0</v>
      </c>
      <c r="BL227" s="17" t="s">
        <v>142</v>
      </c>
      <c r="BM227" s="209" t="s">
        <v>1305</v>
      </c>
    </row>
    <row r="228" s="2" customFormat="1">
      <c r="A228" s="38"/>
      <c r="B228" s="39"/>
      <c r="C228" s="40"/>
      <c r="D228" s="211" t="s">
        <v>149</v>
      </c>
      <c r="E228" s="40"/>
      <c r="F228" s="212" t="s">
        <v>1304</v>
      </c>
      <c r="G228" s="40"/>
      <c r="H228" s="40"/>
      <c r="I228" s="213"/>
      <c r="J228" s="40"/>
      <c r="K228" s="40"/>
      <c r="L228" s="44"/>
      <c r="M228" s="214"/>
      <c r="N228" s="215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149</v>
      </c>
      <c r="AU228" s="17" t="s">
        <v>79</v>
      </c>
    </row>
    <row r="229" s="13" customFormat="1">
      <c r="A229" s="13"/>
      <c r="B229" s="239"/>
      <c r="C229" s="240"/>
      <c r="D229" s="211" t="s">
        <v>242</v>
      </c>
      <c r="E229" s="241" t="s">
        <v>19</v>
      </c>
      <c r="F229" s="242" t="s">
        <v>77</v>
      </c>
      <c r="G229" s="240"/>
      <c r="H229" s="243">
        <v>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242</v>
      </c>
      <c r="AU229" s="249" t="s">
        <v>79</v>
      </c>
      <c r="AV229" s="13" t="s">
        <v>79</v>
      </c>
      <c r="AW229" s="13" t="s">
        <v>31</v>
      </c>
      <c r="AX229" s="13" t="s">
        <v>77</v>
      </c>
      <c r="AY229" s="249" t="s">
        <v>143</v>
      </c>
    </row>
    <row r="230" s="2" customFormat="1" ht="16.5" customHeight="1">
      <c r="A230" s="38"/>
      <c r="B230" s="39"/>
      <c r="C230" s="228" t="s">
        <v>421</v>
      </c>
      <c r="D230" s="228" t="s">
        <v>237</v>
      </c>
      <c r="E230" s="229" t="s">
        <v>1306</v>
      </c>
      <c r="F230" s="230" t="s">
        <v>1307</v>
      </c>
      <c r="G230" s="231" t="s">
        <v>250</v>
      </c>
      <c r="H230" s="232">
        <v>2</v>
      </c>
      <c r="I230" s="233"/>
      <c r="J230" s="234">
        <f>ROUND(I230*H230,2)</f>
        <v>0</v>
      </c>
      <c r="K230" s="235"/>
      <c r="L230" s="236"/>
      <c r="M230" s="237" t="s">
        <v>19</v>
      </c>
      <c r="N230" s="238" t="s">
        <v>40</v>
      </c>
      <c r="O230" s="84"/>
      <c r="P230" s="207">
        <f>O230*H230</f>
        <v>0</v>
      </c>
      <c r="Q230" s="207">
        <v>0.0067000000000000002</v>
      </c>
      <c r="R230" s="207">
        <f>Q230*H230</f>
        <v>0.013400000000000001</v>
      </c>
      <c r="S230" s="207">
        <v>0</v>
      </c>
      <c r="T230" s="20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9" t="s">
        <v>173</v>
      </c>
      <c r="AT230" s="209" t="s">
        <v>237</v>
      </c>
      <c r="AU230" s="209" t="s">
        <v>79</v>
      </c>
      <c r="AY230" s="17" t="s">
        <v>143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7" t="s">
        <v>77</v>
      </c>
      <c r="BK230" s="210">
        <f>ROUND(I230*H230,2)</f>
        <v>0</v>
      </c>
      <c r="BL230" s="17" t="s">
        <v>142</v>
      </c>
      <c r="BM230" s="209" t="s">
        <v>1308</v>
      </c>
    </row>
    <row r="231" s="2" customFormat="1">
      <c r="A231" s="38"/>
      <c r="B231" s="39"/>
      <c r="C231" s="40"/>
      <c r="D231" s="211" t="s">
        <v>149</v>
      </c>
      <c r="E231" s="40"/>
      <c r="F231" s="212" t="s">
        <v>1307</v>
      </c>
      <c r="G231" s="40"/>
      <c r="H231" s="40"/>
      <c r="I231" s="213"/>
      <c r="J231" s="40"/>
      <c r="K231" s="40"/>
      <c r="L231" s="44"/>
      <c r="M231" s="214"/>
      <c r="N231" s="215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149</v>
      </c>
      <c r="AU231" s="17" t="s">
        <v>79</v>
      </c>
    </row>
    <row r="232" s="13" customFormat="1">
      <c r="A232" s="13"/>
      <c r="B232" s="239"/>
      <c r="C232" s="240"/>
      <c r="D232" s="211" t="s">
        <v>242</v>
      </c>
      <c r="E232" s="241" t="s">
        <v>19</v>
      </c>
      <c r="F232" s="242" t="s">
        <v>79</v>
      </c>
      <c r="G232" s="240"/>
      <c r="H232" s="243">
        <v>2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242</v>
      </c>
      <c r="AU232" s="249" t="s">
        <v>79</v>
      </c>
      <c r="AV232" s="13" t="s">
        <v>79</v>
      </c>
      <c r="AW232" s="13" t="s">
        <v>31</v>
      </c>
      <c r="AX232" s="13" t="s">
        <v>77</v>
      </c>
      <c r="AY232" s="249" t="s">
        <v>143</v>
      </c>
    </row>
    <row r="233" s="2" customFormat="1" ht="16.5" customHeight="1">
      <c r="A233" s="38"/>
      <c r="B233" s="39"/>
      <c r="C233" s="228" t="s">
        <v>427</v>
      </c>
      <c r="D233" s="228" t="s">
        <v>237</v>
      </c>
      <c r="E233" s="229" t="s">
        <v>1309</v>
      </c>
      <c r="F233" s="230" t="s">
        <v>1310</v>
      </c>
      <c r="G233" s="231" t="s">
        <v>250</v>
      </c>
      <c r="H233" s="232">
        <v>3</v>
      </c>
      <c r="I233" s="233"/>
      <c r="J233" s="234">
        <f>ROUND(I233*H233,2)</f>
        <v>0</v>
      </c>
      <c r="K233" s="235"/>
      <c r="L233" s="236"/>
      <c r="M233" s="237" t="s">
        <v>19</v>
      </c>
      <c r="N233" s="238" t="s">
        <v>40</v>
      </c>
      <c r="O233" s="84"/>
      <c r="P233" s="207">
        <f>O233*H233</f>
        <v>0</v>
      </c>
      <c r="Q233" s="207">
        <v>1.0129999999999999</v>
      </c>
      <c r="R233" s="207">
        <f>Q233*H233</f>
        <v>3.0389999999999997</v>
      </c>
      <c r="S233" s="207">
        <v>0</v>
      </c>
      <c r="T233" s="20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9" t="s">
        <v>173</v>
      </c>
      <c r="AT233" s="209" t="s">
        <v>237</v>
      </c>
      <c r="AU233" s="209" t="s">
        <v>79</v>
      </c>
      <c r="AY233" s="17" t="s">
        <v>143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7" t="s">
        <v>77</v>
      </c>
      <c r="BK233" s="210">
        <f>ROUND(I233*H233,2)</f>
        <v>0</v>
      </c>
      <c r="BL233" s="17" t="s">
        <v>142</v>
      </c>
      <c r="BM233" s="209" t="s">
        <v>1311</v>
      </c>
    </row>
    <row r="234" s="2" customFormat="1">
      <c r="A234" s="38"/>
      <c r="B234" s="39"/>
      <c r="C234" s="40"/>
      <c r="D234" s="211" t="s">
        <v>149</v>
      </c>
      <c r="E234" s="40"/>
      <c r="F234" s="212" t="s">
        <v>1310</v>
      </c>
      <c r="G234" s="40"/>
      <c r="H234" s="40"/>
      <c r="I234" s="213"/>
      <c r="J234" s="40"/>
      <c r="K234" s="40"/>
      <c r="L234" s="44"/>
      <c r="M234" s="214"/>
      <c r="N234" s="215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149</v>
      </c>
      <c r="AU234" s="17" t="s">
        <v>79</v>
      </c>
    </row>
    <row r="235" s="13" customFormat="1">
      <c r="A235" s="13"/>
      <c r="B235" s="239"/>
      <c r="C235" s="240"/>
      <c r="D235" s="211" t="s">
        <v>242</v>
      </c>
      <c r="E235" s="241" t="s">
        <v>19</v>
      </c>
      <c r="F235" s="242" t="s">
        <v>1298</v>
      </c>
      <c r="G235" s="240"/>
      <c r="H235" s="243">
        <v>3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242</v>
      </c>
      <c r="AU235" s="249" t="s">
        <v>79</v>
      </c>
      <c r="AV235" s="13" t="s">
        <v>79</v>
      </c>
      <c r="AW235" s="13" t="s">
        <v>31</v>
      </c>
      <c r="AX235" s="13" t="s">
        <v>77</v>
      </c>
      <c r="AY235" s="249" t="s">
        <v>143</v>
      </c>
    </row>
    <row r="236" s="2" customFormat="1" ht="16.5" customHeight="1">
      <c r="A236" s="38"/>
      <c r="B236" s="39"/>
      <c r="C236" s="228" t="s">
        <v>434</v>
      </c>
      <c r="D236" s="228" t="s">
        <v>237</v>
      </c>
      <c r="E236" s="229" t="s">
        <v>1312</v>
      </c>
      <c r="F236" s="230" t="s">
        <v>1313</v>
      </c>
      <c r="G236" s="231" t="s">
        <v>250</v>
      </c>
      <c r="H236" s="232">
        <v>3</v>
      </c>
      <c r="I236" s="233"/>
      <c r="J236" s="234">
        <f>ROUND(I236*H236,2)</f>
        <v>0</v>
      </c>
      <c r="K236" s="235"/>
      <c r="L236" s="236"/>
      <c r="M236" s="237" t="s">
        <v>19</v>
      </c>
      <c r="N236" s="238" t="s">
        <v>40</v>
      </c>
      <c r="O236" s="84"/>
      <c r="P236" s="207">
        <f>O236*H236</f>
        <v>0</v>
      </c>
      <c r="Q236" s="207">
        <v>0.58499999999999996</v>
      </c>
      <c r="R236" s="207">
        <f>Q236*H236</f>
        <v>1.7549999999999999</v>
      </c>
      <c r="S236" s="207">
        <v>0</v>
      </c>
      <c r="T236" s="20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9" t="s">
        <v>173</v>
      </c>
      <c r="AT236" s="209" t="s">
        <v>237</v>
      </c>
      <c r="AU236" s="209" t="s">
        <v>79</v>
      </c>
      <c r="AY236" s="17" t="s">
        <v>143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7" t="s">
        <v>77</v>
      </c>
      <c r="BK236" s="210">
        <f>ROUND(I236*H236,2)</f>
        <v>0</v>
      </c>
      <c r="BL236" s="17" t="s">
        <v>142</v>
      </c>
      <c r="BM236" s="209" t="s">
        <v>1314</v>
      </c>
    </row>
    <row r="237" s="2" customFormat="1">
      <c r="A237" s="38"/>
      <c r="B237" s="39"/>
      <c r="C237" s="40"/>
      <c r="D237" s="211" t="s">
        <v>149</v>
      </c>
      <c r="E237" s="40"/>
      <c r="F237" s="212" t="s">
        <v>1313</v>
      </c>
      <c r="G237" s="40"/>
      <c r="H237" s="40"/>
      <c r="I237" s="213"/>
      <c r="J237" s="40"/>
      <c r="K237" s="40"/>
      <c r="L237" s="44"/>
      <c r="M237" s="214"/>
      <c r="N237" s="215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149</v>
      </c>
      <c r="AU237" s="17" t="s">
        <v>79</v>
      </c>
    </row>
    <row r="238" s="13" customFormat="1">
      <c r="A238" s="13"/>
      <c r="B238" s="239"/>
      <c r="C238" s="240"/>
      <c r="D238" s="211" t="s">
        <v>242</v>
      </c>
      <c r="E238" s="241" t="s">
        <v>19</v>
      </c>
      <c r="F238" s="242" t="s">
        <v>1298</v>
      </c>
      <c r="G238" s="240"/>
      <c r="H238" s="243">
        <v>3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242</v>
      </c>
      <c r="AU238" s="249" t="s">
        <v>79</v>
      </c>
      <c r="AV238" s="13" t="s">
        <v>79</v>
      </c>
      <c r="AW238" s="13" t="s">
        <v>31</v>
      </c>
      <c r="AX238" s="13" t="s">
        <v>77</v>
      </c>
      <c r="AY238" s="249" t="s">
        <v>143</v>
      </c>
    </row>
    <row r="239" s="2" customFormat="1" ht="16.5" customHeight="1">
      <c r="A239" s="38"/>
      <c r="B239" s="39"/>
      <c r="C239" s="228" t="s">
        <v>440</v>
      </c>
      <c r="D239" s="228" t="s">
        <v>237</v>
      </c>
      <c r="E239" s="229" t="s">
        <v>1315</v>
      </c>
      <c r="F239" s="230" t="s">
        <v>1316</v>
      </c>
      <c r="G239" s="231" t="s">
        <v>250</v>
      </c>
      <c r="H239" s="232">
        <v>6</v>
      </c>
      <c r="I239" s="233"/>
      <c r="J239" s="234">
        <f>ROUND(I239*H239,2)</f>
        <v>0</v>
      </c>
      <c r="K239" s="235"/>
      <c r="L239" s="236"/>
      <c r="M239" s="237" t="s">
        <v>19</v>
      </c>
      <c r="N239" s="238" t="s">
        <v>40</v>
      </c>
      <c r="O239" s="84"/>
      <c r="P239" s="207">
        <f>O239*H239</f>
        <v>0</v>
      </c>
      <c r="Q239" s="207">
        <v>0.002</v>
      </c>
      <c r="R239" s="207">
        <f>Q239*H239</f>
        <v>0.012</v>
      </c>
      <c r="S239" s="207">
        <v>0</v>
      </c>
      <c r="T239" s="20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9" t="s">
        <v>173</v>
      </c>
      <c r="AT239" s="209" t="s">
        <v>237</v>
      </c>
      <c r="AU239" s="209" t="s">
        <v>79</v>
      </c>
      <c r="AY239" s="17" t="s">
        <v>143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7" t="s">
        <v>77</v>
      </c>
      <c r="BK239" s="210">
        <f>ROUND(I239*H239,2)</f>
        <v>0</v>
      </c>
      <c r="BL239" s="17" t="s">
        <v>142</v>
      </c>
      <c r="BM239" s="209" t="s">
        <v>1317</v>
      </c>
    </row>
    <row r="240" s="2" customFormat="1">
      <c r="A240" s="38"/>
      <c r="B240" s="39"/>
      <c r="C240" s="40"/>
      <c r="D240" s="211" t="s">
        <v>149</v>
      </c>
      <c r="E240" s="40"/>
      <c r="F240" s="212" t="s">
        <v>1316</v>
      </c>
      <c r="G240" s="40"/>
      <c r="H240" s="40"/>
      <c r="I240" s="213"/>
      <c r="J240" s="40"/>
      <c r="K240" s="40"/>
      <c r="L240" s="44"/>
      <c r="M240" s="214"/>
      <c r="N240" s="215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149</v>
      </c>
      <c r="AU240" s="17" t="s">
        <v>79</v>
      </c>
    </row>
    <row r="241" s="13" customFormat="1">
      <c r="A241" s="13"/>
      <c r="B241" s="239"/>
      <c r="C241" s="240"/>
      <c r="D241" s="211" t="s">
        <v>242</v>
      </c>
      <c r="E241" s="241" t="s">
        <v>19</v>
      </c>
      <c r="F241" s="242" t="s">
        <v>1318</v>
      </c>
      <c r="G241" s="240"/>
      <c r="H241" s="243">
        <v>6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242</v>
      </c>
      <c r="AU241" s="249" t="s">
        <v>79</v>
      </c>
      <c r="AV241" s="13" t="s">
        <v>79</v>
      </c>
      <c r="AW241" s="13" t="s">
        <v>31</v>
      </c>
      <c r="AX241" s="13" t="s">
        <v>77</v>
      </c>
      <c r="AY241" s="249" t="s">
        <v>143</v>
      </c>
    </row>
    <row r="242" s="2" customFormat="1" ht="16.5" customHeight="1">
      <c r="A242" s="38"/>
      <c r="B242" s="39"/>
      <c r="C242" s="197" t="s">
        <v>446</v>
      </c>
      <c r="D242" s="197" t="s">
        <v>144</v>
      </c>
      <c r="E242" s="198" t="s">
        <v>1319</v>
      </c>
      <c r="F242" s="199" t="s">
        <v>1320</v>
      </c>
      <c r="G242" s="200" t="s">
        <v>437</v>
      </c>
      <c r="H242" s="201">
        <v>330.89999999999998</v>
      </c>
      <c r="I242" s="202"/>
      <c r="J242" s="203">
        <f>ROUND(I242*H242,2)</f>
        <v>0</v>
      </c>
      <c r="K242" s="204"/>
      <c r="L242" s="44"/>
      <c r="M242" s="205" t="s">
        <v>19</v>
      </c>
      <c r="N242" s="206" t="s">
        <v>40</v>
      </c>
      <c r="O242" s="84"/>
      <c r="P242" s="207">
        <f>O242*H242</f>
        <v>0</v>
      </c>
      <c r="Q242" s="207">
        <v>0</v>
      </c>
      <c r="R242" s="207">
        <f>Q242*H242</f>
        <v>0</v>
      </c>
      <c r="S242" s="207">
        <v>0</v>
      </c>
      <c r="T242" s="20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9" t="s">
        <v>142</v>
      </c>
      <c r="AT242" s="209" t="s">
        <v>144</v>
      </c>
      <c r="AU242" s="209" t="s">
        <v>79</v>
      </c>
      <c r="AY242" s="17" t="s">
        <v>143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7" t="s">
        <v>77</v>
      </c>
      <c r="BK242" s="210">
        <f>ROUND(I242*H242,2)</f>
        <v>0</v>
      </c>
      <c r="BL242" s="17" t="s">
        <v>142</v>
      </c>
      <c r="BM242" s="209" t="s">
        <v>1321</v>
      </c>
    </row>
    <row r="243" s="2" customFormat="1">
      <c r="A243" s="38"/>
      <c r="B243" s="39"/>
      <c r="C243" s="40"/>
      <c r="D243" s="211" t="s">
        <v>149</v>
      </c>
      <c r="E243" s="40"/>
      <c r="F243" s="212" t="s">
        <v>1322</v>
      </c>
      <c r="G243" s="40"/>
      <c r="H243" s="40"/>
      <c r="I243" s="213"/>
      <c r="J243" s="40"/>
      <c r="K243" s="40"/>
      <c r="L243" s="44"/>
      <c r="M243" s="214"/>
      <c r="N243" s="215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149</v>
      </c>
      <c r="AU243" s="17" t="s">
        <v>79</v>
      </c>
    </row>
    <row r="244" s="13" customFormat="1">
      <c r="A244" s="13"/>
      <c r="B244" s="239"/>
      <c r="C244" s="240"/>
      <c r="D244" s="211" t="s">
        <v>242</v>
      </c>
      <c r="E244" s="241" t="s">
        <v>19</v>
      </c>
      <c r="F244" s="242" t="s">
        <v>1323</v>
      </c>
      <c r="G244" s="240"/>
      <c r="H244" s="243">
        <v>330.89999999999998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242</v>
      </c>
      <c r="AU244" s="249" t="s">
        <v>79</v>
      </c>
      <c r="AV244" s="13" t="s">
        <v>79</v>
      </c>
      <c r="AW244" s="13" t="s">
        <v>31</v>
      </c>
      <c r="AX244" s="13" t="s">
        <v>77</v>
      </c>
      <c r="AY244" s="249" t="s">
        <v>143</v>
      </c>
    </row>
    <row r="245" s="2" customFormat="1" ht="16.5" customHeight="1">
      <c r="A245" s="38"/>
      <c r="B245" s="39"/>
      <c r="C245" s="197" t="s">
        <v>452</v>
      </c>
      <c r="D245" s="197" t="s">
        <v>144</v>
      </c>
      <c r="E245" s="198" t="s">
        <v>1324</v>
      </c>
      <c r="F245" s="199" t="s">
        <v>1325</v>
      </c>
      <c r="G245" s="200" t="s">
        <v>250</v>
      </c>
      <c r="H245" s="201">
        <v>3</v>
      </c>
      <c r="I245" s="202"/>
      <c r="J245" s="203">
        <f>ROUND(I245*H245,2)</f>
        <v>0</v>
      </c>
      <c r="K245" s="204"/>
      <c r="L245" s="44"/>
      <c r="M245" s="205" t="s">
        <v>19</v>
      </c>
      <c r="N245" s="206" t="s">
        <v>40</v>
      </c>
      <c r="O245" s="84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9" t="s">
        <v>142</v>
      </c>
      <c r="AT245" s="209" t="s">
        <v>144</v>
      </c>
      <c r="AU245" s="209" t="s">
        <v>79</v>
      </c>
      <c r="AY245" s="17" t="s">
        <v>143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7" t="s">
        <v>77</v>
      </c>
      <c r="BK245" s="210">
        <f>ROUND(I245*H245,2)</f>
        <v>0</v>
      </c>
      <c r="BL245" s="17" t="s">
        <v>142</v>
      </c>
      <c r="BM245" s="209" t="s">
        <v>1326</v>
      </c>
    </row>
    <row r="246" s="2" customFormat="1">
      <c r="A246" s="38"/>
      <c r="B246" s="39"/>
      <c r="C246" s="40"/>
      <c r="D246" s="211" t="s">
        <v>149</v>
      </c>
      <c r="E246" s="40"/>
      <c r="F246" s="212" t="s">
        <v>1327</v>
      </c>
      <c r="G246" s="40"/>
      <c r="H246" s="40"/>
      <c r="I246" s="213"/>
      <c r="J246" s="40"/>
      <c r="K246" s="40"/>
      <c r="L246" s="44"/>
      <c r="M246" s="214"/>
      <c r="N246" s="215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149</v>
      </c>
      <c r="AU246" s="17" t="s">
        <v>79</v>
      </c>
    </row>
    <row r="247" s="13" customFormat="1">
      <c r="A247" s="13"/>
      <c r="B247" s="239"/>
      <c r="C247" s="240"/>
      <c r="D247" s="211" t="s">
        <v>242</v>
      </c>
      <c r="E247" s="241" t="s">
        <v>19</v>
      </c>
      <c r="F247" s="242" t="s">
        <v>1328</v>
      </c>
      <c r="G247" s="240"/>
      <c r="H247" s="243">
        <v>3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242</v>
      </c>
      <c r="AU247" s="249" t="s">
        <v>79</v>
      </c>
      <c r="AV247" s="13" t="s">
        <v>79</v>
      </c>
      <c r="AW247" s="13" t="s">
        <v>31</v>
      </c>
      <c r="AX247" s="13" t="s">
        <v>77</v>
      </c>
      <c r="AY247" s="249" t="s">
        <v>143</v>
      </c>
    </row>
    <row r="248" s="2" customFormat="1" ht="21.75" customHeight="1">
      <c r="A248" s="38"/>
      <c r="B248" s="39"/>
      <c r="C248" s="197" t="s">
        <v>459</v>
      </c>
      <c r="D248" s="197" t="s">
        <v>144</v>
      </c>
      <c r="E248" s="198" t="s">
        <v>1329</v>
      </c>
      <c r="F248" s="199" t="s">
        <v>1330</v>
      </c>
      <c r="G248" s="200" t="s">
        <v>437</v>
      </c>
      <c r="H248" s="201">
        <v>56</v>
      </c>
      <c r="I248" s="202"/>
      <c r="J248" s="203">
        <f>ROUND(I248*H248,2)</f>
        <v>0</v>
      </c>
      <c r="K248" s="204"/>
      <c r="L248" s="44"/>
      <c r="M248" s="205" t="s">
        <v>19</v>
      </c>
      <c r="N248" s="206" t="s">
        <v>40</v>
      </c>
      <c r="O248" s="84"/>
      <c r="P248" s="207">
        <f>O248*H248</f>
        <v>0</v>
      </c>
      <c r="Q248" s="207">
        <v>3.0000000000000001E-05</v>
      </c>
      <c r="R248" s="207">
        <f>Q248*H248</f>
        <v>0.0016800000000000001</v>
      </c>
      <c r="S248" s="207">
        <v>0</v>
      </c>
      <c r="T248" s="20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9" t="s">
        <v>142</v>
      </c>
      <c r="AT248" s="209" t="s">
        <v>144</v>
      </c>
      <c r="AU248" s="209" t="s">
        <v>79</v>
      </c>
      <c r="AY248" s="17" t="s">
        <v>143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7" t="s">
        <v>77</v>
      </c>
      <c r="BK248" s="210">
        <f>ROUND(I248*H248,2)</f>
        <v>0</v>
      </c>
      <c r="BL248" s="17" t="s">
        <v>142</v>
      </c>
      <c r="BM248" s="209" t="s">
        <v>1331</v>
      </c>
    </row>
    <row r="249" s="2" customFormat="1">
      <c r="A249" s="38"/>
      <c r="B249" s="39"/>
      <c r="C249" s="40"/>
      <c r="D249" s="211" t="s">
        <v>149</v>
      </c>
      <c r="E249" s="40"/>
      <c r="F249" s="212" t="s">
        <v>1332</v>
      </c>
      <c r="G249" s="40"/>
      <c r="H249" s="40"/>
      <c r="I249" s="213"/>
      <c r="J249" s="40"/>
      <c r="K249" s="40"/>
      <c r="L249" s="44"/>
      <c r="M249" s="214"/>
      <c r="N249" s="215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149</v>
      </c>
      <c r="AU249" s="17" t="s">
        <v>79</v>
      </c>
    </row>
    <row r="250" s="13" customFormat="1">
      <c r="A250" s="13"/>
      <c r="B250" s="239"/>
      <c r="C250" s="240"/>
      <c r="D250" s="211" t="s">
        <v>242</v>
      </c>
      <c r="E250" s="241" t="s">
        <v>19</v>
      </c>
      <c r="F250" s="242" t="s">
        <v>1333</v>
      </c>
      <c r="G250" s="240"/>
      <c r="H250" s="243">
        <v>56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242</v>
      </c>
      <c r="AU250" s="249" t="s">
        <v>79</v>
      </c>
      <c r="AV250" s="13" t="s">
        <v>79</v>
      </c>
      <c r="AW250" s="13" t="s">
        <v>31</v>
      </c>
      <c r="AX250" s="13" t="s">
        <v>77</v>
      </c>
      <c r="AY250" s="249" t="s">
        <v>143</v>
      </c>
    </row>
    <row r="251" s="2" customFormat="1" ht="16.5" customHeight="1">
      <c r="A251" s="38"/>
      <c r="B251" s="39"/>
      <c r="C251" s="197" t="s">
        <v>465</v>
      </c>
      <c r="D251" s="197" t="s">
        <v>144</v>
      </c>
      <c r="E251" s="198" t="s">
        <v>1334</v>
      </c>
      <c r="F251" s="199" t="s">
        <v>1335</v>
      </c>
      <c r="G251" s="200" t="s">
        <v>250</v>
      </c>
      <c r="H251" s="201">
        <v>2</v>
      </c>
      <c r="I251" s="202"/>
      <c r="J251" s="203">
        <f>ROUND(I251*H251,2)</f>
        <v>0</v>
      </c>
      <c r="K251" s="204"/>
      <c r="L251" s="44"/>
      <c r="M251" s="205" t="s">
        <v>19</v>
      </c>
      <c r="N251" s="206" t="s">
        <v>40</v>
      </c>
      <c r="O251" s="84"/>
      <c r="P251" s="207">
        <f>O251*H251</f>
        <v>0</v>
      </c>
      <c r="Q251" s="207">
        <v>0.45937</v>
      </c>
      <c r="R251" s="207">
        <f>Q251*H251</f>
        <v>0.91874</v>
      </c>
      <c r="S251" s="207">
        <v>0</v>
      </c>
      <c r="T251" s="20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9" t="s">
        <v>142</v>
      </c>
      <c r="AT251" s="209" t="s">
        <v>144</v>
      </c>
      <c r="AU251" s="209" t="s">
        <v>79</v>
      </c>
      <c r="AY251" s="17" t="s">
        <v>143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7" t="s">
        <v>77</v>
      </c>
      <c r="BK251" s="210">
        <f>ROUND(I251*H251,2)</f>
        <v>0</v>
      </c>
      <c r="BL251" s="17" t="s">
        <v>142</v>
      </c>
      <c r="BM251" s="209" t="s">
        <v>1336</v>
      </c>
    </row>
    <row r="252" s="2" customFormat="1">
      <c r="A252" s="38"/>
      <c r="B252" s="39"/>
      <c r="C252" s="40"/>
      <c r="D252" s="211" t="s">
        <v>149</v>
      </c>
      <c r="E252" s="40"/>
      <c r="F252" s="212" t="s">
        <v>1337</v>
      </c>
      <c r="G252" s="40"/>
      <c r="H252" s="40"/>
      <c r="I252" s="213"/>
      <c r="J252" s="40"/>
      <c r="K252" s="40"/>
      <c r="L252" s="44"/>
      <c r="M252" s="214"/>
      <c r="N252" s="215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149</v>
      </c>
      <c r="AU252" s="17" t="s">
        <v>79</v>
      </c>
    </row>
    <row r="253" s="13" customFormat="1">
      <c r="A253" s="13"/>
      <c r="B253" s="239"/>
      <c r="C253" s="240"/>
      <c r="D253" s="211" t="s">
        <v>242</v>
      </c>
      <c r="E253" s="241" t="s">
        <v>19</v>
      </c>
      <c r="F253" s="242" t="s">
        <v>1338</v>
      </c>
      <c r="G253" s="240"/>
      <c r="H253" s="243">
        <v>2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242</v>
      </c>
      <c r="AU253" s="249" t="s">
        <v>79</v>
      </c>
      <c r="AV253" s="13" t="s">
        <v>79</v>
      </c>
      <c r="AW253" s="13" t="s">
        <v>31</v>
      </c>
      <c r="AX253" s="13" t="s">
        <v>77</v>
      </c>
      <c r="AY253" s="249" t="s">
        <v>143</v>
      </c>
    </row>
    <row r="254" s="2" customFormat="1" ht="16.5" customHeight="1">
      <c r="A254" s="38"/>
      <c r="B254" s="39"/>
      <c r="C254" s="197" t="s">
        <v>471</v>
      </c>
      <c r="D254" s="197" t="s">
        <v>144</v>
      </c>
      <c r="E254" s="198" t="s">
        <v>1339</v>
      </c>
      <c r="F254" s="199" t="s">
        <v>1340</v>
      </c>
      <c r="G254" s="200" t="s">
        <v>437</v>
      </c>
      <c r="H254" s="201">
        <v>330.89999999999998</v>
      </c>
      <c r="I254" s="202"/>
      <c r="J254" s="203">
        <f>ROUND(I254*H254,2)</f>
        <v>0</v>
      </c>
      <c r="K254" s="204"/>
      <c r="L254" s="44"/>
      <c r="M254" s="205" t="s">
        <v>19</v>
      </c>
      <c r="N254" s="206" t="s">
        <v>40</v>
      </c>
      <c r="O254" s="84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9" t="s">
        <v>142</v>
      </c>
      <c r="AT254" s="209" t="s">
        <v>144</v>
      </c>
      <c r="AU254" s="209" t="s">
        <v>79</v>
      </c>
      <c r="AY254" s="17" t="s">
        <v>143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7" t="s">
        <v>77</v>
      </c>
      <c r="BK254" s="210">
        <f>ROUND(I254*H254,2)</f>
        <v>0</v>
      </c>
      <c r="BL254" s="17" t="s">
        <v>142</v>
      </c>
      <c r="BM254" s="209" t="s">
        <v>1341</v>
      </c>
    </row>
    <row r="255" s="2" customFormat="1">
      <c r="A255" s="38"/>
      <c r="B255" s="39"/>
      <c r="C255" s="40"/>
      <c r="D255" s="211" t="s">
        <v>149</v>
      </c>
      <c r="E255" s="40"/>
      <c r="F255" s="212" t="s">
        <v>1342</v>
      </c>
      <c r="G255" s="40"/>
      <c r="H255" s="40"/>
      <c r="I255" s="213"/>
      <c r="J255" s="40"/>
      <c r="K255" s="40"/>
      <c r="L255" s="44"/>
      <c r="M255" s="214"/>
      <c r="N255" s="215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149</v>
      </c>
      <c r="AU255" s="17" t="s">
        <v>79</v>
      </c>
    </row>
    <row r="256" s="13" customFormat="1">
      <c r="A256" s="13"/>
      <c r="B256" s="239"/>
      <c r="C256" s="240"/>
      <c r="D256" s="211" t="s">
        <v>242</v>
      </c>
      <c r="E256" s="241" t="s">
        <v>19</v>
      </c>
      <c r="F256" s="242" t="s">
        <v>1343</v>
      </c>
      <c r="G256" s="240"/>
      <c r="H256" s="243">
        <v>330.89999999999998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242</v>
      </c>
      <c r="AU256" s="249" t="s">
        <v>79</v>
      </c>
      <c r="AV256" s="13" t="s">
        <v>79</v>
      </c>
      <c r="AW256" s="13" t="s">
        <v>31</v>
      </c>
      <c r="AX256" s="13" t="s">
        <v>77</v>
      </c>
      <c r="AY256" s="249" t="s">
        <v>143</v>
      </c>
    </row>
    <row r="257" s="2" customFormat="1" ht="16.5" customHeight="1">
      <c r="A257" s="38"/>
      <c r="B257" s="39"/>
      <c r="C257" s="197" t="s">
        <v>478</v>
      </c>
      <c r="D257" s="197" t="s">
        <v>144</v>
      </c>
      <c r="E257" s="198" t="s">
        <v>1344</v>
      </c>
      <c r="F257" s="199" t="s">
        <v>1345</v>
      </c>
      <c r="G257" s="200" t="s">
        <v>437</v>
      </c>
      <c r="H257" s="201">
        <v>330.89999999999998</v>
      </c>
      <c r="I257" s="202"/>
      <c r="J257" s="203">
        <f>ROUND(I257*H257,2)</f>
        <v>0</v>
      </c>
      <c r="K257" s="204"/>
      <c r="L257" s="44"/>
      <c r="M257" s="205" t="s">
        <v>19</v>
      </c>
      <c r="N257" s="206" t="s">
        <v>40</v>
      </c>
      <c r="O257" s="84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9" t="s">
        <v>142</v>
      </c>
      <c r="AT257" s="209" t="s">
        <v>144</v>
      </c>
      <c r="AU257" s="209" t="s">
        <v>79</v>
      </c>
      <c r="AY257" s="17" t="s">
        <v>143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7" t="s">
        <v>77</v>
      </c>
      <c r="BK257" s="210">
        <f>ROUND(I257*H257,2)</f>
        <v>0</v>
      </c>
      <c r="BL257" s="17" t="s">
        <v>142</v>
      </c>
      <c r="BM257" s="209" t="s">
        <v>1346</v>
      </c>
    </row>
    <row r="258" s="2" customFormat="1">
      <c r="A258" s="38"/>
      <c r="B258" s="39"/>
      <c r="C258" s="40"/>
      <c r="D258" s="211" t="s">
        <v>149</v>
      </c>
      <c r="E258" s="40"/>
      <c r="F258" s="212" t="s">
        <v>1347</v>
      </c>
      <c r="G258" s="40"/>
      <c r="H258" s="40"/>
      <c r="I258" s="213"/>
      <c r="J258" s="40"/>
      <c r="K258" s="40"/>
      <c r="L258" s="44"/>
      <c r="M258" s="214"/>
      <c r="N258" s="215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149</v>
      </c>
      <c r="AU258" s="17" t="s">
        <v>79</v>
      </c>
    </row>
    <row r="259" s="13" customFormat="1">
      <c r="A259" s="13"/>
      <c r="B259" s="239"/>
      <c r="C259" s="240"/>
      <c r="D259" s="211" t="s">
        <v>242</v>
      </c>
      <c r="E259" s="241" t="s">
        <v>19</v>
      </c>
      <c r="F259" s="242" t="s">
        <v>1323</v>
      </c>
      <c r="G259" s="240"/>
      <c r="H259" s="243">
        <v>330.89999999999998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242</v>
      </c>
      <c r="AU259" s="249" t="s">
        <v>79</v>
      </c>
      <c r="AV259" s="13" t="s">
        <v>79</v>
      </c>
      <c r="AW259" s="13" t="s">
        <v>31</v>
      </c>
      <c r="AX259" s="13" t="s">
        <v>77</v>
      </c>
      <c r="AY259" s="249" t="s">
        <v>143</v>
      </c>
    </row>
    <row r="260" s="2" customFormat="1" ht="16.5" customHeight="1">
      <c r="A260" s="38"/>
      <c r="B260" s="39"/>
      <c r="C260" s="197" t="s">
        <v>487</v>
      </c>
      <c r="D260" s="197" t="s">
        <v>144</v>
      </c>
      <c r="E260" s="198" t="s">
        <v>1348</v>
      </c>
      <c r="F260" s="199" t="s">
        <v>1349</v>
      </c>
      <c r="G260" s="200" t="s">
        <v>437</v>
      </c>
      <c r="H260" s="201">
        <v>56</v>
      </c>
      <c r="I260" s="202"/>
      <c r="J260" s="203">
        <f>ROUND(I260*H260,2)</f>
        <v>0</v>
      </c>
      <c r="K260" s="204"/>
      <c r="L260" s="44"/>
      <c r="M260" s="205" t="s">
        <v>19</v>
      </c>
      <c r="N260" s="206" t="s">
        <v>40</v>
      </c>
      <c r="O260" s="84"/>
      <c r="P260" s="207">
        <f>O260*H260</f>
        <v>0</v>
      </c>
      <c r="Q260" s="207">
        <v>0</v>
      </c>
      <c r="R260" s="207">
        <f>Q260*H260</f>
        <v>0</v>
      </c>
      <c r="S260" s="207">
        <v>0</v>
      </c>
      <c r="T260" s="20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9" t="s">
        <v>142</v>
      </c>
      <c r="AT260" s="209" t="s">
        <v>144</v>
      </c>
      <c r="AU260" s="209" t="s">
        <v>79</v>
      </c>
      <c r="AY260" s="17" t="s">
        <v>143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7" t="s">
        <v>77</v>
      </c>
      <c r="BK260" s="210">
        <f>ROUND(I260*H260,2)</f>
        <v>0</v>
      </c>
      <c r="BL260" s="17" t="s">
        <v>142</v>
      </c>
      <c r="BM260" s="209" t="s">
        <v>1350</v>
      </c>
    </row>
    <row r="261" s="2" customFormat="1">
      <c r="A261" s="38"/>
      <c r="B261" s="39"/>
      <c r="C261" s="40"/>
      <c r="D261" s="211" t="s">
        <v>149</v>
      </c>
      <c r="E261" s="40"/>
      <c r="F261" s="212" t="s">
        <v>1351</v>
      </c>
      <c r="G261" s="40"/>
      <c r="H261" s="40"/>
      <c r="I261" s="213"/>
      <c r="J261" s="40"/>
      <c r="K261" s="40"/>
      <c r="L261" s="44"/>
      <c r="M261" s="214"/>
      <c r="N261" s="215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149</v>
      </c>
      <c r="AU261" s="17" t="s">
        <v>79</v>
      </c>
    </row>
    <row r="262" s="13" customFormat="1">
      <c r="A262" s="13"/>
      <c r="B262" s="239"/>
      <c r="C262" s="240"/>
      <c r="D262" s="211" t="s">
        <v>242</v>
      </c>
      <c r="E262" s="241" t="s">
        <v>19</v>
      </c>
      <c r="F262" s="242" t="s">
        <v>1333</v>
      </c>
      <c r="G262" s="240"/>
      <c r="H262" s="243">
        <v>56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242</v>
      </c>
      <c r="AU262" s="249" t="s">
        <v>79</v>
      </c>
      <c r="AV262" s="13" t="s">
        <v>79</v>
      </c>
      <c r="AW262" s="13" t="s">
        <v>31</v>
      </c>
      <c r="AX262" s="13" t="s">
        <v>77</v>
      </c>
      <c r="AY262" s="249" t="s">
        <v>143</v>
      </c>
    </row>
    <row r="263" s="2" customFormat="1" ht="16.5" customHeight="1">
      <c r="A263" s="38"/>
      <c r="B263" s="39"/>
      <c r="C263" s="197" t="s">
        <v>805</v>
      </c>
      <c r="D263" s="197" t="s">
        <v>144</v>
      </c>
      <c r="E263" s="198" t="s">
        <v>1352</v>
      </c>
      <c r="F263" s="199" t="s">
        <v>1353</v>
      </c>
      <c r="G263" s="200" t="s">
        <v>250</v>
      </c>
      <c r="H263" s="201">
        <v>2</v>
      </c>
      <c r="I263" s="202"/>
      <c r="J263" s="203">
        <f>ROUND(I263*H263,2)</f>
        <v>0</v>
      </c>
      <c r="K263" s="204"/>
      <c r="L263" s="44"/>
      <c r="M263" s="205" t="s">
        <v>19</v>
      </c>
      <c r="N263" s="206" t="s">
        <v>40</v>
      </c>
      <c r="O263" s="84"/>
      <c r="P263" s="207">
        <f>O263*H263</f>
        <v>0</v>
      </c>
      <c r="Q263" s="207">
        <v>0.47094000000000003</v>
      </c>
      <c r="R263" s="207">
        <f>Q263*H263</f>
        <v>0.94188000000000005</v>
      </c>
      <c r="S263" s="207">
        <v>0</v>
      </c>
      <c r="T263" s="20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9" t="s">
        <v>142</v>
      </c>
      <c r="AT263" s="209" t="s">
        <v>144</v>
      </c>
      <c r="AU263" s="209" t="s">
        <v>79</v>
      </c>
      <c r="AY263" s="17" t="s">
        <v>143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7" t="s">
        <v>77</v>
      </c>
      <c r="BK263" s="210">
        <f>ROUND(I263*H263,2)</f>
        <v>0</v>
      </c>
      <c r="BL263" s="17" t="s">
        <v>142</v>
      </c>
      <c r="BM263" s="209" t="s">
        <v>1354</v>
      </c>
    </row>
    <row r="264" s="2" customFormat="1">
      <c r="A264" s="38"/>
      <c r="B264" s="39"/>
      <c r="C264" s="40"/>
      <c r="D264" s="211" t="s">
        <v>149</v>
      </c>
      <c r="E264" s="40"/>
      <c r="F264" s="212" t="s">
        <v>1355</v>
      </c>
      <c r="G264" s="40"/>
      <c r="H264" s="40"/>
      <c r="I264" s="213"/>
      <c r="J264" s="40"/>
      <c r="K264" s="40"/>
      <c r="L264" s="44"/>
      <c r="M264" s="214"/>
      <c r="N264" s="215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149</v>
      </c>
      <c r="AU264" s="17" t="s">
        <v>79</v>
      </c>
    </row>
    <row r="265" s="13" customFormat="1">
      <c r="A265" s="13"/>
      <c r="B265" s="239"/>
      <c r="C265" s="240"/>
      <c r="D265" s="211" t="s">
        <v>242</v>
      </c>
      <c r="E265" s="241" t="s">
        <v>19</v>
      </c>
      <c r="F265" s="242" t="s">
        <v>79</v>
      </c>
      <c r="G265" s="240"/>
      <c r="H265" s="243">
        <v>2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242</v>
      </c>
      <c r="AU265" s="249" t="s">
        <v>79</v>
      </c>
      <c r="AV265" s="13" t="s">
        <v>79</v>
      </c>
      <c r="AW265" s="13" t="s">
        <v>31</v>
      </c>
      <c r="AX265" s="13" t="s">
        <v>77</v>
      </c>
      <c r="AY265" s="249" t="s">
        <v>143</v>
      </c>
    </row>
    <row r="266" s="2" customFormat="1" ht="16.5" customHeight="1">
      <c r="A266" s="38"/>
      <c r="B266" s="39"/>
      <c r="C266" s="197" t="s">
        <v>811</v>
      </c>
      <c r="D266" s="197" t="s">
        <v>144</v>
      </c>
      <c r="E266" s="198" t="s">
        <v>1356</v>
      </c>
      <c r="F266" s="199" t="s">
        <v>1357</v>
      </c>
      <c r="G266" s="200" t="s">
        <v>250</v>
      </c>
      <c r="H266" s="201">
        <v>3</v>
      </c>
      <c r="I266" s="202"/>
      <c r="J266" s="203">
        <f>ROUND(I266*H266,2)</f>
        <v>0</v>
      </c>
      <c r="K266" s="204"/>
      <c r="L266" s="44"/>
      <c r="M266" s="205" t="s">
        <v>19</v>
      </c>
      <c r="N266" s="206" t="s">
        <v>40</v>
      </c>
      <c r="O266" s="84"/>
      <c r="P266" s="207">
        <f>O266*H266</f>
        <v>0</v>
      </c>
      <c r="Q266" s="207">
        <v>0.035729999999999998</v>
      </c>
      <c r="R266" s="207">
        <f>Q266*H266</f>
        <v>0.10718999999999999</v>
      </c>
      <c r="S266" s="207">
        <v>0</v>
      </c>
      <c r="T266" s="20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9" t="s">
        <v>142</v>
      </c>
      <c r="AT266" s="209" t="s">
        <v>144</v>
      </c>
      <c r="AU266" s="209" t="s">
        <v>79</v>
      </c>
      <c r="AY266" s="17" t="s">
        <v>143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7" t="s">
        <v>77</v>
      </c>
      <c r="BK266" s="210">
        <f>ROUND(I266*H266,2)</f>
        <v>0</v>
      </c>
      <c r="BL266" s="17" t="s">
        <v>142</v>
      </c>
      <c r="BM266" s="209" t="s">
        <v>1358</v>
      </c>
    </row>
    <row r="267" s="2" customFormat="1">
      <c r="A267" s="38"/>
      <c r="B267" s="39"/>
      <c r="C267" s="40"/>
      <c r="D267" s="211" t="s">
        <v>149</v>
      </c>
      <c r="E267" s="40"/>
      <c r="F267" s="212" t="s">
        <v>1359</v>
      </c>
      <c r="G267" s="40"/>
      <c r="H267" s="40"/>
      <c r="I267" s="213"/>
      <c r="J267" s="40"/>
      <c r="K267" s="40"/>
      <c r="L267" s="44"/>
      <c r="M267" s="214"/>
      <c r="N267" s="215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149</v>
      </c>
      <c r="AU267" s="17" t="s">
        <v>79</v>
      </c>
    </row>
    <row r="268" s="13" customFormat="1">
      <c r="A268" s="13"/>
      <c r="B268" s="239"/>
      <c r="C268" s="240"/>
      <c r="D268" s="211" t="s">
        <v>242</v>
      </c>
      <c r="E268" s="241" t="s">
        <v>19</v>
      </c>
      <c r="F268" s="242" t="s">
        <v>1298</v>
      </c>
      <c r="G268" s="240"/>
      <c r="H268" s="243">
        <v>3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242</v>
      </c>
      <c r="AU268" s="249" t="s">
        <v>79</v>
      </c>
      <c r="AV268" s="13" t="s">
        <v>79</v>
      </c>
      <c r="AW268" s="13" t="s">
        <v>31</v>
      </c>
      <c r="AX268" s="13" t="s">
        <v>77</v>
      </c>
      <c r="AY268" s="249" t="s">
        <v>143</v>
      </c>
    </row>
    <row r="269" s="2" customFormat="1" ht="21.75" customHeight="1">
      <c r="A269" s="38"/>
      <c r="B269" s="39"/>
      <c r="C269" s="197" t="s">
        <v>817</v>
      </c>
      <c r="D269" s="197" t="s">
        <v>144</v>
      </c>
      <c r="E269" s="198" t="s">
        <v>1360</v>
      </c>
      <c r="F269" s="199" t="s">
        <v>1361</v>
      </c>
      <c r="G269" s="200" t="s">
        <v>250</v>
      </c>
      <c r="H269" s="201">
        <v>2</v>
      </c>
      <c r="I269" s="202"/>
      <c r="J269" s="203">
        <f>ROUND(I269*H269,2)</f>
        <v>0</v>
      </c>
      <c r="K269" s="204"/>
      <c r="L269" s="44"/>
      <c r="M269" s="205" t="s">
        <v>19</v>
      </c>
      <c r="N269" s="206" t="s">
        <v>40</v>
      </c>
      <c r="O269" s="84"/>
      <c r="P269" s="207">
        <f>O269*H269</f>
        <v>0</v>
      </c>
      <c r="Q269" s="207">
        <v>2.2568899999999998</v>
      </c>
      <c r="R269" s="207">
        <f>Q269*H269</f>
        <v>4.5137799999999997</v>
      </c>
      <c r="S269" s="207">
        <v>0</v>
      </c>
      <c r="T269" s="20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9" t="s">
        <v>142</v>
      </c>
      <c r="AT269" s="209" t="s">
        <v>144</v>
      </c>
      <c r="AU269" s="209" t="s">
        <v>79</v>
      </c>
      <c r="AY269" s="17" t="s">
        <v>143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7" t="s">
        <v>77</v>
      </c>
      <c r="BK269" s="210">
        <f>ROUND(I269*H269,2)</f>
        <v>0</v>
      </c>
      <c r="BL269" s="17" t="s">
        <v>142</v>
      </c>
      <c r="BM269" s="209" t="s">
        <v>1362</v>
      </c>
    </row>
    <row r="270" s="2" customFormat="1">
      <c r="A270" s="38"/>
      <c r="B270" s="39"/>
      <c r="C270" s="40"/>
      <c r="D270" s="211" t="s">
        <v>149</v>
      </c>
      <c r="E270" s="40"/>
      <c r="F270" s="212" t="s">
        <v>1363</v>
      </c>
      <c r="G270" s="40"/>
      <c r="H270" s="40"/>
      <c r="I270" s="213"/>
      <c r="J270" s="40"/>
      <c r="K270" s="40"/>
      <c r="L270" s="44"/>
      <c r="M270" s="214"/>
      <c r="N270" s="215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149</v>
      </c>
      <c r="AU270" s="17" t="s">
        <v>79</v>
      </c>
    </row>
    <row r="271" s="13" customFormat="1">
      <c r="A271" s="13"/>
      <c r="B271" s="239"/>
      <c r="C271" s="240"/>
      <c r="D271" s="211" t="s">
        <v>242</v>
      </c>
      <c r="E271" s="241" t="s">
        <v>19</v>
      </c>
      <c r="F271" s="242" t="s">
        <v>1364</v>
      </c>
      <c r="G271" s="240"/>
      <c r="H271" s="243">
        <v>2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242</v>
      </c>
      <c r="AU271" s="249" t="s">
        <v>79</v>
      </c>
      <c r="AV271" s="13" t="s">
        <v>79</v>
      </c>
      <c r="AW271" s="13" t="s">
        <v>31</v>
      </c>
      <c r="AX271" s="13" t="s">
        <v>77</v>
      </c>
      <c r="AY271" s="249" t="s">
        <v>143</v>
      </c>
    </row>
    <row r="272" s="2" customFormat="1" ht="21.75" customHeight="1">
      <c r="A272" s="38"/>
      <c r="B272" s="39"/>
      <c r="C272" s="197" t="s">
        <v>823</v>
      </c>
      <c r="D272" s="197" t="s">
        <v>144</v>
      </c>
      <c r="E272" s="198" t="s">
        <v>1365</v>
      </c>
      <c r="F272" s="199" t="s">
        <v>1366</v>
      </c>
      <c r="G272" s="200" t="s">
        <v>250</v>
      </c>
      <c r="H272" s="201">
        <v>1</v>
      </c>
      <c r="I272" s="202"/>
      <c r="J272" s="203">
        <f>ROUND(I272*H272,2)</f>
        <v>0</v>
      </c>
      <c r="K272" s="204"/>
      <c r="L272" s="44"/>
      <c r="M272" s="205" t="s">
        <v>19</v>
      </c>
      <c r="N272" s="206" t="s">
        <v>40</v>
      </c>
      <c r="O272" s="84"/>
      <c r="P272" s="207">
        <f>O272*H272</f>
        <v>0</v>
      </c>
      <c r="Q272" s="207">
        <v>5.1008500000000003</v>
      </c>
      <c r="R272" s="207">
        <f>Q272*H272</f>
        <v>5.1008500000000003</v>
      </c>
      <c r="S272" s="207">
        <v>0</v>
      </c>
      <c r="T272" s="20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9" t="s">
        <v>142</v>
      </c>
      <c r="AT272" s="209" t="s">
        <v>144</v>
      </c>
      <c r="AU272" s="209" t="s">
        <v>79</v>
      </c>
      <c r="AY272" s="17" t="s">
        <v>143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7" t="s">
        <v>77</v>
      </c>
      <c r="BK272" s="210">
        <f>ROUND(I272*H272,2)</f>
        <v>0</v>
      </c>
      <c r="BL272" s="17" t="s">
        <v>142</v>
      </c>
      <c r="BM272" s="209" t="s">
        <v>1367</v>
      </c>
    </row>
    <row r="273" s="2" customFormat="1">
      <c r="A273" s="38"/>
      <c r="B273" s="39"/>
      <c r="C273" s="40"/>
      <c r="D273" s="211" t="s">
        <v>149</v>
      </c>
      <c r="E273" s="40"/>
      <c r="F273" s="212" t="s">
        <v>1368</v>
      </c>
      <c r="G273" s="40"/>
      <c r="H273" s="40"/>
      <c r="I273" s="213"/>
      <c r="J273" s="40"/>
      <c r="K273" s="40"/>
      <c r="L273" s="44"/>
      <c r="M273" s="214"/>
      <c r="N273" s="215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149</v>
      </c>
      <c r="AU273" s="17" t="s">
        <v>79</v>
      </c>
    </row>
    <row r="274" s="13" customFormat="1">
      <c r="A274" s="13"/>
      <c r="B274" s="239"/>
      <c r="C274" s="240"/>
      <c r="D274" s="211" t="s">
        <v>242</v>
      </c>
      <c r="E274" s="241" t="s">
        <v>19</v>
      </c>
      <c r="F274" s="242" t="s">
        <v>1369</v>
      </c>
      <c r="G274" s="240"/>
      <c r="H274" s="243">
        <v>1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242</v>
      </c>
      <c r="AU274" s="249" t="s">
        <v>79</v>
      </c>
      <c r="AV274" s="13" t="s">
        <v>79</v>
      </c>
      <c r="AW274" s="13" t="s">
        <v>31</v>
      </c>
      <c r="AX274" s="13" t="s">
        <v>77</v>
      </c>
      <c r="AY274" s="249" t="s">
        <v>143</v>
      </c>
    </row>
    <row r="275" s="2" customFormat="1" ht="16.5" customHeight="1">
      <c r="A275" s="38"/>
      <c r="B275" s="39"/>
      <c r="C275" s="197" t="s">
        <v>828</v>
      </c>
      <c r="D275" s="197" t="s">
        <v>144</v>
      </c>
      <c r="E275" s="198" t="s">
        <v>1370</v>
      </c>
      <c r="F275" s="199" t="s">
        <v>1371</v>
      </c>
      <c r="G275" s="200" t="s">
        <v>250</v>
      </c>
      <c r="H275" s="201">
        <v>3</v>
      </c>
      <c r="I275" s="202"/>
      <c r="J275" s="203">
        <f>ROUND(I275*H275,2)</f>
        <v>0</v>
      </c>
      <c r="K275" s="204"/>
      <c r="L275" s="44"/>
      <c r="M275" s="205" t="s">
        <v>19</v>
      </c>
      <c r="N275" s="206" t="s">
        <v>40</v>
      </c>
      <c r="O275" s="84"/>
      <c r="P275" s="207">
        <f>O275*H275</f>
        <v>0</v>
      </c>
      <c r="Q275" s="207">
        <v>0.21734000000000001</v>
      </c>
      <c r="R275" s="207">
        <f>Q275*H275</f>
        <v>0.65202000000000004</v>
      </c>
      <c r="S275" s="207">
        <v>0</v>
      </c>
      <c r="T275" s="20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09" t="s">
        <v>142</v>
      </c>
      <c r="AT275" s="209" t="s">
        <v>144</v>
      </c>
      <c r="AU275" s="209" t="s">
        <v>79</v>
      </c>
      <c r="AY275" s="17" t="s">
        <v>143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7" t="s">
        <v>77</v>
      </c>
      <c r="BK275" s="210">
        <f>ROUND(I275*H275,2)</f>
        <v>0</v>
      </c>
      <c r="BL275" s="17" t="s">
        <v>142</v>
      </c>
      <c r="BM275" s="209" t="s">
        <v>1372</v>
      </c>
    </row>
    <row r="276" s="2" customFormat="1">
      <c r="A276" s="38"/>
      <c r="B276" s="39"/>
      <c r="C276" s="40"/>
      <c r="D276" s="211" t="s">
        <v>149</v>
      </c>
      <c r="E276" s="40"/>
      <c r="F276" s="212" t="s">
        <v>1373</v>
      </c>
      <c r="G276" s="40"/>
      <c r="H276" s="40"/>
      <c r="I276" s="213"/>
      <c r="J276" s="40"/>
      <c r="K276" s="40"/>
      <c r="L276" s="44"/>
      <c r="M276" s="214"/>
      <c r="N276" s="215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149</v>
      </c>
      <c r="AU276" s="17" t="s">
        <v>79</v>
      </c>
    </row>
    <row r="277" s="13" customFormat="1">
      <c r="A277" s="13"/>
      <c r="B277" s="239"/>
      <c r="C277" s="240"/>
      <c r="D277" s="211" t="s">
        <v>242</v>
      </c>
      <c r="E277" s="241" t="s">
        <v>19</v>
      </c>
      <c r="F277" s="242" t="s">
        <v>1298</v>
      </c>
      <c r="G277" s="240"/>
      <c r="H277" s="243">
        <v>3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242</v>
      </c>
      <c r="AU277" s="249" t="s">
        <v>79</v>
      </c>
      <c r="AV277" s="13" t="s">
        <v>79</v>
      </c>
      <c r="AW277" s="13" t="s">
        <v>31</v>
      </c>
      <c r="AX277" s="13" t="s">
        <v>77</v>
      </c>
      <c r="AY277" s="249" t="s">
        <v>143</v>
      </c>
    </row>
    <row r="278" s="2" customFormat="1" ht="16.5" customHeight="1">
      <c r="A278" s="38"/>
      <c r="B278" s="39"/>
      <c r="C278" s="197" t="s">
        <v>834</v>
      </c>
      <c r="D278" s="197" t="s">
        <v>144</v>
      </c>
      <c r="E278" s="198" t="s">
        <v>1374</v>
      </c>
      <c r="F278" s="199" t="s">
        <v>1375</v>
      </c>
      <c r="G278" s="200" t="s">
        <v>437</v>
      </c>
      <c r="H278" s="201">
        <v>333.30000000000001</v>
      </c>
      <c r="I278" s="202"/>
      <c r="J278" s="203">
        <f>ROUND(I278*H278,2)</f>
        <v>0</v>
      </c>
      <c r="K278" s="204"/>
      <c r="L278" s="44"/>
      <c r="M278" s="205" t="s">
        <v>19</v>
      </c>
      <c r="N278" s="206" t="s">
        <v>40</v>
      </c>
      <c r="O278" s="84"/>
      <c r="P278" s="207">
        <f>O278*H278</f>
        <v>0</v>
      </c>
      <c r="Q278" s="207">
        <v>0.00019000000000000001</v>
      </c>
      <c r="R278" s="207">
        <f>Q278*H278</f>
        <v>0.063327000000000008</v>
      </c>
      <c r="S278" s="207">
        <v>0</v>
      </c>
      <c r="T278" s="20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9" t="s">
        <v>142</v>
      </c>
      <c r="AT278" s="209" t="s">
        <v>144</v>
      </c>
      <c r="AU278" s="209" t="s">
        <v>79</v>
      </c>
      <c r="AY278" s="17" t="s">
        <v>143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7" t="s">
        <v>77</v>
      </c>
      <c r="BK278" s="210">
        <f>ROUND(I278*H278,2)</f>
        <v>0</v>
      </c>
      <c r="BL278" s="17" t="s">
        <v>142</v>
      </c>
      <c r="BM278" s="209" t="s">
        <v>1376</v>
      </c>
    </row>
    <row r="279" s="2" customFormat="1">
      <c r="A279" s="38"/>
      <c r="B279" s="39"/>
      <c r="C279" s="40"/>
      <c r="D279" s="211" t="s">
        <v>149</v>
      </c>
      <c r="E279" s="40"/>
      <c r="F279" s="212" t="s">
        <v>1377</v>
      </c>
      <c r="G279" s="40"/>
      <c r="H279" s="40"/>
      <c r="I279" s="213"/>
      <c r="J279" s="40"/>
      <c r="K279" s="40"/>
      <c r="L279" s="44"/>
      <c r="M279" s="214"/>
      <c r="N279" s="215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149</v>
      </c>
      <c r="AU279" s="17" t="s">
        <v>79</v>
      </c>
    </row>
    <row r="280" s="13" customFormat="1">
      <c r="A280" s="13"/>
      <c r="B280" s="239"/>
      <c r="C280" s="240"/>
      <c r="D280" s="211" t="s">
        <v>242</v>
      </c>
      <c r="E280" s="241" t="s">
        <v>19</v>
      </c>
      <c r="F280" s="242" t="s">
        <v>1378</v>
      </c>
      <c r="G280" s="240"/>
      <c r="H280" s="243">
        <v>333.30000000000001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242</v>
      </c>
      <c r="AU280" s="249" t="s">
        <v>79</v>
      </c>
      <c r="AV280" s="13" t="s">
        <v>79</v>
      </c>
      <c r="AW280" s="13" t="s">
        <v>31</v>
      </c>
      <c r="AX280" s="13" t="s">
        <v>77</v>
      </c>
      <c r="AY280" s="249" t="s">
        <v>143</v>
      </c>
    </row>
    <row r="281" s="2" customFormat="1" ht="16.5" customHeight="1">
      <c r="A281" s="38"/>
      <c r="B281" s="39"/>
      <c r="C281" s="197" t="s">
        <v>840</v>
      </c>
      <c r="D281" s="197" t="s">
        <v>144</v>
      </c>
      <c r="E281" s="198" t="s">
        <v>1379</v>
      </c>
      <c r="F281" s="199" t="s">
        <v>1380</v>
      </c>
      <c r="G281" s="200" t="s">
        <v>437</v>
      </c>
      <c r="H281" s="201">
        <v>330.89999999999998</v>
      </c>
      <c r="I281" s="202"/>
      <c r="J281" s="203">
        <f>ROUND(I281*H281,2)</f>
        <v>0</v>
      </c>
      <c r="K281" s="204"/>
      <c r="L281" s="44"/>
      <c r="M281" s="205" t="s">
        <v>19</v>
      </c>
      <c r="N281" s="206" t="s">
        <v>40</v>
      </c>
      <c r="O281" s="84"/>
      <c r="P281" s="207">
        <f>O281*H281</f>
        <v>0</v>
      </c>
      <c r="Q281" s="207">
        <v>6.9999999999999994E-05</v>
      </c>
      <c r="R281" s="207">
        <f>Q281*H281</f>
        <v>0.023162999999999996</v>
      </c>
      <c r="S281" s="207">
        <v>0</v>
      </c>
      <c r="T281" s="20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9" t="s">
        <v>142</v>
      </c>
      <c r="AT281" s="209" t="s">
        <v>144</v>
      </c>
      <c r="AU281" s="209" t="s">
        <v>79</v>
      </c>
      <c r="AY281" s="17" t="s">
        <v>143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7" t="s">
        <v>77</v>
      </c>
      <c r="BK281" s="210">
        <f>ROUND(I281*H281,2)</f>
        <v>0</v>
      </c>
      <c r="BL281" s="17" t="s">
        <v>142</v>
      </c>
      <c r="BM281" s="209" t="s">
        <v>1381</v>
      </c>
    </row>
    <row r="282" s="2" customFormat="1">
      <c r="A282" s="38"/>
      <c r="B282" s="39"/>
      <c r="C282" s="40"/>
      <c r="D282" s="211" t="s">
        <v>149</v>
      </c>
      <c r="E282" s="40"/>
      <c r="F282" s="212" t="s">
        <v>1382</v>
      </c>
      <c r="G282" s="40"/>
      <c r="H282" s="40"/>
      <c r="I282" s="213"/>
      <c r="J282" s="40"/>
      <c r="K282" s="40"/>
      <c r="L282" s="44"/>
      <c r="M282" s="214"/>
      <c r="N282" s="215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149</v>
      </c>
      <c r="AU282" s="17" t="s">
        <v>79</v>
      </c>
    </row>
    <row r="283" s="13" customFormat="1">
      <c r="A283" s="13"/>
      <c r="B283" s="239"/>
      <c r="C283" s="240"/>
      <c r="D283" s="211" t="s">
        <v>242</v>
      </c>
      <c r="E283" s="241" t="s">
        <v>19</v>
      </c>
      <c r="F283" s="242" t="s">
        <v>1323</v>
      </c>
      <c r="G283" s="240"/>
      <c r="H283" s="243">
        <v>330.89999999999998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242</v>
      </c>
      <c r="AU283" s="249" t="s">
        <v>79</v>
      </c>
      <c r="AV283" s="13" t="s">
        <v>79</v>
      </c>
      <c r="AW283" s="13" t="s">
        <v>31</v>
      </c>
      <c r="AX283" s="13" t="s">
        <v>77</v>
      </c>
      <c r="AY283" s="249" t="s">
        <v>143</v>
      </c>
    </row>
    <row r="284" s="2" customFormat="1" ht="16.5" customHeight="1">
      <c r="A284" s="38"/>
      <c r="B284" s="39"/>
      <c r="C284" s="197" t="s">
        <v>845</v>
      </c>
      <c r="D284" s="197" t="s">
        <v>144</v>
      </c>
      <c r="E284" s="198" t="s">
        <v>1383</v>
      </c>
      <c r="F284" s="199" t="s">
        <v>1384</v>
      </c>
      <c r="G284" s="200" t="s">
        <v>566</v>
      </c>
      <c r="H284" s="201">
        <v>1</v>
      </c>
      <c r="I284" s="202"/>
      <c r="J284" s="203">
        <f>ROUND(I284*H284,2)</f>
        <v>0</v>
      </c>
      <c r="K284" s="204"/>
      <c r="L284" s="44"/>
      <c r="M284" s="205" t="s">
        <v>19</v>
      </c>
      <c r="N284" s="206" t="s">
        <v>40</v>
      </c>
      <c r="O284" s="84"/>
      <c r="P284" s="207">
        <f>O284*H284</f>
        <v>0</v>
      </c>
      <c r="Q284" s="207">
        <v>0</v>
      </c>
      <c r="R284" s="207">
        <f>Q284*H284</f>
        <v>0</v>
      </c>
      <c r="S284" s="207">
        <v>0</v>
      </c>
      <c r="T284" s="20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9" t="s">
        <v>142</v>
      </c>
      <c r="AT284" s="209" t="s">
        <v>144</v>
      </c>
      <c r="AU284" s="209" t="s">
        <v>79</v>
      </c>
      <c r="AY284" s="17" t="s">
        <v>143</v>
      </c>
      <c r="BE284" s="210">
        <f>IF(N284="základní",J284,0)</f>
        <v>0</v>
      </c>
      <c r="BF284" s="210">
        <f>IF(N284="snížená",J284,0)</f>
        <v>0</v>
      </c>
      <c r="BG284" s="210">
        <f>IF(N284="zákl. přenesená",J284,0)</f>
        <v>0</v>
      </c>
      <c r="BH284" s="210">
        <f>IF(N284="sníž. přenesená",J284,0)</f>
        <v>0</v>
      </c>
      <c r="BI284" s="210">
        <f>IF(N284="nulová",J284,0)</f>
        <v>0</v>
      </c>
      <c r="BJ284" s="17" t="s">
        <v>77</v>
      </c>
      <c r="BK284" s="210">
        <f>ROUND(I284*H284,2)</f>
        <v>0</v>
      </c>
      <c r="BL284" s="17" t="s">
        <v>142</v>
      </c>
      <c r="BM284" s="209" t="s">
        <v>1385</v>
      </c>
    </row>
    <row r="285" s="2" customFormat="1">
      <c r="A285" s="38"/>
      <c r="B285" s="39"/>
      <c r="C285" s="40"/>
      <c r="D285" s="211" t="s">
        <v>149</v>
      </c>
      <c r="E285" s="40"/>
      <c r="F285" s="212" t="s">
        <v>1386</v>
      </c>
      <c r="G285" s="40"/>
      <c r="H285" s="40"/>
      <c r="I285" s="213"/>
      <c r="J285" s="40"/>
      <c r="K285" s="40"/>
      <c r="L285" s="44"/>
      <c r="M285" s="214"/>
      <c r="N285" s="215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149</v>
      </c>
      <c r="AU285" s="17" t="s">
        <v>79</v>
      </c>
    </row>
    <row r="286" s="13" customFormat="1">
      <c r="A286" s="13"/>
      <c r="B286" s="239"/>
      <c r="C286" s="240"/>
      <c r="D286" s="211" t="s">
        <v>242</v>
      </c>
      <c r="E286" s="241" t="s">
        <v>19</v>
      </c>
      <c r="F286" s="242" t="s">
        <v>77</v>
      </c>
      <c r="G286" s="240"/>
      <c r="H286" s="243">
        <v>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242</v>
      </c>
      <c r="AU286" s="249" t="s">
        <v>79</v>
      </c>
      <c r="AV286" s="13" t="s">
        <v>79</v>
      </c>
      <c r="AW286" s="13" t="s">
        <v>31</v>
      </c>
      <c r="AX286" s="13" t="s">
        <v>77</v>
      </c>
      <c r="AY286" s="249" t="s">
        <v>143</v>
      </c>
    </row>
    <row r="287" s="11" customFormat="1" ht="22.8" customHeight="1">
      <c r="A287" s="11"/>
      <c r="B287" s="183"/>
      <c r="C287" s="184"/>
      <c r="D287" s="185" t="s">
        <v>68</v>
      </c>
      <c r="E287" s="226" t="s">
        <v>177</v>
      </c>
      <c r="F287" s="226" t="s">
        <v>553</v>
      </c>
      <c r="G287" s="184"/>
      <c r="H287" s="184"/>
      <c r="I287" s="187"/>
      <c r="J287" s="227">
        <f>BK287</f>
        <v>0</v>
      </c>
      <c r="K287" s="184"/>
      <c r="L287" s="189"/>
      <c r="M287" s="190"/>
      <c r="N287" s="191"/>
      <c r="O287" s="191"/>
      <c r="P287" s="192">
        <f>SUM(P288:P293)</f>
        <v>0</v>
      </c>
      <c r="Q287" s="191"/>
      <c r="R287" s="192">
        <f>SUM(R288:R293)</f>
        <v>0</v>
      </c>
      <c r="S287" s="191"/>
      <c r="T287" s="193">
        <f>SUM(T288:T293)</f>
        <v>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R287" s="194" t="s">
        <v>77</v>
      </c>
      <c r="AT287" s="195" t="s">
        <v>68</v>
      </c>
      <c r="AU287" s="195" t="s">
        <v>77</v>
      </c>
      <c r="AY287" s="194" t="s">
        <v>143</v>
      </c>
      <c r="BK287" s="196">
        <f>SUM(BK288:BK293)</f>
        <v>0</v>
      </c>
    </row>
    <row r="288" s="2" customFormat="1" ht="16.5" customHeight="1">
      <c r="A288" s="38"/>
      <c r="B288" s="39"/>
      <c r="C288" s="197" t="s">
        <v>847</v>
      </c>
      <c r="D288" s="197" t="s">
        <v>144</v>
      </c>
      <c r="E288" s="198" t="s">
        <v>1141</v>
      </c>
      <c r="F288" s="199" t="s">
        <v>1142</v>
      </c>
      <c r="G288" s="200" t="s">
        <v>437</v>
      </c>
      <c r="H288" s="201">
        <v>23.399999999999999</v>
      </c>
      <c r="I288" s="202"/>
      <c r="J288" s="203">
        <f>ROUND(I288*H288,2)</f>
        <v>0</v>
      </c>
      <c r="K288" s="204"/>
      <c r="L288" s="44"/>
      <c r="M288" s="205" t="s">
        <v>19</v>
      </c>
      <c r="N288" s="206" t="s">
        <v>40</v>
      </c>
      <c r="O288" s="84"/>
      <c r="P288" s="207">
        <f>O288*H288</f>
        <v>0</v>
      </c>
      <c r="Q288" s="207">
        <v>0</v>
      </c>
      <c r="R288" s="207">
        <f>Q288*H288</f>
        <v>0</v>
      </c>
      <c r="S288" s="207">
        <v>0</v>
      </c>
      <c r="T288" s="20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09" t="s">
        <v>142</v>
      </c>
      <c r="AT288" s="209" t="s">
        <v>144</v>
      </c>
      <c r="AU288" s="209" t="s">
        <v>79</v>
      </c>
      <c r="AY288" s="17" t="s">
        <v>143</v>
      </c>
      <c r="BE288" s="210">
        <f>IF(N288="základní",J288,0)</f>
        <v>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7" t="s">
        <v>77</v>
      </c>
      <c r="BK288" s="210">
        <f>ROUND(I288*H288,2)</f>
        <v>0</v>
      </c>
      <c r="BL288" s="17" t="s">
        <v>142</v>
      </c>
      <c r="BM288" s="209" t="s">
        <v>1387</v>
      </c>
    </row>
    <row r="289" s="2" customFormat="1">
      <c r="A289" s="38"/>
      <c r="B289" s="39"/>
      <c r="C289" s="40"/>
      <c r="D289" s="211" t="s">
        <v>149</v>
      </c>
      <c r="E289" s="40"/>
      <c r="F289" s="212" t="s">
        <v>1144</v>
      </c>
      <c r="G289" s="40"/>
      <c r="H289" s="40"/>
      <c r="I289" s="213"/>
      <c r="J289" s="40"/>
      <c r="K289" s="40"/>
      <c r="L289" s="44"/>
      <c r="M289" s="214"/>
      <c r="N289" s="215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149</v>
      </c>
      <c r="AU289" s="17" t="s">
        <v>79</v>
      </c>
    </row>
    <row r="290" s="13" customFormat="1">
      <c r="A290" s="13"/>
      <c r="B290" s="239"/>
      <c r="C290" s="240"/>
      <c r="D290" s="211" t="s">
        <v>242</v>
      </c>
      <c r="E290" s="241" t="s">
        <v>19</v>
      </c>
      <c r="F290" s="242" t="s">
        <v>1388</v>
      </c>
      <c r="G290" s="240"/>
      <c r="H290" s="243">
        <v>23.399999999999999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242</v>
      </c>
      <c r="AU290" s="249" t="s">
        <v>79</v>
      </c>
      <c r="AV290" s="13" t="s">
        <v>79</v>
      </c>
      <c r="AW290" s="13" t="s">
        <v>31</v>
      </c>
      <c r="AX290" s="13" t="s">
        <v>77</v>
      </c>
      <c r="AY290" s="249" t="s">
        <v>143</v>
      </c>
    </row>
    <row r="291" s="2" customFormat="1" ht="16.5" customHeight="1">
      <c r="A291" s="38"/>
      <c r="B291" s="39"/>
      <c r="C291" s="197" t="s">
        <v>854</v>
      </c>
      <c r="D291" s="197" t="s">
        <v>144</v>
      </c>
      <c r="E291" s="198" t="s">
        <v>1150</v>
      </c>
      <c r="F291" s="199" t="s">
        <v>1151</v>
      </c>
      <c r="G291" s="200" t="s">
        <v>206</v>
      </c>
      <c r="H291" s="201">
        <v>1</v>
      </c>
      <c r="I291" s="202"/>
      <c r="J291" s="203">
        <f>ROUND(I291*H291,2)</f>
        <v>0</v>
      </c>
      <c r="K291" s="204"/>
      <c r="L291" s="44"/>
      <c r="M291" s="205" t="s">
        <v>19</v>
      </c>
      <c r="N291" s="206" t="s">
        <v>40</v>
      </c>
      <c r="O291" s="84"/>
      <c r="P291" s="207">
        <f>O291*H291</f>
        <v>0</v>
      </c>
      <c r="Q291" s="207">
        <v>0</v>
      </c>
      <c r="R291" s="207">
        <f>Q291*H291</f>
        <v>0</v>
      </c>
      <c r="S291" s="207">
        <v>0</v>
      </c>
      <c r="T291" s="20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09" t="s">
        <v>142</v>
      </c>
      <c r="AT291" s="209" t="s">
        <v>144</v>
      </c>
      <c r="AU291" s="209" t="s">
        <v>79</v>
      </c>
      <c r="AY291" s="17" t="s">
        <v>143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7" t="s">
        <v>77</v>
      </c>
      <c r="BK291" s="210">
        <f>ROUND(I291*H291,2)</f>
        <v>0</v>
      </c>
      <c r="BL291" s="17" t="s">
        <v>142</v>
      </c>
      <c r="BM291" s="209" t="s">
        <v>1389</v>
      </c>
    </row>
    <row r="292" s="2" customFormat="1">
      <c r="A292" s="38"/>
      <c r="B292" s="39"/>
      <c r="C292" s="40"/>
      <c r="D292" s="211" t="s">
        <v>149</v>
      </c>
      <c r="E292" s="40"/>
      <c r="F292" s="212" t="s">
        <v>1151</v>
      </c>
      <c r="G292" s="40"/>
      <c r="H292" s="40"/>
      <c r="I292" s="213"/>
      <c r="J292" s="40"/>
      <c r="K292" s="40"/>
      <c r="L292" s="44"/>
      <c r="M292" s="214"/>
      <c r="N292" s="215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149</v>
      </c>
      <c r="AU292" s="17" t="s">
        <v>79</v>
      </c>
    </row>
    <row r="293" s="13" customFormat="1">
      <c r="A293" s="13"/>
      <c r="B293" s="239"/>
      <c r="C293" s="240"/>
      <c r="D293" s="211" t="s">
        <v>242</v>
      </c>
      <c r="E293" s="241" t="s">
        <v>19</v>
      </c>
      <c r="F293" s="242" t="s">
        <v>1390</v>
      </c>
      <c r="G293" s="240"/>
      <c r="H293" s="243">
        <v>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242</v>
      </c>
      <c r="AU293" s="249" t="s">
        <v>79</v>
      </c>
      <c r="AV293" s="13" t="s">
        <v>79</v>
      </c>
      <c r="AW293" s="13" t="s">
        <v>31</v>
      </c>
      <c r="AX293" s="13" t="s">
        <v>77</v>
      </c>
      <c r="AY293" s="249" t="s">
        <v>143</v>
      </c>
    </row>
    <row r="294" s="11" customFormat="1" ht="22.8" customHeight="1">
      <c r="A294" s="11"/>
      <c r="B294" s="183"/>
      <c r="C294" s="184"/>
      <c r="D294" s="185" t="s">
        <v>68</v>
      </c>
      <c r="E294" s="226" t="s">
        <v>457</v>
      </c>
      <c r="F294" s="226" t="s">
        <v>458</v>
      </c>
      <c r="G294" s="184"/>
      <c r="H294" s="184"/>
      <c r="I294" s="187"/>
      <c r="J294" s="227">
        <f>BK294</f>
        <v>0</v>
      </c>
      <c r="K294" s="184"/>
      <c r="L294" s="189"/>
      <c r="M294" s="190"/>
      <c r="N294" s="191"/>
      <c r="O294" s="191"/>
      <c r="P294" s="192">
        <f>SUM(P295:P303)</f>
        <v>0</v>
      </c>
      <c r="Q294" s="191"/>
      <c r="R294" s="192">
        <f>SUM(R295:R303)</f>
        <v>0</v>
      </c>
      <c r="S294" s="191"/>
      <c r="T294" s="193">
        <f>SUM(T295:T303)</f>
        <v>0</v>
      </c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R294" s="194" t="s">
        <v>77</v>
      </c>
      <c r="AT294" s="195" t="s">
        <v>68</v>
      </c>
      <c r="AU294" s="195" t="s">
        <v>77</v>
      </c>
      <c r="AY294" s="194" t="s">
        <v>143</v>
      </c>
      <c r="BK294" s="196">
        <f>SUM(BK295:BK303)</f>
        <v>0</v>
      </c>
    </row>
    <row r="295" s="2" customFormat="1" ht="16.5" customHeight="1">
      <c r="A295" s="38"/>
      <c r="B295" s="39"/>
      <c r="C295" s="197" t="s">
        <v>860</v>
      </c>
      <c r="D295" s="197" t="s">
        <v>144</v>
      </c>
      <c r="E295" s="198" t="s">
        <v>460</v>
      </c>
      <c r="F295" s="199" t="s">
        <v>461</v>
      </c>
      <c r="G295" s="200" t="s">
        <v>462</v>
      </c>
      <c r="H295" s="201">
        <v>9.3130000000000006</v>
      </c>
      <c r="I295" s="202"/>
      <c r="J295" s="203">
        <f>ROUND(I295*H295,2)</f>
        <v>0</v>
      </c>
      <c r="K295" s="204"/>
      <c r="L295" s="44"/>
      <c r="M295" s="205" t="s">
        <v>19</v>
      </c>
      <c r="N295" s="206" t="s">
        <v>40</v>
      </c>
      <c r="O295" s="84"/>
      <c r="P295" s="207">
        <f>O295*H295</f>
        <v>0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09" t="s">
        <v>142</v>
      </c>
      <c r="AT295" s="209" t="s">
        <v>144</v>
      </c>
      <c r="AU295" s="209" t="s">
        <v>79</v>
      </c>
      <c r="AY295" s="17" t="s">
        <v>143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7" t="s">
        <v>77</v>
      </c>
      <c r="BK295" s="210">
        <f>ROUND(I295*H295,2)</f>
        <v>0</v>
      </c>
      <c r="BL295" s="17" t="s">
        <v>142</v>
      </c>
      <c r="BM295" s="209" t="s">
        <v>1391</v>
      </c>
    </row>
    <row r="296" s="2" customFormat="1">
      <c r="A296" s="38"/>
      <c r="B296" s="39"/>
      <c r="C296" s="40"/>
      <c r="D296" s="211" t="s">
        <v>149</v>
      </c>
      <c r="E296" s="40"/>
      <c r="F296" s="212" t="s">
        <v>464</v>
      </c>
      <c r="G296" s="40"/>
      <c r="H296" s="40"/>
      <c r="I296" s="213"/>
      <c r="J296" s="40"/>
      <c r="K296" s="40"/>
      <c r="L296" s="44"/>
      <c r="M296" s="214"/>
      <c r="N296" s="215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149</v>
      </c>
      <c r="AU296" s="17" t="s">
        <v>79</v>
      </c>
    </row>
    <row r="297" s="2" customFormat="1" ht="16.5" customHeight="1">
      <c r="A297" s="38"/>
      <c r="B297" s="39"/>
      <c r="C297" s="197" t="s">
        <v>867</v>
      </c>
      <c r="D297" s="197" t="s">
        <v>144</v>
      </c>
      <c r="E297" s="198" t="s">
        <v>466</v>
      </c>
      <c r="F297" s="199" t="s">
        <v>467</v>
      </c>
      <c r="G297" s="200" t="s">
        <v>462</v>
      </c>
      <c r="H297" s="201">
        <v>93.129999999999995</v>
      </c>
      <c r="I297" s="202"/>
      <c r="J297" s="203">
        <f>ROUND(I297*H297,2)</f>
        <v>0</v>
      </c>
      <c r="K297" s="204"/>
      <c r="L297" s="44"/>
      <c r="M297" s="205" t="s">
        <v>19</v>
      </c>
      <c r="N297" s="206" t="s">
        <v>40</v>
      </c>
      <c r="O297" s="84"/>
      <c r="P297" s="207">
        <f>O297*H297</f>
        <v>0</v>
      </c>
      <c r="Q297" s="207">
        <v>0</v>
      </c>
      <c r="R297" s="207">
        <f>Q297*H297</f>
        <v>0</v>
      </c>
      <c r="S297" s="207">
        <v>0</v>
      </c>
      <c r="T297" s="20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09" t="s">
        <v>142</v>
      </c>
      <c r="AT297" s="209" t="s">
        <v>144</v>
      </c>
      <c r="AU297" s="209" t="s">
        <v>79</v>
      </c>
      <c r="AY297" s="17" t="s">
        <v>143</v>
      </c>
      <c r="BE297" s="210">
        <f>IF(N297="základní",J297,0)</f>
        <v>0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7" t="s">
        <v>77</v>
      </c>
      <c r="BK297" s="210">
        <f>ROUND(I297*H297,2)</f>
        <v>0</v>
      </c>
      <c r="BL297" s="17" t="s">
        <v>142</v>
      </c>
      <c r="BM297" s="209" t="s">
        <v>1392</v>
      </c>
    </row>
    <row r="298" s="2" customFormat="1">
      <c r="A298" s="38"/>
      <c r="B298" s="39"/>
      <c r="C298" s="40"/>
      <c r="D298" s="211" t="s">
        <v>149</v>
      </c>
      <c r="E298" s="40"/>
      <c r="F298" s="212" t="s">
        <v>469</v>
      </c>
      <c r="G298" s="40"/>
      <c r="H298" s="40"/>
      <c r="I298" s="213"/>
      <c r="J298" s="40"/>
      <c r="K298" s="40"/>
      <c r="L298" s="44"/>
      <c r="M298" s="214"/>
      <c r="N298" s="215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149</v>
      </c>
      <c r="AU298" s="17" t="s">
        <v>79</v>
      </c>
    </row>
    <row r="299" s="13" customFormat="1">
      <c r="A299" s="13"/>
      <c r="B299" s="239"/>
      <c r="C299" s="240"/>
      <c r="D299" s="211" t="s">
        <v>242</v>
      </c>
      <c r="E299" s="240"/>
      <c r="F299" s="242" t="s">
        <v>1393</v>
      </c>
      <c r="G299" s="240"/>
      <c r="H299" s="243">
        <v>93.129999999999995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242</v>
      </c>
      <c r="AU299" s="249" t="s">
        <v>79</v>
      </c>
      <c r="AV299" s="13" t="s">
        <v>79</v>
      </c>
      <c r="AW299" s="13" t="s">
        <v>4</v>
      </c>
      <c r="AX299" s="13" t="s">
        <v>77</v>
      </c>
      <c r="AY299" s="249" t="s">
        <v>143</v>
      </c>
    </row>
    <row r="300" s="2" customFormat="1" ht="16.5" customHeight="1">
      <c r="A300" s="38"/>
      <c r="B300" s="39"/>
      <c r="C300" s="197" t="s">
        <v>584</v>
      </c>
      <c r="D300" s="197" t="s">
        <v>144</v>
      </c>
      <c r="E300" s="198" t="s">
        <v>472</v>
      </c>
      <c r="F300" s="199" t="s">
        <v>473</v>
      </c>
      <c r="G300" s="200" t="s">
        <v>462</v>
      </c>
      <c r="H300" s="201">
        <v>9.3130000000000006</v>
      </c>
      <c r="I300" s="202"/>
      <c r="J300" s="203">
        <f>ROUND(I300*H300,2)</f>
        <v>0</v>
      </c>
      <c r="K300" s="204"/>
      <c r="L300" s="44"/>
      <c r="M300" s="205" t="s">
        <v>19</v>
      </c>
      <c r="N300" s="206" t="s">
        <v>40</v>
      </c>
      <c r="O300" s="84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09" t="s">
        <v>142</v>
      </c>
      <c r="AT300" s="209" t="s">
        <v>144</v>
      </c>
      <c r="AU300" s="209" t="s">
        <v>79</v>
      </c>
      <c r="AY300" s="17" t="s">
        <v>143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7" t="s">
        <v>77</v>
      </c>
      <c r="BK300" s="210">
        <f>ROUND(I300*H300,2)</f>
        <v>0</v>
      </c>
      <c r="BL300" s="17" t="s">
        <v>142</v>
      </c>
      <c r="BM300" s="209" t="s">
        <v>1394</v>
      </c>
    </row>
    <row r="301" s="2" customFormat="1">
      <c r="A301" s="38"/>
      <c r="B301" s="39"/>
      <c r="C301" s="40"/>
      <c r="D301" s="211" t="s">
        <v>149</v>
      </c>
      <c r="E301" s="40"/>
      <c r="F301" s="212" t="s">
        <v>475</v>
      </c>
      <c r="G301" s="40"/>
      <c r="H301" s="40"/>
      <c r="I301" s="213"/>
      <c r="J301" s="40"/>
      <c r="K301" s="40"/>
      <c r="L301" s="44"/>
      <c r="M301" s="214"/>
      <c r="N301" s="215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149</v>
      </c>
      <c r="AU301" s="17" t="s">
        <v>79</v>
      </c>
    </row>
    <row r="302" s="2" customFormat="1" ht="21.75" customHeight="1">
      <c r="A302" s="38"/>
      <c r="B302" s="39"/>
      <c r="C302" s="197" t="s">
        <v>878</v>
      </c>
      <c r="D302" s="197" t="s">
        <v>144</v>
      </c>
      <c r="E302" s="198" t="s">
        <v>1157</v>
      </c>
      <c r="F302" s="199" t="s">
        <v>1158</v>
      </c>
      <c r="G302" s="200" t="s">
        <v>462</v>
      </c>
      <c r="H302" s="201">
        <v>9.3130000000000006</v>
      </c>
      <c r="I302" s="202"/>
      <c r="J302" s="203">
        <f>ROUND(I302*H302,2)</f>
        <v>0</v>
      </c>
      <c r="K302" s="204"/>
      <c r="L302" s="44"/>
      <c r="M302" s="205" t="s">
        <v>19</v>
      </c>
      <c r="N302" s="206" t="s">
        <v>40</v>
      </c>
      <c r="O302" s="84"/>
      <c r="P302" s="207">
        <f>O302*H302</f>
        <v>0</v>
      </c>
      <c r="Q302" s="207">
        <v>0</v>
      </c>
      <c r="R302" s="207">
        <f>Q302*H302</f>
        <v>0</v>
      </c>
      <c r="S302" s="207">
        <v>0</v>
      </c>
      <c r="T302" s="20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09" t="s">
        <v>142</v>
      </c>
      <c r="AT302" s="209" t="s">
        <v>144</v>
      </c>
      <c r="AU302" s="209" t="s">
        <v>79</v>
      </c>
      <c r="AY302" s="17" t="s">
        <v>143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7" t="s">
        <v>77</v>
      </c>
      <c r="BK302" s="210">
        <f>ROUND(I302*H302,2)</f>
        <v>0</v>
      </c>
      <c r="BL302" s="17" t="s">
        <v>142</v>
      </c>
      <c r="BM302" s="209" t="s">
        <v>1395</v>
      </c>
    </row>
    <row r="303" s="2" customFormat="1">
      <c r="A303" s="38"/>
      <c r="B303" s="39"/>
      <c r="C303" s="40"/>
      <c r="D303" s="211" t="s">
        <v>149</v>
      </c>
      <c r="E303" s="40"/>
      <c r="F303" s="212" t="s">
        <v>1160</v>
      </c>
      <c r="G303" s="40"/>
      <c r="H303" s="40"/>
      <c r="I303" s="213"/>
      <c r="J303" s="40"/>
      <c r="K303" s="40"/>
      <c r="L303" s="44"/>
      <c r="M303" s="214"/>
      <c r="N303" s="215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149</v>
      </c>
      <c r="AU303" s="17" t="s">
        <v>79</v>
      </c>
    </row>
    <row r="304" s="11" customFormat="1" ht="22.8" customHeight="1">
      <c r="A304" s="11"/>
      <c r="B304" s="183"/>
      <c r="C304" s="184"/>
      <c r="D304" s="185" t="s">
        <v>68</v>
      </c>
      <c r="E304" s="226" t="s">
        <v>476</v>
      </c>
      <c r="F304" s="226" t="s">
        <v>477</v>
      </c>
      <c r="G304" s="184"/>
      <c r="H304" s="184"/>
      <c r="I304" s="187"/>
      <c r="J304" s="227">
        <f>BK304</f>
        <v>0</v>
      </c>
      <c r="K304" s="184"/>
      <c r="L304" s="189"/>
      <c r="M304" s="190"/>
      <c r="N304" s="191"/>
      <c r="O304" s="191"/>
      <c r="P304" s="192">
        <f>SUM(P305:P306)</f>
        <v>0</v>
      </c>
      <c r="Q304" s="191"/>
      <c r="R304" s="192">
        <f>SUM(R305:R306)</f>
        <v>0</v>
      </c>
      <c r="S304" s="191"/>
      <c r="T304" s="193">
        <f>SUM(T305:T306)</f>
        <v>0</v>
      </c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R304" s="194" t="s">
        <v>77</v>
      </c>
      <c r="AT304" s="195" t="s">
        <v>68</v>
      </c>
      <c r="AU304" s="195" t="s">
        <v>77</v>
      </c>
      <c r="AY304" s="194" t="s">
        <v>143</v>
      </c>
      <c r="BK304" s="196">
        <f>SUM(BK305:BK306)</f>
        <v>0</v>
      </c>
    </row>
    <row r="305" s="2" customFormat="1" ht="16.5" customHeight="1">
      <c r="A305" s="38"/>
      <c r="B305" s="39"/>
      <c r="C305" s="197" t="s">
        <v>884</v>
      </c>
      <c r="D305" s="197" t="s">
        <v>144</v>
      </c>
      <c r="E305" s="198" t="s">
        <v>1396</v>
      </c>
      <c r="F305" s="199" t="s">
        <v>1397</v>
      </c>
      <c r="G305" s="200" t="s">
        <v>462</v>
      </c>
      <c r="H305" s="201">
        <v>518.524</v>
      </c>
      <c r="I305" s="202"/>
      <c r="J305" s="203">
        <f>ROUND(I305*H305,2)</f>
        <v>0</v>
      </c>
      <c r="K305" s="204"/>
      <c r="L305" s="44"/>
      <c r="M305" s="205" t="s">
        <v>19</v>
      </c>
      <c r="N305" s="206" t="s">
        <v>40</v>
      </c>
      <c r="O305" s="84"/>
      <c r="P305" s="207">
        <f>O305*H305</f>
        <v>0</v>
      </c>
      <c r="Q305" s="207">
        <v>0</v>
      </c>
      <c r="R305" s="207">
        <f>Q305*H305</f>
        <v>0</v>
      </c>
      <c r="S305" s="207">
        <v>0</v>
      </c>
      <c r="T305" s="20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9" t="s">
        <v>142</v>
      </c>
      <c r="AT305" s="209" t="s">
        <v>144</v>
      </c>
      <c r="AU305" s="209" t="s">
        <v>79</v>
      </c>
      <c r="AY305" s="17" t="s">
        <v>143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7" t="s">
        <v>77</v>
      </c>
      <c r="BK305" s="210">
        <f>ROUND(I305*H305,2)</f>
        <v>0</v>
      </c>
      <c r="BL305" s="17" t="s">
        <v>142</v>
      </c>
      <c r="BM305" s="209" t="s">
        <v>1398</v>
      </c>
    </row>
    <row r="306" s="2" customFormat="1">
      <c r="A306" s="38"/>
      <c r="B306" s="39"/>
      <c r="C306" s="40"/>
      <c r="D306" s="211" t="s">
        <v>149</v>
      </c>
      <c r="E306" s="40"/>
      <c r="F306" s="212" t="s">
        <v>1399</v>
      </c>
      <c r="G306" s="40"/>
      <c r="H306" s="40"/>
      <c r="I306" s="213"/>
      <c r="J306" s="40"/>
      <c r="K306" s="40"/>
      <c r="L306" s="44"/>
      <c r="M306" s="216"/>
      <c r="N306" s="217"/>
      <c r="O306" s="218"/>
      <c r="P306" s="218"/>
      <c r="Q306" s="218"/>
      <c r="R306" s="218"/>
      <c r="S306" s="218"/>
      <c r="T306" s="219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149</v>
      </c>
      <c r="AU306" s="17" t="s">
        <v>79</v>
      </c>
    </row>
    <row r="307" s="2" customFormat="1" ht="6.96" customHeight="1">
      <c r="A307" s="38"/>
      <c r="B307" s="59"/>
      <c r="C307" s="60"/>
      <c r="D307" s="60"/>
      <c r="E307" s="60"/>
      <c r="F307" s="60"/>
      <c r="G307" s="60"/>
      <c r="H307" s="60"/>
      <c r="I307" s="60"/>
      <c r="J307" s="60"/>
      <c r="K307" s="60"/>
      <c r="L307" s="44"/>
      <c r="M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</row>
  </sheetData>
  <sheetProtection sheet="1" autoFilter="0" formatColumns="0" formatRows="0" objects="1" scenarios="1" spinCount="100000" saltValue="z7iExpBN6nYp0SvrjHoQiLfWY2uVAi1shqIMmZFTbeyqBkb+Y1g7g4pGRai/6XQZ+KT1CP5qa1Ft/k5mjO7Z/Q==" hashValue="SgXFjNhxmIhLwMUg2D+26zhYDzihDRFke70rHiLCp50jnQz7JzRa8lg8nHP9MdYb/4YpXhw1pV4GP6PiuL+tqw==" algorithmName="SHA-512" password="CC35"/>
  <autoFilter ref="C86:K30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ROUND((SUM(BE81:BE85)),  2)</f>
        <v>0</v>
      </c>
      <c r="G33" s="38"/>
      <c r="H33" s="38"/>
      <c r="I33" s="148">
        <v>0.20999999999999999</v>
      </c>
      <c r="J33" s="147">
        <f>ROUND(((SUM(BE81:BE85))*I33),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ROUND((SUM(BF81:BF85)),  2)</f>
        <v>0</v>
      </c>
      <c r="G34" s="38"/>
      <c r="H34" s="38"/>
      <c r="I34" s="148">
        <v>0.14999999999999999</v>
      </c>
      <c r="J34" s="147">
        <f>ROUND(((SUM(BF81:BF85))*I34),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ROUND((SUM(BG81:BG85)),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ROUND((SUM(BH81:BH85)),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ROUND((SUM(BI81:BI85)),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IO 04 - Přeložka podzemního vedení O2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232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1401</v>
      </c>
      <c r="E61" s="223"/>
      <c r="F61" s="223"/>
      <c r="G61" s="223"/>
      <c r="H61" s="223"/>
      <c r="I61" s="223"/>
      <c r="J61" s="224">
        <f>J83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127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Ochranná nádrž NO4 v k.ú. Hovorany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120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IO 04 - Přeložka podzemního vedení O2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22. 1. 2021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30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28</v>
      </c>
      <c r="D78" s="40"/>
      <c r="E78" s="40"/>
      <c r="F78" s="27" t="str">
        <f>IF(E18="","",E18)</f>
        <v>Vyplň údaj</v>
      </c>
      <c r="G78" s="40"/>
      <c r="H78" s="40"/>
      <c r="I78" s="32" t="s">
        <v>32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71"/>
      <c r="B80" s="172"/>
      <c r="C80" s="173" t="s">
        <v>128</v>
      </c>
      <c r="D80" s="174" t="s">
        <v>54</v>
      </c>
      <c r="E80" s="174" t="s">
        <v>50</v>
      </c>
      <c r="F80" s="174" t="s">
        <v>51</v>
      </c>
      <c r="G80" s="174" t="s">
        <v>129</v>
      </c>
      <c r="H80" s="174" t="s">
        <v>130</v>
      </c>
      <c r="I80" s="174" t="s">
        <v>131</v>
      </c>
      <c r="J80" s="175" t="s">
        <v>124</v>
      </c>
      <c r="K80" s="176" t="s">
        <v>132</v>
      </c>
      <c r="L80" s="177"/>
      <c r="M80" s="92" t="s">
        <v>19</v>
      </c>
      <c r="N80" s="93" t="s">
        <v>39</v>
      </c>
      <c r="O80" s="93" t="s">
        <v>133</v>
      </c>
      <c r="P80" s="93" t="s">
        <v>134</v>
      </c>
      <c r="Q80" s="93" t="s">
        <v>135</v>
      </c>
      <c r="R80" s="93" t="s">
        <v>136</v>
      </c>
      <c r="S80" s="93" t="s">
        <v>137</v>
      </c>
      <c r="T80" s="94" t="s">
        <v>138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8"/>
      <c r="B81" s="39"/>
      <c r="C81" s="99" t="s">
        <v>139</v>
      </c>
      <c r="D81" s="40"/>
      <c r="E81" s="40"/>
      <c r="F81" s="40"/>
      <c r="G81" s="40"/>
      <c r="H81" s="40"/>
      <c r="I81" s="40"/>
      <c r="J81" s="178">
        <f>BK81</f>
        <v>0</v>
      </c>
      <c r="K81" s="40"/>
      <c r="L81" s="44"/>
      <c r="M81" s="95"/>
      <c r="N81" s="179"/>
      <c r="O81" s="96"/>
      <c r="P81" s="180">
        <f>P82</f>
        <v>0</v>
      </c>
      <c r="Q81" s="96"/>
      <c r="R81" s="180">
        <f>R82</f>
        <v>0.0050000000000000001</v>
      </c>
      <c r="S81" s="96"/>
      <c r="T81" s="181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68</v>
      </c>
      <c r="AU81" s="17" t="s">
        <v>125</v>
      </c>
      <c r="BK81" s="182">
        <f>BK82</f>
        <v>0</v>
      </c>
    </row>
    <row r="82" s="11" customFormat="1" ht="25.92" customHeight="1">
      <c r="A82" s="11"/>
      <c r="B82" s="183"/>
      <c r="C82" s="184"/>
      <c r="D82" s="185" t="s">
        <v>68</v>
      </c>
      <c r="E82" s="186" t="s">
        <v>483</v>
      </c>
      <c r="F82" s="186" t="s">
        <v>484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P83</f>
        <v>0</v>
      </c>
      <c r="Q82" s="191"/>
      <c r="R82" s="192">
        <f>R83</f>
        <v>0.0050000000000000001</v>
      </c>
      <c r="S82" s="191"/>
      <c r="T82" s="193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79</v>
      </c>
      <c r="AT82" s="195" t="s">
        <v>68</v>
      </c>
      <c r="AU82" s="195" t="s">
        <v>69</v>
      </c>
      <c r="AY82" s="194" t="s">
        <v>143</v>
      </c>
      <c r="BK82" s="196">
        <f>BK83</f>
        <v>0</v>
      </c>
    </row>
    <row r="83" s="11" customFormat="1" ht="22.8" customHeight="1">
      <c r="A83" s="11"/>
      <c r="B83" s="183"/>
      <c r="C83" s="184"/>
      <c r="D83" s="185" t="s">
        <v>68</v>
      </c>
      <c r="E83" s="226" t="s">
        <v>1402</v>
      </c>
      <c r="F83" s="226" t="s">
        <v>1403</v>
      </c>
      <c r="G83" s="184"/>
      <c r="H83" s="184"/>
      <c r="I83" s="187"/>
      <c r="J83" s="227">
        <f>BK83</f>
        <v>0</v>
      </c>
      <c r="K83" s="184"/>
      <c r="L83" s="189"/>
      <c r="M83" s="190"/>
      <c r="N83" s="191"/>
      <c r="O83" s="191"/>
      <c r="P83" s="192">
        <f>SUM(P84:P85)</f>
        <v>0</v>
      </c>
      <c r="Q83" s="191"/>
      <c r="R83" s="192">
        <f>SUM(R84:R85)</f>
        <v>0.0050000000000000001</v>
      </c>
      <c r="S83" s="191"/>
      <c r="T83" s="193">
        <f>SUM(T84:T85)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79</v>
      </c>
      <c r="AT83" s="195" t="s">
        <v>68</v>
      </c>
      <c r="AU83" s="195" t="s">
        <v>77</v>
      </c>
      <c r="AY83" s="194" t="s">
        <v>143</v>
      </c>
      <c r="BK83" s="196">
        <f>SUM(BK84:BK85)</f>
        <v>0</v>
      </c>
    </row>
    <row r="84" s="2" customFormat="1" ht="16.5" customHeight="1">
      <c r="A84" s="38"/>
      <c r="B84" s="39"/>
      <c r="C84" s="228" t="s">
        <v>77</v>
      </c>
      <c r="D84" s="228" t="s">
        <v>237</v>
      </c>
      <c r="E84" s="229" t="s">
        <v>1404</v>
      </c>
      <c r="F84" s="230" t="s">
        <v>1405</v>
      </c>
      <c r="G84" s="231" t="s">
        <v>566</v>
      </c>
      <c r="H84" s="232">
        <v>1</v>
      </c>
      <c r="I84" s="233"/>
      <c r="J84" s="234">
        <f>ROUND(I84*H84,2)</f>
        <v>0</v>
      </c>
      <c r="K84" s="235"/>
      <c r="L84" s="236"/>
      <c r="M84" s="237" t="s">
        <v>19</v>
      </c>
      <c r="N84" s="238" t="s">
        <v>40</v>
      </c>
      <c r="O84" s="84"/>
      <c r="P84" s="207">
        <f>O84*H84</f>
        <v>0</v>
      </c>
      <c r="Q84" s="207">
        <v>0.0050000000000000001</v>
      </c>
      <c r="R84" s="207">
        <f>Q84*H84</f>
        <v>0.0050000000000000001</v>
      </c>
      <c r="S84" s="207">
        <v>0</v>
      </c>
      <c r="T84" s="208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9" t="s">
        <v>173</v>
      </c>
      <c r="AT84" s="209" t="s">
        <v>237</v>
      </c>
      <c r="AU84" s="209" t="s">
        <v>79</v>
      </c>
      <c r="AY84" s="17" t="s">
        <v>143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7" t="s">
        <v>77</v>
      </c>
      <c r="BK84" s="210">
        <f>ROUND(I84*H84,2)</f>
        <v>0</v>
      </c>
      <c r="BL84" s="17" t="s">
        <v>142</v>
      </c>
      <c r="BM84" s="209" t="s">
        <v>1406</v>
      </c>
    </row>
    <row r="85" s="2" customFormat="1">
      <c r="A85" s="38"/>
      <c r="B85" s="39"/>
      <c r="C85" s="40"/>
      <c r="D85" s="211" t="s">
        <v>149</v>
      </c>
      <c r="E85" s="40"/>
      <c r="F85" s="212" t="s">
        <v>1407</v>
      </c>
      <c r="G85" s="40"/>
      <c r="H85" s="40"/>
      <c r="I85" s="213"/>
      <c r="J85" s="40"/>
      <c r="K85" s="40"/>
      <c r="L85" s="44"/>
      <c r="M85" s="216"/>
      <c r="N85" s="217"/>
      <c r="O85" s="218"/>
      <c r="P85" s="218"/>
      <c r="Q85" s="218"/>
      <c r="R85" s="218"/>
      <c r="S85" s="218"/>
      <c r="T85" s="219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149</v>
      </c>
      <c r="AU85" s="17" t="s">
        <v>79</v>
      </c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44"/>
      <c r="M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</sheetData>
  <sheetProtection sheet="1" autoFilter="0" formatColumns="0" formatRows="0" objects="1" scenarios="1" spinCount="100000" saltValue="6Vlv9GgdN4T1izcpzrbJ5xIDUSKiFHB1XG1Q6rEq5TZAe//MS7WZg7L4i3rvX+VkRBHAGNCA/VmcKs2ChpGelQ==" hashValue="PkE9j2s/BbP42FhcItQD9WdfifsqwmVDue9zqEkIB/hyQuBc9WHrFeA2XhevDv3UIOwLGjw/CEVP627bzh072g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119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NO4 v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1408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ROUND((SUM(BE85:BE147)),  2)</f>
        <v>0</v>
      </c>
      <c r="G33" s="38"/>
      <c r="H33" s="38"/>
      <c r="I33" s="148">
        <v>0.20999999999999999</v>
      </c>
      <c r="J33" s="147">
        <f>ROUND(((SUM(BE85:BE147))*I33),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ROUND((SUM(BF85:BF147)),  2)</f>
        <v>0</v>
      </c>
      <c r="G34" s="38"/>
      <c r="H34" s="38"/>
      <c r="I34" s="148">
        <v>0.14999999999999999</v>
      </c>
      <c r="J34" s="147">
        <f>ROUND(((SUM(BF85:BF147))*I34),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ROUND((SUM(BG85:BG147)),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ROUND((SUM(BH85:BH147)),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ROUND((SUM(BI85:BI147)),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NO4 v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IO 05 - Polní cesta VPC48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22. 1. 2021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123</v>
      </c>
      <c r="D57" s="162"/>
      <c r="E57" s="162"/>
      <c r="F57" s="162"/>
      <c r="G57" s="162"/>
      <c r="H57" s="162"/>
      <c r="I57" s="162"/>
      <c r="J57" s="163" t="s">
        <v>124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125</v>
      </c>
    </row>
    <row r="60" s="9" customFormat="1" ht="24.96" customHeight="1">
      <c r="A60" s="9"/>
      <c r="B60" s="165"/>
      <c r="C60" s="166"/>
      <c r="D60" s="167" t="s">
        <v>226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227</v>
      </c>
      <c r="E61" s="223"/>
      <c r="F61" s="223"/>
      <c r="G61" s="223"/>
      <c r="H61" s="223"/>
      <c r="I61" s="223"/>
      <c r="J61" s="224">
        <f>J87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571</v>
      </c>
      <c r="E62" s="223"/>
      <c r="F62" s="223"/>
      <c r="G62" s="223"/>
      <c r="H62" s="223"/>
      <c r="I62" s="223"/>
      <c r="J62" s="224">
        <f>J124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981</v>
      </c>
      <c r="E63" s="223"/>
      <c r="F63" s="223"/>
      <c r="G63" s="223"/>
      <c r="H63" s="223"/>
      <c r="I63" s="223"/>
      <c r="J63" s="224">
        <f>J128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493</v>
      </c>
      <c r="E64" s="223"/>
      <c r="F64" s="223"/>
      <c r="G64" s="223"/>
      <c r="H64" s="223"/>
      <c r="I64" s="223"/>
      <c r="J64" s="224">
        <f>J141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231</v>
      </c>
      <c r="E65" s="223"/>
      <c r="F65" s="223"/>
      <c r="G65" s="223"/>
      <c r="H65" s="223"/>
      <c r="I65" s="223"/>
      <c r="J65" s="224">
        <f>J145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Ochranná nádrž NO4 v k.ú. Hovorany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120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IO 05 - Polní cesta VPC48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 xml:space="preserve"> </v>
      </c>
      <c r="G79" s="40"/>
      <c r="H79" s="40"/>
      <c r="I79" s="32" t="s">
        <v>23</v>
      </c>
      <c r="J79" s="72" t="str">
        <f>IF(J12="","",J12)</f>
        <v>22. 1. 2021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E15</f>
        <v xml:space="preserve"> </v>
      </c>
      <c r="G81" s="40"/>
      <c r="H81" s="40"/>
      <c r="I81" s="32" t="s">
        <v>30</v>
      </c>
      <c r="J81" s="36" t="str">
        <f>E21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IF(E18="","",E18)</f>
        <v>Vyplň údaj</v>
      </c>
      <c r="G82" s="40"/>
      <c r="H82" s="40"/>
      <c r="I82" s="32" t="s">
        <v>32</v>
      </c>
      <c r="J82" s="36" t="str">
        <f>E24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71"/>
      <c r="B84" s="172"/>
      <c r="C84" s="173" t="s">
        <v>128</v>
      </c>
      <c r="D84" s="174" t="s">
        <v>54</v>
      </c>
      <c r="E84" s="174" t="s">
        <v>50</v>
      </c>
      <c r="F84" s="174" t="s">
        <v>51</v>
      </c>
      <c r="G84" s="174" t="s">
        <v>129</v>
      </c>
      <c r="H84" s="174" t="s">
        <v>130</v>
      </c>
      <c r="I84" s="174" t="s">
        <v>131</v>
      </c>
      <c r="J84" s="175" t="s">
        <v>124</v>
      </c>
      <c r="K84" s="176" t="s">
        <v>132</v>
      </c>
      <c r="L84" s="177"/>
      <c r="M84" s="92" t="s">
        <v>19</v>
      </c>
      <c r="N84" s="93" t="s">
        <v>39</v>
      </c>
      <c r="O84" s="93" t="s">
        <v>133</v>
      </c>
      <c r="P84" s="93" t="s">
        <v>134</v>
      </c>
      <c r="Q84" s="93" t="s">
        <v>135</v>
      </c>
      <c r="R84" s="93" t="s">
        <v>136</v>
      </c>
      <c r="S84" s="93" t="s">
        <v>137</v>
      </c>
      <c r="T84" s="94" t="s">
        <v>138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8"/>
      <c r="B85" s="39"/>
      <c r="C85" s="99" t="s">
        <v>139</v>
      </c>
      <c r="D85" s="40"/>
      <c r="E85" s="40"/>
      <c r="F85" s="40"/>
      <c r="G85" s="40"/>
      <c r="H85" s="40"/>
      <c r="I85" s="40"/>
      <c r="J85" s="178">
        <f>BK85</f>
        <v>0</v>
      </c>
      <c r="K85" s="40"/>
      <c r="L85" s="44"/>
      <c r="M85" s="95"/>
      <c r="N85" s="179"/>
      <c r="O85" s="96"/>
      <c r="P85" s="180">
        <f>P86</f>
        <v>0</v>
      </c>
      <c r="Q85" s="96"/>
      <c r="R85" s="180">
        <f>R86</f>
        <v>36.437920000000005</v>
      </c>
      <c r="S85" s="96"/>
      <c r="T85" s="181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68</v>
      </c>
      <c r="AU85" s="17" t="s">
        <v>125</v>
      </c>
      <c r="BK85" s="182">
        <f>BK86</f>
        <v>0</v>
      </c>
    </row>
    <row r="86" s="11" customFormat="1" ht="25.92" customHeight="1">
      <c r="A86" s="11"/>
      <c r="B86" s="183"/>
      <c r="C86" s="184"/>
      <c r="D86" s="185" t="s">
        <v>68</v>
      </c>
      <c r="E86" s="186" t="s">
        <v>234</v>
      </c>
      <c r="F86" s="186" t="s">
        <v>235</v>
      </c>
      <c r="G86" s="184"/>
      <c r="H86" s="184"/>
      <c r="I86" s="187"/>
      <c r="J86" s="188">
        <f>BK86</f>
        <v>0</v>
      </c>
      <c r="K86" s="184"/>
      <c r="L86" s="189"/>
      <c r="M86" s="190"/>
      <c r="N86" s="191"/>
      <c r="O86" s="191"/>
      <c r="P86" s="192">
        <f>P87+P124+P128+P141+P145</f>
        <v>0</v>
      </c>
      <c r="Q86" s="191"/>
      <c r="R86" s="192">
        <f>R87+R124+R128+R141+R145</f>
        <v>36.437920000000005</v>
      </c>
      <c r="S86" s="191"/>
      <c r="T86" s="193">
        <f>T87+T124+T128+T141+T145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77</v>
      </c>
      <c r="AT86" s="195" t="s">
        <v>68</v>
      </c>
      <c r="AU86" s="195" t="s">
        <v>69</v>
      </c>
      <c r="AY86" s="194" t="s">
        <v>143</v>
      </c>
      <c r="BK86" s="196">
        <f>BK87+BK124+BK128+BK141+BK145</f>
        <v>0</v>
      </c>
    </row>
    <row r="87" s="11" customFormat="1" ht="22.8" customHeight="1">
      <c r="A87" s="11"/>
      <c r="B87" s="183"/>
      <c r="C87" s="184"/>
      <c r="D87" s="185" t="s">
        <v>68</v>
      </c>
      <c r="E87" s="226" t="s">
        <v>77</v>
      </c>
      <c r="F87" s="226" t="s">
        <v>236</v>
      </c>
      <c r="G87" s="184"/>
      <c r="H87" s="184"/>
      <c r="I87" s="187"/>
      <c r="J87" s="227">
        <f>BK87</f>
        <v>0</v>
      </c>
      <c r="K87" s="184"/>
      <c r="L87" s="189"/>
      <c r="M87" s="190"/>
      <c r="N87" s="191"/>
      <c r="O87" s="191"/>
      <c r="P87" s="192">
        <f>SUM(P88:P123)</f>
        <v>0</v>
      </c>
      <c r="Q87" s="191"/>
      <c r="R87" s="192">
        <f>SUM(R88:R123)</f>
        <v>0.00364</v>
      </c>
      <c r="S87" s="191"/>
      <c r="T87" s="193">
        <f>SUM(T88:T123)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77</v>
      </c>
      <c r="AT87" s="195" t="s">
        <v>68</v>
      </c>
      <c r="AU87" s="195" t="s">
        <v>77</v>
      </c>
      <c r="AY87" s="194" t="s">
        <v>143</v>
      </c>
      <c r="BK87" s="196">
        <f>SUM(BK88:BK123)</f>
        <v>0</v>
      </c>
    </row>
    <row r="88" s="2" customFormat="1" ht="16.5" customHeight="1">
      <c r="A88" s="38"/>
      <c r="B88" s="39"/>
      <c r="C88" s="197" t="s">
        <v>77</v>
      </c>
      <c r="D88" s="197" t="s">
        <v>144</v>
      </c>
      <c r="E88" s="198" t="s">
        <v>299</v>
      </c>
      <c r="F88" s="199" t="s">
        <v>300</v>
      </c>
      <c r="G88" s="200" t="s">
        <v>259</v>
      </c>
      <c r="H88" s="201">
        <v>1405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40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142</v>
      </c>
      <c r="AT88" s="209" t="s">
        <v>144</v>
      </c>
      <c r="AU88" s="209" t="s">
        <v>79</v>
      </c>
      <c r="AY88" s="17" t="s">
        <v>143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77</v>
      </c>
      <c r="BK88" s="210">
        <f>ROUND(I88*H88,2)</f>
        <v>0</v>
      </c>
      <c r="BL88" s="17" t="s">
        <v>142</v>
      </c>
      <c r="BM88" s="209" t="s">
        <v>1409</v>
      </c>
    </row>
    <row r="89" s="2" customFormat="1">
      <c r="A89" s="38"/>
      <c r="B89" s="39"/>
      <c r="C89" s="40"/>
      <c r="D89" s="211" t="s">
        <v>149</v>
      </c>
      <c r="E89" s="40"/>
      <c r="F89" s="212" t="s">
        <v>302</v>
      </c>
      <c r="G89" s="40"/>
      <c r="H89" s="40"/>
      <c r="I89" s="213"/>
      <c r="J89" s="40"/>
      <c r="K89" s="40"/>
      <c r="L89" s="44"/>
      <c r="M89" s="214"/>
      <c r="N89" s="215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149</v>
      </c>
      <c r="AU89" s="17" t="s">
        <v>79</v>
      </c>
    </row>
    <row r="90" s="13" customFormat="1">
      <c r="A90" s="13"/>
      <c r="B90" s="239"/>
      <c r="C90" s="240"/>
      <c r="D90" s="211" t="s">
        <v>242</v>
      </c>
      <c r="E90" s="241" t="s">
        <v>19</v>
      </c>
      <c r="F90" s="242" t="s">
        <v>1410</v>
      </c>
      <c r="G90" s="240"/>
      <c r="H90" s="243">
        <v>1405</v>
      </c>
      <c r="I90" s="244"/>
      <c r="J90" s="240"/>
      <c r="K90" s="240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242</v>
      </c>
      <c r="AU90" s="249" t="s">
        <v>79</v>
      </c>
      <c r="AV90" s="13" t="s">
        <v>79</v>
      </c>
      <c r="AW90" s="13" t="s">
        <v>31</v>
      </c>
      <c r="AX90" s="13" t="s">
        <v>77</v>
      </c>
      <c r="AY90" s="249" t="s">
        <v>143</v>
      </c>
    </row>
    <row r="91" s="2" customFormat="1" ht="21.75" customHeight="1">
      <c r="A91" s="38"/>
      <c r="B91" s="39"/>
      <c r="C91" s="197" t="s">
        <v>79</v>
      </c>
      <c r="D91" s="197" t="s">
        <v>144</v>
      </c>
      <c r="E91" s="198" t="s">
        <v>1411</v>
      </c>
      <c r="F91" s="199" t="s">
        <v>1412</v>
      </c>
      <c r="G91" s="200" t="s">
        <v>306</v>
      </c>
      <c r="H91" s="201">
        <v>725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40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142</v>
      </c>
      <c r="AT91" s="209" t="s">
        <v>144</v>
      </c>
      <c r="AU91" s="209" t="s">
        <v>79</v>
      </c>
      <c r="AY91" s="17" t="s">
        <v>143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77</v>
      </c>
      <c r="BK91" s="210">
        <f>ROUND(I91*H91,2)</f>
        <v>0</v>
      </c>
      <c r="BL91" s="17" t="s">
        <v>142</v>
      </c>
      <c r="BM91" s="209" t="s">
        <v>1413</v>
      </c>
    </row>
    <row r="92" s="2" customFormat="1">
      <c r="A92" s="38"/>
      <c r="B92" s="39"/>
      <c r="C92" s="40"/>
      <c r="D92" s="211" t="s">
        <v>149</v>
      </c>
      <c r="E92" s="40"/>
      <c r="F92" s="212" t="s">
        <v>1414</v>
      </c>
      <c r="G92" s="40"/>
      <c r="H92" s="40"/>
      <c r="I92" s="213"/>
      <c r="J92" s="40"/>
      <c r="K92" s="40"/>
      <c r="L92" s="44"/>
      <c r="M92" s="214"/>
      <c r="N92" s="215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149</v>
      </c>
      <c r="AU92" s="17" t="s">
        <v>79</v>
      </c>
    </row>
    <row r="93" s="13" customFormat="1">
      <c r="A93" s="13"/>
      <c r="B93" s="239"/>
      <c r="C93" s="240"/>
      <c r="D93" s="211" t="s">
        <v>242</v>
      </c>
      <c r="E93" s="241" t="s">
        <v>19</v>
      </c>
      <c r="F93" s="242" t="s">
        <v>1415</v>
      </c>
      <c r="G93" s="240"/>
      <c r="H93" s="243">
        <v>725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242</v>
      </c>
      <c r="AU93" s="249" t="s">
        <v>79</v>
      </c>
      <c r="AV93" s="13" t="s">
        <v>79</v>
      </c>
      <c r="AW93" s="13" t="s">
        <v>31</v>
      </c>
      <c r="AX93" s="13" t="s">
        <v>77</v>
      </c>
      <c r="AY93" s="249" t="s">
        <v>143</v>
      </c>
    </row>
    <row r="94" s="2" customFormat="1" ht="16.5" customHeight="1">
      <c r="A94" s="38"/>
      <c r="B94" s="39"/>
      <c r="C94" s="197" t="s">
        <v>154</v>
      </c>
      <c r="D94" s="197" t="s">
        <v>144</v>
      </c>
      <c r="E94" s="198" t="s">
        <v>514</v>
      </c>
      <c r="F94" s="199" t="s">
        <v>515</v>
      </c>
      <c r="G94" s="200" t="s">
        <v>306</v>
      </c>
      <c r="H94" s="201">
        <v>725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40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142</v>
      </c>
      <c r="AT94" s="209" t="s">
        <v>144</v>
      </c>
      <c r="AU94" s="209" t="s">
        <v>79</v>
      </c>
      <c r="AY94" s="17" t="s">
        <v>143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77</v>
      </c>
      <c r="BK94" s="210">
        <f>ROUND(I94*H94,2)</f>
        <v>0</v>
      </c>
      <c r="BL94" s="17" t="s">
        <v>142</v>
      </c>
      <c r="BM94" s="209" t="s">
        <v>1416</v>
      </c>
    </row>
    <row r="95" s="2" customFormat="1">
      <c r="A95" s="38"/>
      <c r="B95" s="39"/>
      <c r="C95" s="40"/>
      <c r="D95" s="211" t="s">
        <v>149</v>
      </c>
      <c r="E95" s="40"/>
      <c r="F95" s="212" t="s">
        <v>517</v>
      </c>
      <c r="G95" s="40"/>
      <c r="H95" s="40"/>
      <c r="I95" s="213"/>
      <c r="J95" s="40"/>
      <c r="K95" s="40"/>
      <c r="L95" s="44"/>
      <c r="M95" s="214"/>
      <c r="N95" s="215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149</v>
      </c>
      <c r="AU95" s="17" t="s">
        <v>79</v>
      </c>
    </row>
    <row r="96" s="13" customFormat="1">
      <c r="A96" s="13"/>
      <c r="B96" s="239"/>
      <c r="C96" s="240"/>
      <c r="D96" s="211" t="s">
        <v>242</v>
      </c>
      <c r="E96" s="241" t="s">
        <v>19</v>
      </c>
      <c r="F96" s="242" t="s">
        <v>1415</v>
      </c>
      <c r="G96" s="240"/>
      <c r="H96" s="243">
        <v>725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242</v>
      </c>
      <c r="AU96" s="249" t="s">
        <v>79</v>
      </c>
      <c r="AV96" s="13" t="s">
        <v>79</v>
      </c>
      <c r="AW96" s="13" t="s">
        <v>31</v>
      </c>
      <c r="AX96" s="13" t="s">
        <v>77</v>
      </c>
      <c r="AY96" s="249" t="s">
        <v>143</v>
      </c>
    </row>
    <row r="97" s="2" customFormat="1" ht="16.5" customHeight="1">
      <c r="A97" s="38"/>
      <c r="B97" s="39"/>
      <c r="C97" s="197" t="s">
        <v>142</v>
      </c>
      <c r="D97" s="197" t="s">
        <v>144</v>
      </c>
      <c r="E97" s="198" t="s">
        <v>1417</v>
      </c>
      <c r="F97" s="199" t="s">
        <v>1418</v>
      </c>
      <c r="G97" s="200" t="s">
        <v>306</v>
      </c>
      <c r="H97" s="201">
        <v>149.84999999999999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40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142</v>
      </c>
      <c r="AT97" s="209" t="s">
        <v>144</v>
      </c>
      <c r="AU97" s="209" t="s">
        <v>79</v>
      </c>
      <c r="AY97" s="17" t="s">
        <v>143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77</v>
      </c>
      <c r="BK97" s="210">
        <f>ROUND(I97*H97,2)</f>
        <v>0</v>
      </c>
      <c r="BL97" s="17" t="s">
        <v>142</v>
      </c>
      <c r="BM97" s="209" t="s">
        <v>1419</v>
      </c>
    </row>
    <row r="98" s="2" customFormat="1">
      <c r="A98" s="38"/>
      <c r="B98" s="39"/>
      <c r="C98" s="40"/>
      <c r="D98" s="211" t="s">
        <v>149</v>
      </c>
      <c r="E98" s="40"/>
      <c r="F98" s="212" t="s">
        <v>1420</v>
      </c>
      <c r="G98" s="40"/>
      <c r="H98" s="40"/>
      <c r="I98" s="213"/>
      <c r="J98" s="40"/>
      <c r="K98" s="40"/>
      <c r="L98" s="44"/>
      <c r="M98" s="214"/>
      <c r="N98" s="215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149</v>
      </c>
      <c r="AU98" s="17" t="s">
        <v>79</v>
      </c>
    </row>
    <row r="99" s="13" customFormat="1">
      <c r="A99" s="13"/>
      <c r="B99" s="239"/>
      <c r="C99" s="240"/>
      <c r="D99" s="211" t="s">
        <v>242</v>
      </c>
      <c r="E99" s="241" t="s">
        <v>19</v>
      </c>
      <c r="F99" s="242" t="s">
        <v>1421</v>
      </c>
      <c r="G99" s="240"/>
      <c r="H99" s="243">
        <v>149.84999999999999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242</v>
      </c>
      <c r="AU99" s="249" t="s">
        <v>79</v>
      </c>
      <c r="AV99" s="13" t="s">
        <v>79</v>
      </c>
      <c r="AW99" s="13" t="s">
        <v>31</v>
      </c>
      <c r="AX99" s="13" t="s">
        <v>77</v>
      </c>
      <c r="AY99" s="249" t="s">
        <v>143</v>
      </c>
    </row>
    <row r="100" s="2" customFormat="1" ht="16.5" customHeight="1">
      <c r="A100" s="38"/>
      <c r="B100" s="39"/>
      <c r="C100" s="197" t="s">
        <v>161</v>
      </c>
      <c r="D100" s="197" t="s">
        <v>144</v>
      </c>
      <c r="E100" s="198" t="s">
        <v>1006</v>
      </c>
      <c r="F100" s="199" t="s">
        <v>1007</v>
      </c>
      <c r="G100" s="200" t="s">
        <v>306</v>
      </c>
      <c r="H100" s="201">
        <v>149.84999999999999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40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142</v>
      </c>
      <c r="AT100" s="209" t="s">
        <v>144</v>
      </c>
      <c r="AU100" s="209" t="s">
        <v>79</v>
      </c>
      <c r="AY100" s="17" t="s">
        <v>143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77</v>
      </c>
      <c r="BK100" s="210">
        <f>ROUND(I100*H100,2)</f>
        <v>0</v>
      </c>
      <c r="BL100" s="17" t="s">
        <v>142</v>
      </c>
      <c r="BM100" s="209" t="s">
        <v>1422</v>
      </c>
    </row>
    <row r="101" s="2" customFormat="1">
      <c r="A101" s="38"/>
      <c r="B101" s="39"/>
      <c r="C101" s="40"/>
      <c r="D101" s="211" t="s">
        <v>149</v>
      </c>
      <c r="E101" s="40"/>
      <c r="F101" s="212" t="s">
        <v>1009</v>
      </c>
      <c r="G101" s="40"/>
      <c r="H101" s="40"/>
      <c r="I101" s="213"/>
      <c r="J101" s="40"/>
      <c r="K101" s="40"/>
      <c r="L101" s="44"/>
      <c r="M101" s="214"/>
      <c r="N101" s="215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79</v>
      </c>
    </row>
    <row r="102" s="13" customFormat="1">
      <c r="A102" s="13"/>
      <c r="B102" s="239"/>
      <c r="C102" s="240"/>
      <c r="D102" s="211" t="s">
        <v>242</v>
      </c>
      <c r="E102" s="241" t="s">
        <v>19</v>
      </c>
      <c r="F102" s="242" t="s">
        <v>1421</v>
      </c>
      <c r="G102" s="240"/>
      <c r="H102" s="243">
        <v>149.84999999999999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242</v>
      </c>
      <c r="AU102" s="249" t="s">
        <v>79</v>
      </c>
      <c r="AV102" s="13" t="s">
        <v>79</v>
      </c>
      <c r="AW102" s="13" t="s">
        <v>31</v>
      </c>
      <c r="AX102" s="13" t="s">
        <v>77</v>
      </c>
      <c r="AY102" s="249" t="s">
        <v>143</v>
      </c>
    </row>
    <row r="103" s="2" customFormat="1" ht="16.5" customHeight="1">
      <c r="A103" s="38"/>
      <c r="B103" s="39"/>
      <c r="C103" s="197" t="s">
        <v>165</v>
      </c>
      <c r="D103" s="197" t="s">
        <v>144</v>
      </c>
      <c r="E103" s="198" t="s">
        <v>343</v>
      </c>
      <c r="F103" s="199" t="s">
        <v>344</v>
      </c>
      <c r="G103" s="200" t="s">
        <v>306</v>
      </c>
      <c r="H103" s="201">
        <v>725</v>
      </c>
      <c r="I103" s="202"/>
      <c r="J103" s="203">
        <f>ROUND(I103*H103,2)</f>
        <v>0</v>
      </c>
      <c r="K103" s="204"/>
      <c r="L103" s="44"/>
      <c r="M103" s="205" t="s">
        <v>19</v>
      </c>
      <c r="N103" s="206" t="s">
        <v>40</v>
      </c>
      <c r="O103" s="8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142</v>
      </c>
      <c r="AT103" s="209" t="s">
        <v>144</v>
      </c>
      <c r="AU103" s="209" t="s">
        <v>79</v>
      </c>
      <c r="AY103" s="17" t="s">
        <v>143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77</v>
      </c>
      <c r="BK103" s="210">
        <f>ROUND(I103*H103,2)</f>
        <v>0</v>
      </c>
      <c r="BL103" s="17" t="s">
        <v>142</v>
      </c>
      <c r="BM103" s="209" t="s">
        <v>1423</v>
      </c>
    </row>
    <row r="104" s="2" customFormat="1">
      <c r="A104" s="38"/>
      <c r="B104" s="39"/>
      <c r="C104" s="40"/>
      <c r="D104" s="211" t="s">
        <v>149</v>
      </c>
      <c r="E104" s="40"/>
      <c r="F104" s="212" t="s">
        <v>346</v>
      </c>
      <c r="G104" s="40"/>
      <c r="H104" s="40"/>
      <c r="I104" s="213"/>
      <c r="J104" s="40"/>
      <c r="K104" s="40"/>
      <c r="L104" s="44"/>
      <c r="M104" s="214"/>
      <c r="N104" s="215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79</v>
      </c>
    </row>
    <row r="105" s="13" customFormat="1">
      <c r="A105" s="13"/>
      <c r="B105" s="239"/>
      <c r="C105" s="240"/>
      <c r="D105" s="211" t="s">
        <v>242</v>
      </c>
      <c r="E105" s="241" t="s">
        <v>19</v>
      </c>
      <c r="F105" s="242" t="s">
        <v>1415</v>
      </c>
      <c r="G105" s="240"/>
      <c r="H105" s="243">
        <v>725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242</v>
      </c>
      <c r="AU105" s="249" t="s">
        <v>79</v>
      </c>
      <c r="AV105" s="13" t="s">
        <v>79</v>
      </c>
      <c r="AW105" s="13" t="s">
        <v>31</v>
      </c>
      <c r="AX105" s="13" t="s">
        <v>77</v>
      </c>
      <c r="AY105" s="249" t="s">
        <v>143</v>
      </c>
    </row>
    <row r="106" s="2" customFormat="1" ht="16.5" customHeight="1">
      <c r="A106" s="38"/>
      <c r="B106" s="39"/>
      <c r="C106" s="197" t="s">
        <v>169</v>
      </c>
      <c r="D106" s="197" t="s">
        <v>144</v>
      </c>
      <c r="E106" s="198" t="s">
        <v>355</v>
      </c>
      <c r="F106" s="199" t="s">
        <v>356</v>
      </c>
      <c r="G106" s="200" t="s">
        <v>259</v>
      </c>
      <c r="H106" s="201">
        <v>477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40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142</v>
      </c>
      <c r="AT106" s="209" t="s">
        <v>144</v>
      </c>
      <c r="AU106" s="209" t="s">
        <v>79</v>
      </c>
      <c r="AY106" s="17" t="s">
        <v>143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77</v>
      </c>
      <c r="BK106" s="210">
        <f>ROUND(I106*H106,2)</f>
        <v>0</v>
      </c>
      <c r="BL106" s="17" t="s">
        <v>142</v>
      </c>
      <c r="BM106" s="209" t="s">
        <v>1424</v>
      </c>
    </row>
    <row r="107" s="2" customFormat="1">
      <c r="A107" s="38"/>
      <c r="B107" s="39"/>
      <c r="C107" s="40"/>
      <c r="D107" s="211" t="s">
        <v>149</v>
      </c>
      <c r="E107" s="40"/>
      <c r="F107" s="212" t="s">
        <v>358</v>
      </c>
      <c r="G107" s="40"/>
      <c r="H107" s="40"/>
      <c r="I107" s="213"/>
      <c r="J107" s="40"/>
      <c r="K107" s="40"/>
      <c r="L107" s="44"/>
      <c r="M107" s="214"/>
      <c r="N107" s="215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79</v>
      </c>
    </row>
    <row r="108" s="13" customFormat="1">
      <c r="A108" s="13"/>
      <c r="B108" s="239"/>
      <c r="C108" s="240"/>
      <c r="D108" s="211" t="s">
        <v>242</v>
      </c>
      <c r="E108" s="241" t="s">
        <v>19</v>
      </c>
      <c r="F108" s="242" t="s">
        <v>1425</v>
      </c>
      <c r="G108" s="240"/>
      <c r="H108" s="243">
        <v>477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9" t="s">
        <v>242</v>
      </c>
      <c r="AU108" s="249" t="s">
        <v>79</v>
      </c>
      <c r="AV108" s="13" t="s">
        <v>79</v>
      </c>
      <c r="AW108" s="13" t="s">
        <v>31</v>
      </c>
      <c r="AX108" s="13" t="s">
        <v>77</v>
      </c>
      <c r="AY108" s="249" t="s">
        <v>143</v>
      </c>
    </row>
    <row r="109" s="2" customFormat="1" ht="16.5" customHeight="1">
      <c r="A109" s="38"/>
      <c r="B109" s="39"/>
      <c r="C109" s="197" t="s">
        <v>173</v>
      </c>
      <c r="D109" s="197" t="s">
        <v>144</v>
      </c>
      <c r="E109" s="198" t="s">
        <v>367</v>
      </c>
      <c r="F109" s="199" t="s">
        <v>368</v>
      </c>
      <c r="G109" s="200" t="s">
        <v>259</v>
      </c>
      <c r="H109" s="201">
        <v>104</v>
      </c>
      <c r="I109" s="202"/>
      <c r="J109" s="203">
        <f>ROUND(I109*H109,2)</f>
        <v>0</v>
      </c>
      <c r="K109" s="204"/>
      <c r="L109" s="44"/>
      <c r="M109" s="205" t="s">
        <v>19</v>
      </c>
      <c r="N109" s="206" t="s">
        <v>40</v>
      </c>
      <c r="O109" s="8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142</v>
      </c>
      <c r="AT109" s="209" t="s">
        <v>144</v>
      </c>
      <c r="AU109" s="209" t="s">
        <v>79</v>
      </c>
      <c r="AY109" s="17" t="s">
        <v>143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77</v>
      </c>
      <c r="BK109" s="210">
        <f>ROUND(I109*H109,2)</f>
        <v>0</v>
      </c>
      <c r="BL109" s="17" t="s">
        <v>142</v>
      </c>
      <c r="BM109" s="209" t="s">
        <v>1426</v>
      </c>
    </row>
    <row r="110" s="2" customFormat="1">
      <c r="A110" s="38"/>
      <c r="B110" s="39"/>
      <c r="C110" s="40"/>
      <c r="D110" s="211" t="s">
        <v>149</v>
      </c>
      <c r="E110" s="40"/>
      <c r="F110" s="212" t="s">
        <v>370</v>
      </c>
      <c r="G110" s="40"/>
      <c r="H110" s="40"/>
      <c r="I110" s="213"/>
      <c r="J110" s="40"/>
      <c r="K110" s="40"/>
      <c r="L110" s="44"/>
      <c r="M110" s="214"/>
      <c r="N110" s="215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149</v>
      </c>
      <c r="AU110" s="17" t="s">
        <v>79</v>
      </c>
    </row>
    <row r="111" s="13" customFormat="1">
      <c r="A111" s="13"/>
      <c r="B111" s="239"/>
      <c r="C111" s="240"/>
      <c r="D111" s="211" t="s">
        <v>242</v>
      </c>
      <c r="E111" s="241" t="s">
        <v>19</v>
      </c>
      <c r="F111" s="242" t="s">
        <v>1427</v>
      </c>
      <c r="G111" s="240"/>
      <c r="H111" s="243">
        <v>104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242</v>
      </c>
      <c r="AU111" s="249" t="s">
        <v>79</v>
      </c>
      <c r="AV111" s="13" t="s">
        <v>79</v>
      </c>
      <c r="AW111" s="13" t="s">
        <v>31</v>
      </c>
      <c r="AX111" s="13" t="s">
        <v>77</v>
      </c>
      <c r="AY111" s="249" t="s">
        <v>143</v>
      </c>
    </row>
    <row r="112" s="2" customFormat="1" ht="16.5" customHeight="1">
      <c r="A112" s="38"/>
      <c r="B112" s="39"/>
      <c r="C112" s="228" t="s">
        <v>177</v>
      </c>
      <c r="D112" s="228" t="s">
        <v>237</v>
      </c>
      <c r="E112" s="229" t="s">
        <v>238</v>
      </c>
      <c r="F112" s="230" t="s">
        <v>239</v>
      </c>
      <c r="G112" s="231" t="s">
        <v>240</v>
      </c>
      <c r="H112" s="232">
        <v>3.6400000000000001</v>
      </c>
      <c r="I112" s="233"/>
      <c r="J112" s="234">
        <f>ROUND(I112*H112,2)</f>
        <v>0</v>
      </c>
      <c r="K112" s="235"/>
      <c r="L112" s="236"/>
      <c r="M112" s="237" t="s">
        <v>19</v>
      </c>
      <c r="N112" s="238" t="s">
        <v>40</v>
      </c>
      <c r="O112" s="84"/>
      <c r="P112" s="207">
        <f>O112*H112</f>
        <v>0</v>
      </c>
      <c r="Q112" s="207">
        <v>0.001</v>
      </c>
      <c r="R112" s="207">
        <f>Q112*H112</f>
        <v>0.00364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173</v>
      </c>
      <c r="AT112" s="209" t="s">
        <v>237</v>
      </c>
      <c r="AU112" s="209" t="s">
        <v>79</v>
      </c>
      <c r="AY112" s="17" t="s">
        <v>143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77</v>
      </c>
      <c r="BK112" s="210">
        <f>ROUND(I112*H112,2)</f>
        <v>0</v>
      </c>
      <c r="BL112" s="17" t="s">
        <v>142</v>
      </c>
      <c r="BM112" s="209" t="s">
        <v>1428</v>
      </c>
    </row>
    <row r="113" s="2" customFormat="1">
      <c r="A113" s="38"/>
      <c r="B113" s="39"/>
      <c r="C113" s="40"/>
      <c r="D113" s="211" t="s">
        <v>149</v>
      </c>
      <c r="E113" s="40"/>
      <c r="F113" s="212" t="s">
        <v>239</v>
      </c>
      <c r="G113" s="40"/>
      <c r="H113" s="40"/>
      <c r="I113" s="213"/>
      <c r="J113" s="40"/>
      <c r="K113" s="40"/>
      <c r="L113" s="44"/>
      <c r="M113" s="214"/>
      <c r="N113" s="215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149</v>
      </c>
      <c r="AU113" s="17" t="s">
        <v>79</v>
      </c>
    </row>
    <row r="114" s="13" customFormat="1">
      <c r="A114" s="13"/>
      <c r="B114" s="239"/>
      <c r="C114" s="240"/>
      <c r="D114" s="211" t="s">
        <v>242</v>
      </c>
      <c r="E114" s="241" t="s">
        <v>19</v>
      </c>
      <c r="F114" s="242" t="s">
        <v>1429</v>
      </c>
      <c r="G114" s="240"/>
      <c r="H114" s="243">
        <v>3.6400000000000001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242</v>
      </c>
      <c r="AU114" s="249" t="s">
        <v>79</v>
      </c>
      <c r="AV114" s="13" t="s">
        <v>79</v>
      </c>
      <c r="AW114" s="13" t="s">
        <v>31</v>
      </c>
      <c r="AX114" s="13" t="s">
        <v>77</v>
      </c>
      <c r="AY114" s="249" t="s">
        <v>143</v>
      </c>
    </row>
    <row r="115" s="2" customFormat="1" ht="16.5" customHeight="1">
      <c r="A115" s="38"/>
      <c r="B115" s="39"/>
      <c r="C115" s="197" t="s">
        <v>181</v>
      </c>
      <c r="D115" s="197" t="s">
        <v>144</v>
      </c>
      <c r="E115" s="198" t="s">
        <v>372</v>
      </c>
      <c r="F115" s="199" t="s">
        <v>373</v>
      </c>
      <c r="G115" s="200" t="s">
        <v>259</v>
      </c>
      <c r="H115" s="201">
        <v>104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40</v>
      </c>
      <c r="O115" s="8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142</v>
      </c>
      <c r="AT115" s="209" t="s">
        <v>144</v>
      </c>
      <c r="AU115" s="209" t="s">
        <v>79</v>
      </c>
      <c r="AY115" s="17" t="s">
        <v>143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77</v>
      </c>
      <c r="BK115" s="210">
        <f>ROUND(I115*H115,2)</f>
        <v>0</v>
      </c>
      <c r="BL115" s="17" t="s">
        <v>142</v>
      </c>
      <c r="BM115" s="209" t="s">
        <v>1430</v>
      </c>
    </row>
    <row r="116" s="2" customFormat="1">
      <c r="A116" s="38"/>
      <c r="B116" s="39"/>
      <c r="C116" s="40"/>
      <c r="D116" s="211" t="s">
        <v>149</v>
      </c>
      <c r="E116" s="40"/>
      <c r="F116" s="212" t="s">
        <v>375</v>
      </c>
      <c r="G116" s="40"/>
      <c r="H116" s="40"/>
      <c r="I116" s="213"/>
      <c r="J116" s="40"/>
      <c r="K116" s="40"/>
      <c r="L116" s="44"/>
      <c r="M116" s="214"/>
      <c r="N116" s="215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149</v>
      </c>
      <c r="AU116" s="17" t="s">
        <v>79</v>
      </c>
    </row>
    <row r="117" s="13" customFormat="1">
      <c r="A117" s="13"/>
      <c r="B117" s="239"/>
      <c r="C117" s="240"/>
      <c r="D117" s="211" t="s">
        <v>242</v>
      </c>
      <c r="E117" s="241" t="s">
        <v>19</v>
      </c>
      <c r="F117" s="242" t="s">
        <v>1427</v>
      </c>
      <c r="G117" s="240"/>
      <c r="H117" s="243">
        <v>104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242</v>
      </c>
      <c r="AU117" s="249" t="s">
        <v>79</v>
      </c>
      <c r="AV117" s="13" t="s">
        <v>79</v>
      </c>
      <c r="AW117" s="13" t="s">
        <v>31</v>
      </c>
      <c r="AX117" s="13" t="s">
        <v>77</v>
      </c>
      <c r="AY117" s="249" t="s">
        <v>143</v>
      </c>
    </row>
    <row r="118" s="2" customFormat="1" ht="16.5" customHeight="1">
      <c r="A118" s="38"/>
      <c r="B118" s="39"/>
      <c r="C118" s="197" t="s">
        <v>186</v>
      </c>
      <c r="D118" s="197" t="s">
        <v>144</v>
      </c>
      <c r="E118" s="198" t="s">
        <v>621</v>
      </c>
      <c r="F118" s="199" t="s">
        <v>622</v>
      </c>
      <c r="G118" s="200" t="s">
        <v>259</v>
      </c>
      <c r="H118" s="201">
        <v>895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40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142</v>
      </c>
      <c r="AT118" s="209" t="s">
        <v>144</v>
      </c>
      <c r="AU118" s="209" t="s">
        <v>79</v>
      </c>
      <c r="AY118" s="17" t="s">
        <v>143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77</v>
      </c>
      <c r="BK118" s="210">
        <f>ROUND(I118*H118,2)</f>
        <v>0</v>
      </c>
      <c r="BL118" s="17" t="s">
        <v>142</v>
      </c>
      <c r="BM118" s="209" t="s">
        <v>1431</v>
      </c>
    </row>
    <row r="119" s="2" customFormat="1">
      <c r="A119" s="38"/>
      <c r="B119" s="39"/>
      <c r="C119" s="40"/>
      <c r="D119" s="211" t="s">
        <v>149</v>
      </c>
      <c r="E119" s="40"/>
      <c r="F119" s="212" t="s">
        <v>624</v>
      </c>
      <c r="G119" s="40"/>
      <c r="H119" s="40"/>
      <c r="I119" s="213"/>
      <c r="J119" s="40"/>
      <c r="K119" s="40"/>
      <c r="L119" s="44"/>
      <c r="M119" s="214"/>
      <c r="N119" s="215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149</v>
      </c>
      <c r="AU119" s="17" t="s">
        <v>79</v>
      </c>
    </row>
    <row r="120" s="13" customFormat="1">
      <c r="A120" s="13"/>
      <c r="B120" s="239"/>
      <c r="C120" s="240"/>
      <c r="D120" s="211" t="s">
        <v>242</v>
      </c>
      <c r="E120" s="241" t="s">
        <v>19</v>
      </c>
      <c r="F120" s="242" t="s">
        <v>1432</v>
      </c>
      <c r="G120" s="240"/>
      <c r="H120" s="243">
        <v>895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242</v>
      </c>
      <c r="AU120" s="249" t="s">
        <v>79</v>
      </c>
      <c r="AV120" s="13" t="s">
        <v>79</v>
      </c>
      <c r="AW120" s="13" t="s">
        <v>31</v>
      </c>
      <c r="AX120" s="13" t="s">
        <v>77</v>
      </c>
      <c r="AY120" s="249" t="s">
        <v>143</v>
      </c>
    </row>
    <row r="121" s="2" customFormat="1" ht="16.5" customHeight="1">
      <c r="A121" s="38"/>
      <c r="B121" s="39"/>
      <c r="C121" s="197" t="s">
        <v>190</v>
      </c>
      <c r="D121" s="197" t="s">
        <v>144</v>
      </c>
      <c r="E121" s="198" t="s">
        <v>1433</v>
      </c>
      <c r="F121" s="199" t="s">
        <v>394</v>
      </c>
      <c r="G121" s="200" t="s">
        <v>259</v>
      </c>
      <c r="H121" s="201">
        <v>895</v>
      </c>
      <c r="I121" s="202"/>
      <c r="J121" s="203">
        <f>ROUND(I121*H121,2)</f>
        <v>0</v>
      </c>
      <c r="K121" s="204"/>
      <c r="L121" s="44"/>
      <c r="M121" s="205" t="s">
        <v>19</v>
      </c>
      <c r="N121" s="206" t="s">
        <v>40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142</v>
      </c>
      <c r="AT121" s="209" t="s">
        <v>144</v>
      </c>
      <c r="AU121" s="209" t="s">
        <v>79</v>
      </c>
      <c r="AY121" s="17" t="s">
        <v>143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77</v>
      </c>
      <c r="BK121" s="210">
        <f>ROUND(I121*H121,2)</f>
        <v>0</v>
      </c>
      <c r="BL121" s="17" t="s">
        <v>142</v>
      </c>
      <c r="BM121" s="209" t="s">
        <v>1434</v>
      </c>
    </row>
    <row r="122" s="2" customFormat="1">
      <c r="A122" s="38"/>
      <c r="B122" s="39"/>
      <c r="C122" s="40"/>
      <c r="D122" s="211" t="s">
        <v>149</v>
      </c>
      <c r="E122" s="40"/>
      <c r="F122" s="212" t="s">
        <v>396</v>
      </c>
      <c r="G122" s="40"/>
      <c r="H122" s="40"/>
      <c r="I122" s="213"/>
      <c r="J122" s="40"/>
      <c r="K122" s="40"/>
      <c r="L122" s="44"/>
      <c r="M122" s="214"/>
      <c r="N122" s="215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79</v>
      </c>
    </row>
    <row r="123" s="13" customFormat="1">
      <c r="A123" s="13"/>
      <c r="B123" s="239"/>
      <c r="C123" s="240"/>
      <c r="D123" s="211" t="s">
        <v>242</v>
      </c>
      <c r="E123" s="241" t="s">
        <v>19</v>
      </c>
      <c r="F123" s="242" t="s">
        <v>1432</v>
      </c>
      <c r="G123" s="240"/>
      <c r="H123" s="243">
        <v>895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242</v>
      </c>
      <c r="AU123" s="249" t="s">
        <v>79</v>
      </c>
      <c r="AV123" s="13" t="s">
        <v>79</v>
      </c>
      <c r="AW123" s="13" t="s">
        <v>31</v>
      </c>
      <c r="AX123" s="13" t="s">
        <v>77</v>
      </c>
      <c r="AY123" s="249" t="s">
        <v>143</v>
      </c>
    </row>
    <row r="124" s="11" customFormat="1" ht="22.8" customHeight="1">
      <c r="A124" s="11"/>
      <c r="B124" s="183"/>
      <c r="C124" s="184"/>
      <c r="D124" s="185" t="s">
        <v>68</v>
      </c>
      <c r="E124" s="226" t="s">
        <v>79</v>
      </c>
      <c r="F124" s="226" t="s">
        <v>626</v>
      </c>
      <c r="G124" s="184"/>
      <c r="H124" s="184"/>
      <c r="I124" s="187"/>
      <c r="J124" s="227">
        <f>BK124</f>
        <v>0</v>
      </c>
      <c r="K124" s="184"/>
      <c r="L124" s="189"/>
      <c r="M124" s="190"/>
      <c r="N124" s="191"/>
      <c r="O124" s="191"/>
      <c r="P124" s="192">
        <f>SUM(P125:P127)</f>
        <v>0</v>
      </c>
      <c r="Q124" s="191"/>
      <c r="R124" s="192">
        <f>SUM(R125:R127)</f>
        <v>22.925280000000001</v>
      </c>
      <c r="S124" s="191"/>
      <c r="T124" s="193">
        <f>SUM(T125:T127)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4" t="s">
        <v>77</v>
      </c>
      <c r="AT124" s="195" t="s">
        <v>68</v>
      </c>
      <c r="AU124" s="195" t="s">
        <v>77</v>
      </c>
      <c r="AY124" s="194" t="s">
        <v>143</v>
      </c>
      <c r="BK124" s="196">
        <f>SUM(BK125:BK127)</f>
        <v>0</v>
      </c>
    </row>
    <row r="125" s="2" customFormat="1" ht="21.75" customHeight="1">
      <c r="A125" s="38"/>
      <c r="B125" s="39"/>
      <c r="C125" s="197" t="s">
        <v>195</v>
      </c>
      <c r="D125" s="197" t="s">
        <v>144</v>
      </c>
      <c r="E125" s="198" t="s">
        <v>1032</v>
      </c>
      <c r="F125" s="199" t="s">
        <v>1033</v>
      </c>
      <c r="G125" s="200" t="s">
        <v>437</v>
      </c>
      <c r="H125" s="201">
        <v>112</v>
      </c>
      <c r="I125" s="202"/>
      <c r="J125" s="203">
        <f>ROUND(I125*H125,2)</f>
        <v>0</v>
      </c>
      <c r="K125" s="204"/>
      <c r="L125" s="44"/>
      <c r="M125" s="205" t="s">
        <v>19</v>
      </c>
      <c r="N125" s="206" t="s">
        <v>40</v>
      </c>
      <c r="O125" s="84"/>
      <c r="P125" s="207">
        <f>O125*H125</f>
        <v>0</v>
      </c>
      <c r="Q125" s="207">
        <v>0.20469000000000001</v>
      </c>
      <c r="R125" s="207">
        <f>Q125*H125</f>
        <v>22.925280000000001</v>
      </c>
      <c r="S125" s="207">
        <v>0</v>
      </c>
      <c r="T125" s="20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9" t="s">
        <v>142</v>
      </c>
      <c r="AT125" s="209" t="s">
        <v>144</v>
      </c>
      <c r="AU125" s="209" t="s">
        <v>79</v>
      </c>
      <c r="AY125" s="17" t="s">
        <v>143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7" t="s">
        <v>77</v>
      </c>
      <c r="BK125" s="210">
        <f>ROUND(I125*H125,2)</f>
        <v>0</v>
      </c>
      <c r="BL125" s="17" t="s">
        <v>142</v>
      </c>
      <c r="BM125" s="209" t="s">
        <v>1435</v>
      </c>
    </row>
    <row r="126" s="2" customFormat="1">
      <c r="A126" s="38"/>
      <c r="B126" s="39"/>
      <c r="C126" s="40"/>
      <c r="D126" s="211" t="s">
        <v>149</v>
      </c>
      <c r="E126" s="40"/>
      <c r="F126" s="212" t="s">
        <v>1035</v>
      </c>
      <c r="G126" s="40"/>
      <c r="H126" s="40"/>
      <c r="I126" s="213"/>
      <c r="J126" s="40"/>
      <c r="K126" s="40"/>
      <c r="L126" s="44"/>
      <c r="M126" s="214"/>
      <c r="N126" s="215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79</v>
      </c>
    </row>
    <row r="127" s="13" customFormat="1">
      <c r="A127" s="13"/>
      <c r="B127" s="239"/>
      <c r="C127" s="240"/>
      <c r="D127" s="211" t="s">
        <v>242</v>
      </c>
      <c r="E127" s="241" t="s">
        <v>19</v>
      </c>
      <c r="F127" s="242" t="s">
        <v>1436</v>
      </c>
      <c r="G127" s="240"/>
      <c r="H127" s="243">
        <v>112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242</v>
      </c>
      <c r="AU127" s="249" t="s">
        <v>79</v>
      </c>
      <c r="AV127" s="13" t="s">
        <v>79</v>
      </c>
      <c r="AW127" s="13" t="s">
        <v>31</v>
      </c>
      <c r="AX127" s="13" t="s">
        <v>77</v>
      </c>
      <c r="AY127" s="249" t="s">
        <v>143</v>
      </c>
    </row>
    <row r="128" s="11" customFormat="1" ht="22.8" customHeight="1">
      <c r="A128" s="11"/>
      <c r="B128" s="183"/>
      <c r="C128" s="184"/>
      <c r="D128" s="185" t="s">
        <v>68</v>
      </c>
      <c r="E128" s="226" t="s">
        <v>161</v>
      </c>
      <c r="F128" s="226" t="s">
        <v>1071</v>
      </c>
      <c r="G128" s="184"/>
      <c r="H128" s="184"/>
      <c r="I128" s="187"/>
      <c r="J128" s="227">
        <f>BK128</f>
        <v>0</v>
      </c>
      <c r="K128" s="184"/>
      <c r="L128" s="189"/>
      <c r="M128" s="190"/>
      <c r="N128" s="191"/>
      <c r="O128" s="191"/>
      <c r="P128" s="192">
        <f>SUM(P129:P140)</f>
        <v>0</v>
      </c>
      <c r="Q128" s="191"/>
      <c r="R128" s="192">
        <f>SUM(R129:R140)</f>
        <v>13.509</v>
      </c>
      <c r="S128" s="191"/>
      <c r="T128" s="193">
        <f>SUM(T129:T140)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94" t="s">
        <v>77</v>
      </c>
      <c r="AT128" s="195" t="s">
        <v>68</v>
      </c>
      <c r="AU128" s="195" t="s">
        <v>77</v>
      </c>
      <c r="AY128" s="194" t="s">
        <v>143</v>
      </c>
      <c r="BK128" s="196">
        <f>SUM(BK129:BK140)</f>
        <v>0</v>
      </c>
    </row>
    <row r="129" s="2" customFormat="1" ht="21.75" customHeight="1">
      <c r="A129" s="38"/>
      <c r="B129" s="39"/>
      <c r="C129" s="197" t="s">
        <v>199</v>
      </c>
      <c r="D129" s="197" t="s">
        <v>144</v>
      </c>
      <c r="E129" s="198" t="s">
        <v>1072</v>
      </c>
      <c r="F129" s="199" t="s">
        <v>1073</v>
      </c>
      <c r="G129" s="200" t="s">
        <v>259</v>
      </c>
      <c r="H129" s="201">
        <v>477</v>
      </c>
      <c r="I129" s="202"/>
      <c r="J129" s="203">
        <f>ROUND(I129*H129,2)</f>
        <v>0</v>
      </c>
      <c r="K129" s="204"/>
      <c r="L129" s="44"/>
      <c r="M129" s="205" t="s">
        <v>19</v>
      </c>
      <c r="N129" s="206" t="s">
        <v>40</v>
      </c>
      <c r="O129" s="84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9" t="s">
        <v>142</v>
      </c>
      <c r="AT129" s="209" t="s">
        <v>144</v>
      </c>
      <c r="AU129" s="209" t="s">
        <v>79</v>
      </c>
      <c r="AY129" s="17" t="s">
        <v>143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7" t="s">
        <v>77</v>
      </c>
      <c r="BK129" s="210">
        <f>ROUND(I129*H129,2)</f>
        <v>0</v>
      </c>
      <c r="BL129" s="17" t="s">
        <v>142</v>
      </c>
      <c r="BM129" s="209" t="s">
        <v>1437</v>
      </c>
    </row>
    <row r="130" s="2" customFormat="1">
      <c r="A130" s="38"/>
      <c r="B130" s="39"/>
      <c r="C130" s="40"/>
      <c r="D130" s="211" t="s">
        <v>149</v>
      </c>
      <c r="E130" s="40"/>
      <c r="F130" s="212" t="s">
        <v>1075</v>
      </c>
      <c r="G130" s="40"/>
      <c r="H130" s="40"/>
      <c r="I130" s="213"/>
      <c r="J130" s="40"/>
      <c r="K130" s="40"/>
      <c r="L130" s="44"/>
      <c r="M130" s="214"/>
      <c r="N130" s="215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79</v>
      </c>
    </row>
    <row r="131" s="13" customFormat="1">
      <c r="A131" s="13"/>
      <c r="B131" s="239"/>
      <c r="C131" s="240"/>
      <c r="D131" s="211" t="s">
        <v>242</v>
      </c>
      <c r="E131" s="241" t="s">
        <v>19</v>
      </c>
      <c r="F131" s="242" t="s">
        <v>1425</v>
      </c>
      <c r="G131" s="240"/>
      <c r="H131" s="243">
        <v>477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242</v>
      </c>
      <c r="AU131" s="249" t="s">
        <v>79</v>
      </c>
      <c r="AV131" s="13" t="s">
        <v>79</v>
      </c>
      <c r="AW131" s="13" t="s">
        <v>31</v>
      </c>
      <c r="AX131" s="13" t="s">
        <v>77</v>
      </c>
      <c r="AY131" s="249" t="s">
        <v>143</v>
      </c>
    </row>
    <row r="132" s="2" customFormat="1" ht="16.5" customHeight="1">
      <c r="A132" s="38"/>
      <c r="B132" s="39"/>
      <c r="C132" s="197" t="s">
        <v>8</v>
      </c>
      <c r="D132" s="197" t="s">
        <v>144</v>
      </c>
      <c r="E132" s="198" t="s">
        <v>1078</v>
      </c>
      <c r="F132" s="199" t="s">
        <v>1079</v>
      </c>
      <c r="G132" s="200" t="s">
        <v>259</v>
      </c>
      <c r="H132" s="201">
        <v>381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40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142</v>
      </c>
      <c r="AT132" s="209" t="s">
        <v>144</v>
      </c>
      <c r="AU132" s="209" t="s">
        <v>79</v>
      </c>
      <c r="AY132" s="17" t="s">
        <v>143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77</v>
      </c>
      <c r="BK132" s="210">
        <f>ROUND(I132*H132,2)</f>
        <v>0</v>
      </c>
      <c r="BL132" s="17" t="s">
        <v>142</v>
      </c>
      <c r="BM132" s="209" t="s">
        <v>1438</v>
      </c>
    </row>
    <row r="133" s="2" customFormat="1">
      <c r="A133" s="38"/>
      <c r="B133" s="39"/>
      <c r="C133" s="40"/>
      <c r="D133" s="211" t="s">
        <v>149</v>
      </c>
      <c r="E133" s="40"/>
      <c r="F133" s="212" t="s">
        <v>1081</v>
      </c>
      <c r="G133" s="40"/>
      <c r="H133" s="40"/>
      <c r="I133" s="213"/>
      <c r="J133" s="40"/>
      <c r="K133" s="40"/>
      <c r="L133" s="44"/>
      <c r="M133" s="214"/>
      <c r="N133" s="215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149</v>
      </c>
      <c r="AU133" s="17" t="s">
        <v>79</v>
      </c>
    </row>
    <row r="134" s="13" customFormat="1">
      <c r="A134" s="13"/>
      <c r="B134" s="239"/>
      <c r="C134" s="240"/>
      <c r="D134" s="211" t="s">
        <v>242</v>
      </c>
      <c r="E134" s="241" t="s">
        <v>19</v>
      </c>
      <c r="F134" s="242" t="s">
        <v>1439</v>
      </c>
      <c r="G134" s="240"/>
      <c r="H134" s="243">
        <v>381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242</v>
      </c>
      <c r="AU134" s="249" t="s">
        <v>79</v>
      </c>
      <c r="AV134" s="13" t="s">
        <v>79</v>
      </c>
      <c r="AW134" s="13" t="s">
        <v>31</v>
      </c>
      <c r="AX134" s="13" t="s">
        <v>77</v>
      </c>
      <c r="AY134" s="249" t="s">
        <v>143</v>
      </c>
    </row>
    <row r="135" s="2" customFormat="1" ht="16.5" customHeight="1">
      <c r="A135" s="38"/>
      <c r="B135" s="39"/>
      <c r="C135" s="197" t="s">
        <v>209</v>
      </c>
      <c r="D135" s="197" t="s">
        <v>144</v>
      </c>
      <c r="E135" s="198" t="s">
        <v>1089</v>
      </c>
      <c r="F135" s="199" t="s">
        <v>1090</v>
      </c>
      <c r="G135" s="200" t="s">
        <v>259</v>
      </c>
      <c r="H135" s="201">
        <v>477</v>
      </c>
      <c r="I135" s="202"/>
      <c r="J135" s="203">
        <f>ROUND(I135*H135,2)</f>
        <v>0</v>
      </c>
      <c r="K135" s="204"/>
      <c r="L135" s="44"/>
      <c r="M135" s="205" t="s">
        <v>19</v>
      </c>
      <c r="N135" s="206" t="s">
        <v>40</v>
      </c>
      <c r="O135" s="84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142</v>
      </c>
      <c r="AT135" s="209" t="s">
        <v>144</v>
      </c>
      <c r="AU135" s="209" t="s">
        <v>79</v>
      </c>
      <c r="AY135" s="17" t="s">
        <v>143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77</v>
      </c>
      <c r="BK135" s="210">
        <f>ROUND(I135*H135,2)</f>
        <v>0</v>
      </c>
      <c r="BL135" s="17" t="s">
        <v>142</v>
      </c>
      <c r="BM135" s="209" t="s">
        <v>1440</v>
      </c>
    </row>
    <row r="136" s="2" customFormat="1">
      <c r="A136" s="38"/>
      <c r="B136" s="39"/>
      <c r="C136" s="40"/>
      <c r="D136" s="211" t="s">
        <v>149</v>
      </c>
      <c r="E136" s="40"/>
      <c r="F136" s="212" t="s">
        <v>1092</v>
      </c>
      <c r="G136" s="40"/>
      <c r="H136" s="40"/>
      <c r="I136" s="213"/>
      <c r="J136" s="40"/>
      <c r="K136" s="40"/>
      <c r="L136" s="44"/>
      <c r="M136" s="214"/>
      <c r="N136" s="215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79</v>
      </c>
    </row>
    <row r="137" s="13" customFormat="1">
      <c r="A137" s="13"/>
      <c r="B137" s="239"/>
      <c r="C137" s="240"/>
      <c r="D137" s="211" t="s">
        <v>242</v>
      </c>
      <c r="E137" s="241" t="s">
        <v>19</v>
      </c>
      <c r="F137" s="242" t="s">
        <v>1425</v>
      </c>
      <c r="G137" s="240"/>
      <c r="H137" s="243">
        <v>477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242</v>
      </c>
      <c r="AU137" s="249" t="s">
        <v>79</v>
      </c>
      <c r="AV137" s="13" t="s">
        <v>79</v>
      </c>
      <c r="AW137" s="13" t="s">
        <v>31</v>
      </c>
      <c r="AX137" s="13" t="s">
        <v>77</v>
      </c>
      <c r="AY137" s="249" t="s">
        <v>143</v>
      </c>
    </row>
    <row r="138" s="2" customFormat="1" ht="16.5" customHeight="1">
      <c r="A138" s="38"/>
      <c r="B138" s="39"/>
      <c r="C138" s="228" t="s">
        <v>213</v>
      </c>
      <c r="D138" s="228" t="s">
        <v>237</v>
      </c>
      <c r="E138" s="229" t="s">
        <v>1116</v>
      </c>
      <c r="F138" s="230" t="s">
        <v>1117</v>
      </c>
      <c r="G138" s="231" t="s">
        <v>462</v>
      </c>
      <c r="H138" s="232">
        <v>13.509</v>
      </c>
      <c r="I138" s="233"/>
      <c r="J138" s="234">
        <f>ROUND(I138*H138,2)</f>
        <v>0</v>
      </c>
      <c r="K138" s="235"/>
      <c r="L138" s="236"/>
      <c r="M138" s="237" t="s">
        <v>19</v>
      </c>
      <c r="N138" s="238" t="s">
        <v>40</v>
      </c>
      <c r="O138" s="84"/>
      <c r="P138" s="207">
        <f>O138*H138</f>
        <v>0</v>
      </c>
      <c r="Q138" s="207">
        <v>1</v>
      </c>
      <c r="R138" s="207">
        <f>Q138*H138</f>
        <v>13.509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173</v>
      </c>
      <c r="AT138" s="209" t="s">
        <v>237</v>
      </c>
      <c r="AU138" s="209" t="s">
        <v>79</v>
      </c>
      <c r="AY138" s="17" t="s">
        <v>143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77</v>
      </c>
      <c r="BK138" s="210">
        <f>ROUND(I138*H138,2)</f>
        <v>0</v>
      </c>
      <c r="BL138" s="17" t="s">
        <v>142</v>
      </c>
      <c r="BM138" s="209" t="s">
        <v>1441</v>
      </c>
    </row>
    <row r="139" s="2" customFormat="1">
      <c r="A139" s="38"/>
      <c r="B139" s="39"/>
      <c r="C139" s="40"/>
      <c r="D139" s="211" t="s">
        <v>149</v>
      </c>
      <c r="E139" s="40"/>
      <c r="F139" s="212" t="s">
        <v>1117</v>
      </c>
      <c r="G139" s="40"/>
      <c r="H139" s="40"/>
      <c r="I139" s="213"/>
      <c r="J139" s="40"/>
      <c r="K139" s="40"/>
      <c r="L139" s="44"/>
      <c r="M139" s="214"/>
      <c r="N139" s="215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79</v>
      </c>
    </row>
    <row r="140" s="13" customFormat="1">
      <c r="A140" s="13"/>
      <c r="B140" s="239"/>
      <c r="C140" s="240"/>
      <c r="D140" s="211" t="s">
        <v>242</v>
      </c>
      <c r="E140" s="241" t="s">
        <v>19</v>
      </c>
      <c r="F140" s="242" t="s">
        <v>1442</v>
      </c>
      <c r="G140" s="240"/>
      <c r="H140" s="243">
        <v>13.509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242</v>
      </c>
      <c r="AU140" s="249" t="s">
        <v>79</v>
      </c>
      <c r="AV140" s="13" t="s">
        <v>79</v>
      </c>
      <c r="AW140" s="13" t="s">
        <v>31</v>
      </c>
      <c r="AX140" s="13" t="s">
        <v>77</v>
      </c>
      <c r="AY140" s="249" t="s">
        <v>143</v>
      </c>
    </row>
    <row r="141" s="11" customFormat="1" ht="22.8" customHeight="1">
      <c r="A141" s="11"/>
      <c r="B141" s="183"/>
      <c r="C141" s="184"/>
      <c r="D141" s="185" t="s">
        <v>68</v>
      </c>
      <c r="E141" s="226" t="s">
        <v>177</v>
      </c>
      <c r="F141" s="226" t="s">
        <v>553</v>
      </c>
      <c r="G141" s="184"/>
      <c r="H141" s="184"/>
      <c r="I141" s="187"/>
      <c r="J141" s="227">
        <f>BK141</f>
        <v>0</v>
      </c>
      <c r="K141" s="184"/>
      <c r="L141" s="189"/>
      <c r="M141" s="190"/>
      <c r="N141" s="191"/>
      <c r="O141" s="191"/>
      <c r="P141" s="192">
        <f>SUM(P142:P144)</f>
        <v>0</v>
      </c>
      <c r="Q141" s="191"/>
      <c r="R141" s="192">
        <f>SUM(R142:R144)</f>
        <v>0</v>
      </c>
      <c r="S141" s="191"/>
      <c r="T141" s="193">
        <f>SUM(T142:T144)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194" t="s">
        <v>77</v>
      </c>
      <c r="AT141" s="195" t="s">
        <v>68</v>
      </c>
      <c r="AU141" s="195" t="s">
        <v>77</v>
      </c>
      <c r="AY141" s="194" t="s">
        <v>143</v>
      </c>
      <c r="BK141" s="196">
        <f>SUM(BK142:BK144)</f>
        <v>0</v>
      </c>
    </row>
    <row r="142" s="2" customFormat="1" ht="16.5" customHeight="1">
      <c r="A142" s="38"/>
      <c r="B142" s="39"/>
      <c r="C142" s="197" t="s">
        <v>217</v>
      </c>
      <c r="D142" s="197" t="s">
        <v>144</v>
      </c>
      <c r="E142" s="198" t="s">
        <v>1141</v>
      </c>
      <c r="F142" s="199" t="s">
        <v>1142</v>
      </c>
      <c r="G142" s="200" t="s">
        <v>437</v>
      </c>
      <c r="H142" s="201">
        <v>25.5</v>
      </c>
      <c r="I142" s="202"/>
      <c r="J142" s="203">
        <f>ROUND(I142*H142,2)</f>
        <v>0</v>
      </c>
      <c r="K142" s="204"/>
      <c r="L142" s="44"/>
      <c r="M142" s="205" t="s">
        <v>19</v>
      </c>
      <c r="N142" s="206" t="s">
        <v>40</v>
      </c>
      <c r="O142" s="84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142</v>
      </c>
      <c r="AT142" s="209" t="s">
        <v>144</v>
      </c>
      <c r="AU142" s="209" t="s">
        <v>79</v>
      </c>
      <c r="AY142" s="17" t="s">
        <v>143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77</v>
      </c>
      <c r="BK142" s="210">
        <f>ROUND(I142*H142,2)</f>
        <v>0</v>
      </c>
      <c r="BL142" s="17" t="s">
        <v>142</v>
      </c>
      <c r="BM142" s="209" t="s">
        <v>1443</v>
      </c>
    </row>
    <row r="143" s="2" customFormat="1">
      <c r="A143" s="38"/>
      <c r="B143" s="39"/>
      <c r="C143" s="40"/>
      <c r="D143" s="211" t="s">
        <v>149</v>
      </c>
      <c r="E143" s="40"/>
      <c r="F143" s="212" t="s">
        <v>1144</v>
      </c>
      <c r="G143" s="40"/>
      <c r="H143" s="40"/>
      <c r="I143" s="213"/>
      <c r="J143" s="40"/>
      <c r="K143" s="40"/>
      <c r="L143" s="44"/>
      <c r="M143" s="214"/>
      <c r="N143" s="215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149</v>
      </c>
      <c r="AU143" s="17" t="s">
        <v>79</v>
      </c>
    </row>
    <row r="144" s="13" customFormat="1">
      <c r="A144" s="13"/>
      <c r="B144" s="239"/>
      <c r="C144" s="240"/>
      <c r="D144" s="211" t="s">
        <v>242</v>
      </c>
      <c r="E144" s="241" t="s">
        <v>19</v>
      </c>
      <c r="F144" s="242" t="s">
        <v>1444</v>
      </c>
      <c r="G144" s="240"/>
      <c r="H144" s="243">
        <v>25.5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242</v>
      </c>
      <c r="AU144" s="249" t="s">
        <v>79</v>
      </c>
      <c r="AV144" s="13" t="s">
        <v>79</v>
      </c>
      <c r="AW144" s="13" t="s">
        <v>31</v>
      </c>
      <c r="AX144" s="13" t="s">
        <v>77</v>
      </c>
      <c r="AY144" s="249" t="s">
        <v>143</v>
      </c>
    </row>
    <row r="145" s="11" customFormat="1" ht="22.8" customHeight="1">
      <c r="A145" s="11"/>
      <c r="B145" s="183"/>
      <c r="C145" s="184"/>
      <c r="D145" s="185" t="s">
        <v>68</v>
      </c>
      <c r="E145" s="226" t="s">
        <v>476</v>
      </c>
      <c r="F145" s="226" t="s">
        <v>477</v>
      </c>
      <c r="G145" s="184"/>
      <c r="H145" s="184"/>
      <c r="I145" s="187"/>
      <c r="J145" s="227">
        <f>BK145</f>
        <v>0</v>
      </c>
      <c r="K145" s="184"/>
      <c r="L145" s="189"/>
      <c r="M145" s="190"/>
      <c r="N145" s="191"/>
      <c r="O145" s="191"/>
      <c r="P145" s="192">
        <f>SUM(P146:P147)</f>
        <v>0</v>
      </c>
      <c r="Q145" s="191"/>
      <c r="R145" s="192">
        <f>SUM(R146:R147)</f>
        <v>0</v>
      </c>
      <c r="S145" s="191"/>
      <c r="T145" s="193">
        <f>SUM(T146:T147)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94" t="s">
        <v>77</v>
      </c>
      <c r="AT145" s="195" t="s">
        <v>68</v>
      </c>
      <c r="AU145" s="195" t="s">
        <v>77</v>
      </c>
      <c r="AY145" s="194" t="s">
        <v>143</v>
      </c>
      <c r="BK145" s="196">
        <f>SUM(BK146:BK147)</f>
        <v>0</v>
      </c>
    </row>
    <row r="146" s="2" customFormat="1" ht="21.75" customHeight="1">
      <c r="A146" s="38"/>
      <c r="B146" s="39"/>
      <c r="C146" s="197" t="s">
        <v>221</v>
      </c>
      <c r="D146" s="197" t="s">
        <v>144</v>
      </c>
      <c r="E146" s="198" t="s">
        <v>1161</v>
      </c>
      <c r="F146" s="199" t="s">
        <v>1162</v>
      </c>
      <c r="G146" s="200" t="s">
        <v>462</v>
      </c>
      <c r="H146" s="201">
        <v>36.438000000000002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40</v>
      </c>
      <c r="O146" s="8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142</v>
      </c>
      <c r="AT146" s="209" t="s">
        <v>144</v>
      </c>
      <c r="AU146" s="209" t="s">
        <v>79</v>
      </c>
      <c r="AY146" s="17" t="s">
        <v>143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77</v>
      </c>
      <c r="BK146" s="210">
        <f>ROUND(I146*H146,2)</f>
        <v>0</v>
      </c>
      <c r="BL146" s="17" t="s">
        <v>142</v>
      </c>
      <c r="BM146" s="209" t="s">
        <v>1445</v>
      </c>
    </row>
    <row r="147" s="2" customFormat="1">
      <c r="A147" s="38"/>
      <c r="B147" s="39"/>
      <c r="C147" s="40"/>
      <c r="D147" s="211" t="s">
        <v>149</v>
      </c>
      <c r="E147" s="40"/>
      <c r="F147" s="212" t="s">
        <v>1164</v>
      </c>
      <c r="G147" s="40"/>
      <c r="H147" s="40"/>
      <c r="I147" s="213"/>
      <c r="J147" s="40"/>
      <c r="K147" s="40"/>
      <c r="L147" s="44"/>
      <c r="M147" s="216"/>
      <c r="N147" s="217"/>
      <c r="O147" s="218"/>
      <c r="P147" s="218"/>
      <c r="Q147" s="218"/>
      <c r="R147" s="218"/>
      <c r="S147" s="218"/>
      <c r="T147" s="219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79</v>
      </c>
    </row>
    <row r="148" s="2" customFormat="1" ht="6.96" customHeight="1">
      <c r="A148" s="38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yT0u8YofNxmMO54/w1w1ZxncbCy3BBEXl6Q+h36ugYRDp9J7OmI0NOY9EIMH7GcjWk+YmAPiPCWy03N3eeSpkw==" hashValue="GaBC9wdTcn6R2A9rxeRyp6DKADJfwTflGtkGIF1iwApRanVpuV5xuX8cqj0KR7tSRSuEn0SZi888QYxmi8NL1g==" algorithmName="SHA-512" password="CC35"/>
  <autoFilter ref="C84:K14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2021-01-27T15:15:00Z</dcterms:created>
  <dcterms:modified xsi:type="dcterms:W3CDTF">2021-01-27T15:15:16Z</dcterms:modified>
</cp:coreProperties>
</file>