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127"/>
  <workbookPr/>
  <mc:AlternateContent xmlns:mc="http://schemas.openxmlformats.org/markup-compatibility/2006">
    <mc:Choice Requires="x15">
      <x15ac:absPath xmlns:x15ac="http://schemas.microsoft.com/office/spreadsheetml/2010/11/ac" url="P:\__A_VEŘEJNÉ ZAKÁZKY POZEMKOVÉ ÚPRAVY\2. PODLIMITNÍ VEŘEJNÉ ZAKÁZKY\2021\Realizace PC_C11_Seletice_IV_etapa\prilohy_3_soupisy prací\"/>
    </mc:Choice>
  </mc:AlternateContent>
  <xr:revisionPtr revIDLastSave="0" documentId="13_ncr:1_{7A4D1F6C-2812-4FA4-A180-6D5FCA0FB47A}" xr6:coauthVersionLast="45" xr6:coauthVersionMax="47" xr10:uidLastSave="{00000000-0000-0000-0000-000000000000}"/>
  <bookViews>
    <workbookView xWindow="1950" yWindow="0" windowWidth="14400" windowHeight="17400" firstSheet="2" activeTab="3" xr2:uid="{00000000-000D-0000-FFFF-FFFF00000000}"/>
  </bookViews>
  <sheets>
    <sheet name="Rekapitulace stavby" sheetId="1" r:id="rId1"/>
    <sheet name="SO.101 - SO.101 - Polní c..." sheetId="2" r:id="rId2"/>
    <sheet name="VoN - Vedlejší a ostatní ..." sheetId="3" r:id="rId3"/>
    <sheet name="Pokyny pro vyplnění" sheetId="4" r:id="rId4"/>
  </sheets>
  <definedNames>
    <definedName name="_xlnm._FilterDatabase" localSheetId="1" hidden="1">'SO.101 - SO.101 - Polní c...'!$C$103:$K$400</definedName>
    <definedName name="_xlnm._FilterDatabase" localSheetId="2" hidden="1">'VoN - Vedlejší a ostatní ...'!$C$81:$K$107</definedName>
    <definedName name="_xlnm.Print_Titles" localSheetId="0">'Rekapitulace stavby'!$52:$52</definedName>
    <definedName name="_xlnm.Print_Titles" localSheetId="1">'SO.101 - SO.101 - Polní c...'!$103:$103</definedName>
    <definedName name="_xlnm.Print_Titles" localSheetId="2">'VoN - Vedlejší a ostatní ...'!$81:$81</definedName>
    <definedName name="_xlnm.Print_Area" localSheetId="3">'Pokyny pro vyplnění'!$B$2:$K$71,'Pokyny pro vyplnění'!$B$74:$K$118,'Pokyny pro vyplnění'!$B$121:$K$161,'Pokyny pro vyplnění'!$B$164:$K$218</definedName>
    <definedName name="_xlnm.Print_Area" localSheetId="0">'Rekapitulace stavby'!$D$4:$AO$36,'Rekapitulace stavby'!$C$42:$AQ$57</definedName>
    <definedName name="_xlnm.Print_Area" localSheetId="1">'SO.101 - SO.101 - Polní c...'!$C$4:$J$39,'SO.101 - SO.101 - Polní c...'!$C$45:$J$85,'SO.101 - SO.101 - Polní c...'!$C$91:$K$400</definedName>
    <definedName name="_xlnm.Print_Area" localSheetId="2">'VoN - Vedlejší a ostatní ...'!$C$4:$J$39,'VoN - Vedlejší a ostatní ...'!$C$45:$J$63,'VoN - Vedlejší a ostatní ...'!$C$69:$K$107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J37" i="3" l="1"/>
  <c r="J36" i="3"/>
  <c r="AY56" i="1" s="1"/>
  <c r="J35" i="3"/>
  <c r="AX56" i="1" s="1"/>
  <c r="BI107" i="3"/>
  <c r="BH107" i="3"/>
  <c r="BG107" i="3"/>
  <c r="BF107" i="3"/>
  <c r="T107" i="3"/>
  <c r="R107" i="3"/>
  <c r="P107" i="3"/>
  <c r="BI106" i="3"/>
  <c r="BH106" i="3"/>
  <c r="BG106" i="3"/>
  <c r="BF106" i="3"/>
  <c r="T106" i="3"/>
  <c r="R106" i="3"/>
  <c r="P106" i="3"/>
  <c r="BI105" i="3"/>
  <c r="BH105" i="3"/>
  <c r="BG105" i="3"/>
  <c r="BF105" i="3"/>
  <c r="T105" i="3"/>
  <c r="R105" i="3"/>
  <c r="P105" i="3"/>
  <c r="BI104" i="3"/>
  <c r="BH104" i="3"/>
  <c r="BG104" i="3"/>
  <c r="BF104" i="3"/>
  <c r="T104" i="3"/>
  <c r="R104" i="3"/>
  <c r="P104" i="3"/>
  <c r="BI103" i="3"/>
  <c r="BH103" i="3"/>
  <c r="BG103" i="3"/>
  <c r="BF103" i="3"/>
  <c r="T103" i="3"/>
  <c r="R103" i="3"/>
  <c r="P103" i="3"/>
  <c r="BI101" i="3"/>
  <c r="BH101" i="3"/>
  <c r="BG101" i="3"/>
  <c r="BF101" i="3"/>
  <c r="T101" i="3"/>
  <c r="R101" i="3"/>
  <c r="P101" i="3"/>
  <c r="BI100" i="3"/>
  <c r="BH100" i="3"/>
  <c r="BG100" i="3"/>
  <c r="BF100" i="3"/>
  <c r="T100" i="3"/>
  <c r="R100" i="3"/>
  <c r="P100" i="3"/>
  <c r="BI99" i="3"/>
  <c r="BH99" i="3"/>
  <c r="BG99" i="3"/>
  <c r="BF99" i="3"/>
  <c r="T99" i="3"/>
  <c r="R99" i="3"/>
  <c r="P99" i="3"/>
  <c r="BI98" i="3"/>
  <c r="BH98" i="3"/>
  <c r="BG98" i="3"/>
  <c r="BF98" i="3"/>
  <c r="T98" i="3"/>
  <c r="R98" i="3"/>
  <c r="P98" i="3"/>
  <c r="BI97" i="3"/>
  <c r="BH97" i="3"/>
  <c r="BG97" i="3"/>
  <c r="BF97" i="3"/>
  <c r="T97" i="3"/>
  <c r="R97" i="3"/>
  <c r="P97" i="3"/>
  <c r="BI96" i="3"/>
  <c r="BH96" i="3"/>
  <c r="BG96" i="3"/>
  <c r="BF96" i="3"/>
  <c r="T96" i="3"/>
  <c r="R96" i="3"/>
  <c r="P96" i="3"/>
  <c r="BI95" i="3"/>
  <c r="BH95" i="3"/>
  <c r="BG95" i="3"/>
  <c r="BF95" i="3"/>
  <c r="T95" i="3"/>
  <c r="R95" i="3"/>
  <c r="P95" i="3"/>
  <c r="BI94" i="3"/>
  <c r="BH94" i="3"/>
  <c r="BG94" i="3"/>
  <c r="BF94" i="3"/>
  <c r="T94" i="3"/>
  <c r="R94" i="3"/>
  <c r="P94" i="3"/>
  <c r="BI93" i="3"/>
  <c r="BH93" i="3"/>
  <c r="BG93" i="3"/>
  <c r="BF93" i="3"/>
  <c r="T93" i="3"/>
  <c r="R93" i="3"/>
  <c r="P93" i="3"/>
  <c r="BI92" i="3"/>
  <c r="BH92" i="3"/>
  <c r="BG92" i="3"/>
  <c r="BF92" i="3"/>
  <c r="T92" i="3"/>
  <c r="R92" i="3"/>
  <c r="P92" i="3"/>
  <c r="BI91" i="3"/>
  <c r="BH91" i="3"/>
  <c r="BG91" i="3"/>
  <c r="BF91" i="3"/>
  <c r="T91" i="3"/>
  <c r="R91" i="3"/>
  <c r="P91" i="3"/>
  <c r="BI90" i="3"/>
  <c r="BH90" i="3"/>
  <c r="BG90" i="3"/>
  <c r="BF90" i="3"/>
  <c r="T90" i="3"/>
  <c r="R90" i="3"/>
  <c r="P90" i="3"/>
  <c r="BI89" i="3"/>
  <c r="BH89" i="3"/>
  <c r="BG89" i="3"/>
  <c r="BF89" i="3"/>
  <c r="T89" i="3"/>
  <c r="R89" i="3"/>
  <c r="P89" i="3"/>
  <c r="BI88" i="3"/>
  <c r="BH88" i="3"/>
  <c r="BG88" i="3"/>
  <c r="BF88" i="3"/>
  <c r="T88" i="3"/>
  <c r="R88" i="3"/>
  <c r="P88" i="3"/>
  <c r="BI87" i="3"/>
  <c r="BH87" i="3"/>
  <c r="BG87" i="3"/>
  <c r="BF87" i="3"/>
  <c r="T87" i="3"/>
  <c r="R87" i="3"/>
  <c r="P87" i="3"/>
  <c r="BI86" i="3"/>
  <c r="BH86" i="3"/>
  <c r="BG86" i="3"/>
  <c r="BF86" i="3"/>
  <c r="T86" i="3"/>
  <c r="R86" i="3"/>
  <c r="P86" i="3"/>
  <c r="BI85" i="3"/>
  <c r="BH85" i="3"/>
  <c r="BG85" i="3"/>
  <c r="BF85" i="3"/>
  <c r="T85" i="3"/>
  <c r="R85" i="3"/>
  <c r="P85" i="3"/>
  <c r="J79" i="3"/>
  <c r="J78" i="3"/>
  <c r="F78" i="3"/>
  <c r="F76" i="3"/>
  <c r="E74" i="3"/>
  <c r="J55" i="3"/>
  <c r="J54" i="3"/>
  <c r="F54" i="3"/>
  <c r="F52" i="3"/>
  <c r="E50" i="3"/>
  <c r="J18" i="3"/>
  <c r="E18" i="3"/>
  <c r="F55" i="3" s="1"/>
  <c r="J17" i="3"/>
  <c r="J12" i="3"/>
  <c r="J76" i="3" s="1"/>
  <c r="E7" i="3"/>
  <c r="E48" i="3" s="1"/>
  <c r="J37" i="2"/>
  <c r="J36" i="2"/>
  <c r="AY55" i="1" s="1"/>
  <c r="J35" i="2"/>
  <c r="AX55" i="1"/>
  <c r="BI400" i="2"/>
  <c r="BH400" i="2"/>
  <c r="BG400" i="2"/>
  <c r="BF400" i="2"/>
  <c r="T400" i="2"/>
  <c r="R400" i="2"/>
  <c r="P400" i="2"/>
  <c r="BI399" i="2"/>
  <c r="BH399" i="2"/>
  <c r="BG399" i="2"/>
  <c r="BF399" i="2"/>
  <c r="T399" i="2"/>
  <c r="R399" i="2"/>
  <c r="P399" i="2"/>
  <c r="BI398" i="2"/>
  <c r="BH398" i="2"/>
  <c r="BG398" i="2"/>
  <c r="BF398" i="2"/>
  <c r="T398" i="2"/>
  <c r="R398" i="2"/>
  <c r="P398" i="2"/>
  <c r="BI396" i="2"/>
  <c r="BH396" i="2"/>
  <c r="BG396" i="2"/>
  <c r="BF396" i="2"/>
  <c r="T396" i="2"/>
  <c r="R396" i="2"/>
  <c r="P396" i="2"/>
  <c r="BI395" i="2"/>
  <c r="BH395" i="2"/>
  <c r="BG395" i="2"/>
  <c r="BF395" i="2"/>
  <c r="T395" i="2"/>
  <c r="R395" i="2"/>
  <c r="P395" i="2"/>
  <c r="BI392" i="2"/>
  <c r="BH392" i="2"/>
  <c r="BG392" i="2"/>
  <c r="BF392" i="2"/>
  <c r="T392" i="2"/>
  <c r="R392" i="2"/>
  <c r="P392" i="2"/>
  <c r="BI390" i="2"/>
  <c r="BH390" i="2"/>
  <c r="BG390" i="2"/>
  <c r="BF390" i="2"/>
  <c r="T390" i="2"/>
  <c r="R390" i="2"/>
  <c r="P390" i="2"/>
  <c r="BI388" i="2"/>
  <c r="BH388" i="2"/>
  <c r="BG388" i="2"/>
  <c r="BF388" i="2"/>
  <c r="T388" i="2"/>
  <c r="R388" i="2"/>
  <c r="P388" i="2"/>
  <c r="BI385" i="2"/>
  <c r="BH385" i="2"/>
  <c r="BG385" i="2"/>
  <c r="BF385" i="2"/>
  <c r="T385" i="2"/>
  <c r="R385" i="2"/>
  <c r="P385" i="2"/>
  <c r="BI383" i="2"/>
  <c r="BH383" i="2"/>
  <c r="BG383" i="2"/>
  <c r="BF383" i="2"/>
  <c r="T383" i="2"/>
  <c r="T382" i="2" s="1"/>
  <c r="R383" i="2"/>
  <c r="R382" i="2" s="1"/>
  <c r="P383" i="2"/>
  <c r="P382" i="2" s="1"/>
  <c r="BI377" i="2"/>
  <c r="BH377" i="2"/>
  <c r="BG377" i="2"/>
  <c r="BF377" i="2"/>
  <c r="T377" i="2"/>
  <c r="R377" i="2"/>
  <c r="P377" i="2"/>
  <c r="BI375" i="2"/>
  <c r="BH375" i="2"/>
  <c r="BG375" i="2"/>
  <c r="BF375" i="2"/>
  <c r="T375" i="2"/>
  <c r="R375" i="2"/>
  <c r="P375" i="2"/>
  <c r="BI373" i="2"/>
  <c r="BH373" i="2"/>
  <c r="BG373" i="2"/>
  <c r="BF373" i="2"/>
  <c r="T373" i="2"/>
  <c r="R373" i="2"/>
  <c r="P373" i="2"/>
  <c r="BI371" i="2"/>
  <c r="BH371" i="2"/>
  <c r="BG371" i="2"/>
  <c r="BF371" i="2"/>
  <c r="T371" i="2"/>
  <c r="R371" i="2"/>
  <c r="P371" i="2"/>
  <c r="BI369" i="2"/>
  <c r="BH369" i="2"/>
  <c r="BG369" i="2"/>
  <c r="BF369" i="2"/>
  <c r="T369" i="2"/>
  <c r="R369" i="2"/>
  <c r="P369" i="2"/>
  <c r="BI364" i="2"/>
  <c r="BH364" i="2"/>
  <c r="BG364" i="2"/>
  <c r="BF364" i="2"/>
  <c r="T364" i="2"/>
  <c r="R364" i="2"/>
  <c r="P364" i="2"/>
  <c r="BI362" i="2"/>
  <c r="BH362" i="2"/>
  <c r="BG362" i="2"/>
  <c r="BF362" i="2"/>
  <c r="T362" i="2"/>
  <c r="R362" i="2"/>
  <c r="P362" i="2"/>
  <c r="BI360" i="2"/>
  <c r="BH360" i="2"/>
  <c r="BG360" i="2"/>
  <c r="BF360" i="2"/>
  <c r="T360" i="2"/>
  <c r="R360" i="2"/>
  <c r="P360" i="2"/>
  <c r="BI358" i="2"/>
  <c r="BH358" i="2"/>
  <c r="BG358" i="2"/>
  <c r="BF358" i="2"/>
  <c r="T358" i="2"/>
  <c r="R358" i="2"/>
  <c r="P358" i="2"/>
  <c r="BI356" i="2"/>
  <c r="BH356" i="2"/>
  <c r="BG356" i="2"/>
  <c r="BF356" i="2"/>
  <c r="T356" i="2"/>
  <c r="R356" i="2"/>
  <c r="P356" i="2"/>
  <c r="BI354" i="2"/>
  <c r="BH354" i="2"/>
  <c r="BG354" i="2"/>
  <c r="BF354" i="2"/>
  <c r="T354" i="2"/>
  <c r="R354" i="2"/>
  <c r="P354" i="2"/>
  <c r="BI352" i="2"/>
  <c r="BH352" i="2"/>
  <c r="BG352" i="2"/>
  <c r="BF352" i="2"/>
  <c r="T352" i="2"/>
  <c r="R352" i="2"/>
  <c r="P352" i="2"/>
  <c r="BI350" i="2"/>
  <c r="BH350" i="2"/>
  <c r="BG350" i="2"/>
  <c r="BF350" i="2"/>
  <c r="T350" i="2"/>
  <c r="R350" i="2"/>
  <c r="P350" i="2"/>
  <c r="BI348" i="2"/>
  <c r="BH348" i="2"/>
  <c r="BG348" i="2"/>
  <c r="BF348" i="2"/>
  <c r="T348" i="2"/>
  <c r="R348" i="2"/>
  <c r="P348" i="2"/>
  <c r="BI346" i="2"/>
  <c r="BH346" i="2"/>
  <c r="BG346" i="2"/>
  <c r="BF346" i="2"/>
  <c r="T346" i="2"/>
  <c r="R346" i="2"/>
  <c r="P346" i="2"/>
  <c r="BI344" i="2"/>
  <c r="BH344" i="2"/>
  <c r="BG344" i="2"/>
  <c r="BF344" i="2"/>
  <c r="T344" i="2"/>
  <c r="R344" i="2"/>
  <c r="P344" i="2"/>
  <c r="BI342" i="2"/>
  <c r="BH342" i="2"/>
  <c r="BG342" i="2"/>
  <c r="BF342" i="2"/>
  <c r="T342" i="2"/>
  <c r="R342" i="2"/>
  <c r="P342" i="2"/>
  <c r="BI328" i="2"/>
  <c r="BH328" i="2"/>
  <c r="BG328" i="2"/>
  <c r="BF328" i="2"/>
  <c r="T328" i="2"/>
  <c r="R328" i="2"/>
  <c r="P328" i="2"/>
  <c r="BI318" i="2"/>
  <c r="BH318" i="2"/>
  <c r="BG318" i="2"/>
  <c r="BF318" i="2"/>
  <c r="T318" i="2"/>
  <c r="R318" i="2"/>
  <c r="P318" i="2"/>
  <c r="BI314" i="2"/>
  <c r="BH314" i="2"/>
  <c r="BG314" i="2"/>
  <c r="BF314" i="2"/>
  <c r="T314" i="2"/>
  <c r="T313" i="2" s="1"/>
  <c r="R314" i="2"/>
  <c r="P314" i="2"/>
  <c r="BI311" i="2"/>
  <c r="BH311" i="2"/>
  <c r="BG311" i="2"/>
  <c r="BF311" i="2"/>
  <c r="T311" i="2"/>
  <c r="R311" i="2"/>
  <c r="P311" i="2"/>
  <c r="BI310" i="2"/>
  <c r="BH310" i="2"/>
  <c r="BG310" i="2"/>
  <c r="BF310" i="2"/>
  <c r="T310" i="2"/>
  <c r="R310" i="2"/>
  <c r="P310" i="2"/>
  <c r="BI309" i="2"/>
  <c r="BH309" i="2"/>
  <c r="BG309" i="2"/>
  <c r="BF309" i="2"/>
  <c r="T309" i="2"/>
  <c r="R309" i="2"/>
  <c r="P309" i="2"/>
  <c r="BI308" i="2"/>
  <c r="BH308" i="2"/>
  <c r="BG308" i="2"/>
  <c r="BF308" i="2"/>
  <c r="T308" i="2"/>
  <c r="R308" i="2"/>
  <c r="P308" i="2"/>
  <c r="BI307" i="2"/>
  <c r="BH307" i="2"/>
  <c r="BG307" i="2"/>
  <c r="BF307" i="2"/>
  <c r="T307" i="2"/>
  <c r="R307" i="2"/>
  <c r="P307" i="2"/>
  <c r="BI302" i="2"/>
  <c r="BH302" i="2"/>
  <c r="BG302" i="2"/>
  <c r="BF302" i="2"/>
  <c r="T302" i="2"/>
  <c r="R302" i="2"/>
  <c r="P302" i="2"/>
  <c r="BI299" i="2"/>
  <c r="BH299" i="2"/>
  <c r="BG299" i="2"/>
  <c r="BF299" i="2"/>
  <c r="T299" i="2"/>
  <c r="R299" i="2"/>
  <c r="P299" i="2"/>
  <c r="BI296" i="2"/>
  <c r="BH296" i="2"/>
  <c r="BG296" i="2"/>
  <c r="BF296" i="2"/>
  <c r="T296" i="2"/>
  <c r="R296" i="2"/>
  <c r="P296" i="2"/>
  <c r="BI292" i="2"/>
  <c r="BH292" i="2"/>
  <c r="BG292" i="2"/>
  <c r="BF292" i="2"/>
  <c r="T292" i="2"/>
  <c r="R292" i="2"/>
  <c r="P292" i="2"/>
  <c r="BI288" i="2"/>
  <c r="BH288" i="2"/>
  <c r="BG288" i="2"/>
  <c r="BF288" i="2"/>
  <c r="T288" i="2"/>
  <c r="T287" i="2"/>
  <c r="R288" i="2"/>
  <c r="R287" i="2" s="1"/>
  <c r="P288" i="2"/>
  <c r="P287" i="2" s="1"/>
  <c r="BI285" i="2"/>
  <c r="BH285" i="2"/>
  <c r="BG285" i="2"/>
  <c r="BF285" i="2"/>
  <c r="T285" i="2"/>
  <c r="R285" i="2"/>
  <c r="P285" i="2"/>
  <c r="BI283" i="2"/>
  <c r="BH283" i="2"/>
  <c r="BG283" i="2"/>
  <c r="BF283" i="2"/>
  <c r="T283" i="2"/>
  <c r="R283" i="2"/>
  <c r="P283" i="2"/>
  <c r="BI279" i="2"/>
  <c r="BH279" i="2"/>
  <c r="BG279" i="2"/>
  <c r="BF279" i="2"/>
  <c r="T279" i="2"/>
  <c r="R279" i="2"/>
  <c r="P279" i="2"/>
  <c r="BI277" i="2"/>
  <c r="BH277" i="2"/>
  <c r="BG277" i="2"/>
  <c r="BF277" i="2"/>
  <c r="T277" i="2"/>
  <c r="R277" i="2"/>
  <c r="P277" i="2"/>
  <c r="BI275" i="2"/>
  <c r="BH275" i="2"/>
  <c r="BG275" i="2"/>
  <c r="BF275" i="2"/>
  <c r="T275" i="2"/>
  <c r="R275" i="2"/>
  <c r="P275" i="2"/>
  <c r="BI268" i="2"/>
  <c r="BH268" i="2"/>
  <c r="BG268" i="2"/>
  <c r="BF268" i="2"/>
  <c r="T268" i="2"/>
  <c r="R268" i="2"/>
  <c r="P268" i="2"/>
  <c r="BI263" i="2"/>
  <c r="BH263" i="2"/>
  <c r="BG263" i="2"/>
  <c r="BF263" i="2"/>
  <c r="T263" i="2"/>
  <c r="R263" i="2"/>
  <c r="P263" i="2"/>
  <c r="BI260" i="2"/>
  <c r="BH260" i="2"/>
  <c r="BG260" i="2"/>
  <c r="BF260" i="2"/>
  <c r="T260" i="2"/>
  <c r="R260" i="2"/>
  <c r="P260" i="2"/>
  <c r="BI258" i="2"/>
  <c r="BH258" i="2"/>
  <c r="BG258" i="2"/>
  <c r="BF258" i="2"/>
  <c r="T258" i="2"/>
  <c r="R258" i="2"/>
  <c r="P258" i="2"/>
  <c r="BI254" i="2"/>
  <c r="BH254" i="2"/>
  <c r="BG254" i="2"/>
  <c r="BF254" i="2"/>
  <c r="T254" i="2"/>
  <c r="R254" i="2"/>
  <c r="P254" i="2"/>
  <c r="BI250" i="2"/>
  <c r="BH250" i="2"/>
  <c r="BG250" i="2"/>
  <c r="BF250" i="2"/>
  <c r="T250" i="2"/>
  <c r="R250" i="2"/>
  <c r="P250" i="2"/>
  <c r="BI248" i="2"/>
  <c r="BH248" i="2"/>
  <c r="BG248" i="2"/>
  <c r="BF248" i="2"/>
  <c r="T248" i="2"/>
  <c r="R248" i="2"/>
  <c r="P248" i="2"/>
  <c r="BI246" i="2"/>
  <c r="BH246" i="2"/>
  <c r="BG246" i="2"/>
  <c r="BF246" i="2"/>
  <c r="T246" i="2"/>
  <c r="R246" i="2"/>
  <c r="P246" i="2"/>
  <c r="BI244" i="2"/>
  <c r="BH244" i="2"/>
  <c r="BG244" i="2"/>
  <c r="BF244" i="2"/>
  <c r="T244" i="2"/>
  <c r="R244" i="2"/>
  <c r="P244" i="2"/>
  <c r="BI242" i="2"/>
  <c r="BH242" i="2"/>
  <c r="BG242" i="2"/>
  <c r="BF242" i="2"/>
  <c r="T242" i="2"/>
  <c r="R242" i="2"/>
  <c r="P242" i="2"/>
  <c r="BI240" i="2"/>
  <c r="BH240" i="2"/>
  <c r="BG240" i="2"/>
  <c r="BF240" i="2"/>
  <c r="T240" i="2"/>
  <c r="R240" i="2"/>
  <c r="P240" i="2"/>
  <c r="BI238" i="2"/>
  <c r="BH238" i="2"/>
  <c r="BG238" i="2"/>
  <c r="BF238" i="2"/>
  <c r="T238" i="2"/>
  <c r="R238" i="2"/>
  <c r="P238" i="2"/>
  <c r="BI236" i="2"/>
  <c r="BH236" i="2"/>
  <c r="BG236" i="2"/>
  <c r="BF236" i="2"/>
  <c r="T236" i="2"/>
  <c r="R236" i="2"/>
  <c r="P236" i="2"/>
  <c r="BI234" i="2"/>
  <c r="BH234" i="2"/>
  <c r="BG234" i="2"/>
  <c r="BF234" i="2"/>
  <c r="T234" i="2"/>
  <c r="R234" i="2"/>
  <c r="P234" i="2"/>
  <c r="BI231" i="2"/>
  <c r="BH231" i="2"/>
  <c r="BG231" i="2"/>
  <c r="BF231" i="2"/>
  <c r="T231" i="2"/>
  <c r="R231" i="2"/>
  <c r="P231" i="2"/>
  <c r="BI228" i="2"/>
  <c r="BH228" i="2"/>
  <c r="BG228" i="2"/>
  <c r="BF228" i="2"/>
  <c r="T228" i="2"/>
  <c r="R228" i="2"/>
  <c r="P228" i="2"/>
  <c r="BI226" i="2"/>
  <c r="BH226" i="2"/>
  <c r="BG226" i="2"/>
  <c r="BF226" i="2"/>
  <c r="T226" i="2"/>
  <c r="R226" i="2"/>
  <c r="P226" i="2"/>
  <c r="BI222" i="2"/>
  <c r="BH222" i="2"/>
  <c r="BG222" i="2"/>
  <c r="BF222" i="2"/>
  <c r="T222" i="2"/>
  <c r="R222" i="2"/>
  <c r="P222" i="2"/>
  <c r="BI220" i="2"/>
  <c r="BH220" i="2"/>
  <c r="BG220" i="2"/>
  <c r="BF220" i="2"/>
  <c r="T220" i="2"/>
  <c r="R220" i="2"/>
  <c r="P220" i="2"/>
  <c r="BI219" i="2"/>
  <c r="BH219" i="2"/>
  <c r="BG219" i="2"/>
  <c r="BF219" i="2"/>
  <c r="T219" i="2"/>
  <c r="R219" i="2"/>
  <c r="P219" i="2"/>
  <c r="BI218" i="2"/>
  <c r="BH218" i="2"/>
  <c r="BG218" i="2"/>
  <c r="BF218" i="2"/>
  <c r="T218" i="2"/>
  <c r="R218" i="2"/>
  <c r="P218" i="2"/>
  <c r="BI217" i="2"/>
  <c r="BH217" i="2"/>
  <c r="BG217" i="2"/>
  <c r="BF217" i="2"/>
  <c r="T217" i="2"/>
  <c r="R217" i="2"/>
  <c r="P217" i="2"/>
  <c r="BI216" i="2"/>
  <c r="BH216" i="2"/>
  <c r="BG216" i="2"/>
  <c r="BF216" i="2"/>
  <c r="T216" i="2"/>
  <c r="R216" i="2"/>
  <c r="P216" i="2"/>
  <c r="BI215" i="2"/>
  <c r="BH215" i="2"/>
  <c r="BG215" i="2"/>
  <c r="BF215" i="2"/>
  <c r="T215" i="2"/>
  <c r="R215" i="2"/>
  <c r="P215" i="2"/>
  <c r="BI214" i="2"/>
  <c r="BH214" i="2"/>
  <c r="BG214" i="2"/>
  <c r="BF214" i="2"/>
  <c r="T214" i="2"/>
  <c r="R214" i="2"/>
  <c r="P214" i="2"/>
  <c r="BI213" i="2"/>
  <c r="BH213" i="2"/>
  <c r="BG213" i="2"/>
  <c r="BF213" i="2"/>
  <c r="T213" i="2"/>
  <c r="R213" i="2"/>
  <c r="P213" i="2"/>
  <c r="BI212" i="2"/>
  <c r="BH212" i="2"/>
  <c r="BG212" i="2"/>
  <c r="BF212" i="2"/>
  <c r="T212" i="2"/>
  <c r="R212" i="2"/>
  <c r="P212" i="2"/>
  <c r="BI211" i="2"/>
  <c r="BH211" i="2"/>
  <c r="BG211" i="2"/>
  <c r="BF211" i="2"/>
  <c r="T211" i="2"/>
  <c r="R211" i="2"/>
  <c r="P211" i="2"/>
  <c r="BI210" i="2"/>
  <c r="BH210" i="2"/>
  <c r="BG210" i="2"/>
  <c r="BF210" i="2"/>
  <c r="T210" i="2"/>
  <c r="R210" i="2"/>
  <c r="P210" i="2"/>
  <c r="BI208" i="2"/>
  <c r="BH208" i="2"/>
  <c r="BG208" i="2"/>
  <c r="BF208" i="2"/>
  <c r="T208" i="2"/>
  <c r="R208" i="2"/>
  <c r="P208" i="2"/>
  <c r="BI207" i="2"/>
  <c r="BH207" i="2"/>
  <c r="BG207" i="2"/>
  <c r="BF207" i="2"/>
  <c r="T207" i="2"/>
  <c r="R207" i="2"/>
  <c r="P207" i="2"/>
  <c r="BI206" i="2"/>
  <c r="BH206" i="2"/>
  <c r="BG206" i="2"/>
  <c r="BF206" i="2"/>
  <c r="T206" i="2"/>
  <c r="R206" i="2"/>
  <c r="P206" i="2"/>
  <c r="BI205" i="2"/>
  <c r="BH205" i="2"/>
  <c r="BG205" i="2"/>
  <c r="BF205" i="2"/>
  <c r="T205" i="2"/>
  <c r="R205" i="2"/>
  <c r="P205" i="2"/>
  <c r="BI204" i="2"/>
  <c r="BH204" i="2"/>
  <c r="BG204" i="2"/>
  <c r="BF204" i="2"/>
  <c r="T204" i="2"/>
  <c r="R204" i="2"/>
  <c r="P204" i="2"/>
  <c r="BI203" i="2"/>
  <c r="BH203" i="2"/>
  <c r="BG203" i="2"/>
  <c r="BF203" i="2"/>
  <c r="T203" i="2"/>
  <c r="R203" i="2"/>
  <c r="P203" i="2"/>
  <c r="BI202" i="2"/>
  <c r="BH202" i="2"/>
  <c r="BG202" i="2"/>
  <c r="BF202" i="2"/>
  <c r="T202" i="2"/>
  <c r="R202" i="2"/>
  <c r="P202" i="2"/>
  <c r="BI201" i="2"/>
  <c r="BH201" i="2"/>
  <c r="BG201" i="2"/>
  <c r="BF201" i="2"/>
  <c r="T201" i="2"/>
  <c r="R201" i="2"/>
  <c r="P201" i="2"/>
  <c r="BI200" i="2"/>
  <c r="BH200" i="2"/>
  <c r="BG200" i="2"/>
  <c r="BF200" i="2"/>
  <c r="T200" i="2"/>
  <c r="R200" i="2"/>
  <c r="P200" i="2"/>
  <c r="BI198" i="2"/>
  <c r="BH198" i="2"/>
  <c r="BG198" i="2"/>
  <c r="BF198" i="2"/>
  <c r="T198" i="2"/>
  <c r="R198" i="2"/>
  <c r="P198" i="2"/>
  <c r="BI197" i="2"/>
  <c r="BH197" i="2"/>
  <c r="BG197" i="2"/>
  <c r="BF197" i="2"/>
  <c r="T197" i="2"/>
  <c r="R197" i="2"/>
  <c r="P197" i="2"/>
  <c r="BI196" i="2"/>
  <c r="BH196" i="2"/>
  <c r="BG196" i="2"/>
  <c r="BF196" i="2"/>
  <c r="T196" i="2"/>
  <c r="R196" i="2"/>
  <c r="P196" i="2"/>
  <c r="BI195" i="2"/>
  <c r="BH195" i="2"/>
  <c r="BG195" i="2"/>
  <c r="BF195" i="2"/>
  <c r="T195" i="2"/>
  <c r="R195" i="2"/>
  <c r="P195" i="2"/>
  <c r="BI194" i="2"/>
  <c r="BH194" i="2"/>
  <c r="BG194" i="2"/>
  <c r="BF194" i="2"/>
  <c r="T194" i="2"/>
  <c r="R194" i="2"/>
  <c r="P194" i="2"/>
  <c r="BI193" i="2"/>
  <c r="BH193" i="2"/>
  <c r="BG193" i="2"/>
  <c r="BF193" i="2"/>
  <c r="T193" i="2"/>
  <c r="R193" i="2"/>
  <c r="P193" i="2"/>
  <c r="BI192" i="2"/>
  <c r="BH192" i="2"/>
  <c r="BG192" i="2"/>
  <c r="BF192" i="2"/>
  <c r="T192" i="2"/>
  <c r="R192" i="2"/>
  <c r="P192" i="2"/>
  <c r="BI190" i="2"/>
  <c r="BH190" i="2"/>
  <c r="BG190" i="2"/>
  <c r="BF190" i="2"/>
  <c r="T190" i="2"/>
  <c r="R190" i="2"/>
  <c r="P190" i="2"/>
  <c r="BI188" i="2"/>
  <c r="BH188" i="2"/>
  <c r="BG188" i="2"/>
  <c r="BF188" i="2"/>
  <c r="T188" i="2"/>
  <c r="R188" i="2"/>
  <c r="P188" i="2"/>
  <c r="BI187" i="2"/>
  <c r="BH187" i="2"/>
  <c r="BG187" i="2"/>
  <c r="BF187" i="2"/>
  <c r="T187" i="2"/>
  <c r="R187" i="2"/>
  <c r="P187" i="2"/>
  <c r="BI186" i="2"/>
  <c r="BH186" i="2"/>
  <c r="BG186" i="2"/>
  <c r="BF186" i="2"/>
  <c r="T186" i="2"/>
  <c r="R186" i="2"/>
  <c r="P186" i="2"/>
  <c r="BI185" i="2"/>
  <c r="BH185" i="2"/>
  <c r="BG185" i="2"/>
  <c r="BF185" i="2"/>
  <c r="T185" i="2"/>
  <c r="R185" i="2"/>
  <c r="P185" i="2"/>
  <c r="BI184" i="2"/>
  <c r="BH184" i="2"/>
  <c r="BG184" i="2"/>
  <c r="BF184" i="2"/>
  <c r="T184" i="2"/>
  <c r="R184" i="2"/>
  <c r="P184" i="2"/>
  <c r="BI183" i="2"/>
  <c r="BH183" i="2"/>
  <c r="BG183" i="2"/>
  <c r="BF183" i="2"/>
  <c r="T183" i="2"/>
  <c r="R183" i="2"/>
  <c r="P183" i="2"/>
  <c r="BI179" i="2"/>
  <c r="BH179" i="2"/>
  <c r="BG179" i="2"/>
  <c r="BF179" i="2"/>
  <c r="T179" i="2"/>
  <c r="R179" i="2"/>
  <c r="P179" i="2"/>
  <c r="BI175" i="2"/>
  <c r="BH175" i="2"/>
  <c r="BG175" i="2"/>
  <c r="BF175" i="2"/>
  <c r="T175" i="2"/>
  <c r="R175" i="2"/>
  <c r="P175" i="2"/>
  <c r="BI173" i="2"/>
  <c r="BH173" i="2"/>
  <c r="BG173" i="2"/>
  <c r="BF173" i="2"/>
  <c r="T173" i="2"/>
  <c r="R173" i="2"/>
  <c r="P173" i="2"/>
  <c r="BI169" i="2"/>
  <c r="BH169" i="2"/>
  <c r="BG169" i="2"/>
  <c r="BF169" i="2"/>
  <c r="T169" i="2"/>
  <c r="R169" i="2"/>
  <c r="P169" i="2"/>
  <c r="BI167" i="2"/>
  <c r="BH167" i="2"/>
  <c r="BG167" i="2"/>
  <c r="BF167" i="2"/>
  <c r="T167" i="2"/>
  <c r="R167" i="2"/>
  <c r="P167" i="2"/>
  <c r="BI165" i="2"/>
  <c r="BH165" i="2"/>
  <c r="BG165" i="2"/>
  <c r="BF165" i="2"/>
  <c r="T165" i="2"/>
  <c r="R165" i="2"/>
  <c r="P165" i="2"/>
  <c r="BI158" i="2"/>
  <c r="BH158" i="2"/>
  <c r="BG158" i="2"/>
  <c r="BF158" i="2"/>
  <c r="T158" i="2"/>
  <c r="R158" i="2"/>
  <c r="P158" i="2"/>
  <c r="BI152" i="2"/>
  <c r="BH152" i="2"/>
  <c r="BG152" i="2"/>
  <c r="BF152" i="2"/>
  <c r="T152" i="2"/>
  <c r="R152" i="2"/>
  <c r="P152" i="2"/>
  <c r="BI150" i="2"/>
  <c r="BH150" i="2"/>
  <c r="BG150" i="2"/>
  <c r="BF150" i="2"/>
  <c r="T150" i="2"/>
  <c r="R150" i="2"/>
  <c r="P150" i="2"/>
  <c r="BI145" i="2"/>
  <c r="BH145" i="2"/>
  <c r="BG145" i="2"/>
  <c r="BF145" i="2"/>
  <c r="T145" i="2"/>
  <c r="R145" i="2"/>
  <c r="P145" i="2"/>
  <c r="BI142" i="2"/>
  <c r="BH142" i="2"/>
  <c r="BG142" i="2"/>
  <c r="BF142" i="2"/>
  <c r="T142" i="2"/>
  <c r="R142" i="2"/>
  <c r="P142" i="2"/>
  <c r="BI140" i="2"/>
  <c r="BH140" i="2"/>
  <c r="BG140" i="2"/>
  <c r="BF140" i="2"/>
  <c r="T140" i="2"/>
  <c r="R140" i="2"/>
  <c r="P140" i="2"/>
  <c r="BI138" i="2"/>
  <c r="BH138" i="2"/>
  <c r="BG138" i="2"/>
  <c r="BF138" i="2"/>
  <c r="T138" i="2"/>
  <c r="R138" i="2"/>
  <c r="P138" i="2"/>
  <c r="BI136" i="2"/>
  <c r="BH136" i="2"/>
  <c r="BG136" i="2"/>
  <c r="BF136" i="2"/>
  <c r="T136" i="2"/>
  <c r="R136" i="2"/>
  <c r="P136" i="2"/>
  <c r="BI133" i="2"/>
  <c r="BH133" i="2"/>
  <c r="BG133" i="2"/>
  <c r="BF133" i="2"/>
  <c r="T133" i="2"/>
  <c r="R133" i="2"/>
  <c r="P133" i="2"/>
  <c r="BI126" i="2"/>
  <c r="BH126" i="2"/>
  <c r="BG126" i="2"/>
  <c r="BF126" i="2"/>
  <c r="T126" i="2"/>
  <c r="R126" i="2"/>
  <c r="P126" i="2"/>
  <c r="BI123" i="2"/>
  <c r="BH123" i="2"/>
  <c r="BG123" i="2"/>
  <c r="BF123" i="2"/>
  <c r="T123" i="2"/>
  <c r="R123" i="2"/>
  <c r="P123" i="2"/>
  <c r="BI114" i="2"/>
  <c r="BH114" i="2"/>
  <c r="BG114" i="2"/>
  <c r="BF114" i="2"/>
  <c r="T114" i="2"/>
  <c r="R114" i="2"/>
  <c r="P114" i="2"/>
  <c r="BI108" i="2"/>
  <c r="BH108" i="2"/>
  <c r="BG108" i="2"/>
  <c r="BF108" i="2"/>
  <c r="T108" i="2"/>
  <c r="R108" i="2"/>
  <c r="P108" i="2"/>
  <c r="J101" i="2"/>
  <c r="J100" i="2"/>
  <c r="F100" i="2"/>
  <c r="F98" i="2"/>
  <c r="E96" i="2"/>
  <c r="J55" i="2"/>
  <c r="J54" i="2"/>
  <c r="F54" i="2"/>
  <c r="F52" i="2"/>
  <c r="E50" i="2"/>
  <c r="J18" i="2"/>
  <c r="E18" i="2"/>
  <c r="F101" i="2"/>
  <c r="J17" i="2"/>
  <c r="J12" i="2"/>
  <c r="J52" i="2" s="1"/>
  <c r="E7" i="2"/>
  <c r="E94" i="2" s="1"/>
  <c r="L50" i="1"/>
  <c r="AM50" i="1"/>
  <c r="AM49" i="1"/>
  <c r="L49" i="1"/>
  <c r="AM47" i="1"/>
  <c r="L47" i="1"/>
  <c r="L45" i="1"/>
  <c r="L44" i="1"/>
  <c r="J92" i="3"/>
  <c r="J364" i="2"/>
  <c r="J242" i="2"/>
  <c r="BK220" i="2"/>
  <c r="J200" i="2"/>
  <c r="BK106" i="3"/>
  <c r="J344" i="2"/>
  <c r="J246" i="2"/>
  <c r="BK206" i="2"/>
  <c r="BK187" i="2"/>
  <c r="BK92" i="3"/>
  <c r="BK346" i="2"/>
  <c r="J260" i="2"/>
  <c r="J211" i="2"/>
  <c r="BK184" i="2"/>
  <c r="J103" i="3"/>
  <c r="J388" i="2"/>
  <c r="J231" i="2"/>
  <c r="J145" i="2"/>
  <c r="J140" i="2"/>
  <c r="BK87" i="3"/>
  <c r="J350" i="2"/>
  <c r="BK302" i="2"/>
  <c r="J248" i="2"/>
  <c r="BK212" i="2"/>
  <c r="BK97" i="3"/>
  <c r="BK350" i="2"/>
  <c r="BK275" i="2"/>
  <c r="J216" i="2"/>
  <c r="BK105" i="3"/>
  <c r="J398" i="2"/>
  <c r="J375" i="2"/>
  <c r="J279" i="2"/>
  <c r="BK173" i="2"/>
  <c r="BK138" i="2"/>
  <c r="J88" i="3"/>
  <c r="BK258" i="2"/>
  <c r="J228" i="2"/>
  <c r="BK196" i="2"/>
  <c r="J108" i="2"/>
  <c r="J362" i="2"/>
  <c r="BK268" i="2"/>
  <c r="BK213" i="2"/>
  <c r="BK195" i="2"/>
  <c r="J105" i="3"/>
  <c r="J383" i="2"/>
  <c r="J302" i="2"/>
  <c r="BK219" i="2"/>
  <c r="BK202" i="2"/>
  <c r="J173" i="2"/>
  <c r="J98" i="3"/>
  <c r="BK399" i="2"/>
  <c r="J348" i="2"/>
  <c r="J187" i="2"/>
  <c r="J195" i="2"/>
  <c r="J133" i="2"/>
  <c r="BK390" i="2"/>
  <c r="J318" i="2"/>
  <c r="BK260" i="2"/>
  <c r="J217" i="2"/>
  <c r="J198" i="2"/>
  <c r="BK95" i="3"/>
  <c r="J385" i="2"/>
  <c r="J309" i="2"/>
  <c r="BK248" i="2"/>
  <c r="BK152" i="2"/>
  <c r="BK90" i="3"/>
  <c r="BK383" i="2"/>
  <c r="BK328" i="2"/>
  <c r="J258" i="2"/>
  <c r="BK140" i="2"/>
  <c r="J89" i="3"/>
  <c r="BK352" i="2"/>
  <c r="BK231" i="2"/>
  <c r="J213" i="2"/>
  <c r="BK169" i="2"/>
  <c r="BK89" i="3"/>
  <c r="J240" i="2"/>
  <c r="J201" i="2"/>
  <c r="BK104" i="3"/>
  <c r="J371" i="2"/>
  <c r="BK277" i="2"/>
  <c r="BK214" i="2"/>
  <c r="J188" i="2"/>
  <c r="J142" i="2"/>
  <c r="BK360" i="2"/>
  <c r="J222" i="2"/>
  <c r="J150" i="2"/>
  <c r="J190" i="2"/>
  <c r="J100" i="3"/>
  <c r="BK364" i="2"/>
  <c r="BK292" i="2"/>
  <c r="BK236" i="2"/>
  <c r="BK201" i="2"/>
  <c r="BK101" i="3"/>
  <c r="J392" i="2"/>
  <c r="J342" i="2"/>
  <c r="J268" i="2"/>
  <c r="BK217" i="2"/>
  <c r="J106" i="3"/>
  <c r="BK392" i="2"/>
  <c r="J373" i="2"/>
  <c r="BK299" i="2"/>
  <c r="BK186" i="2"/>
  <c r="J123" i="2"/>
  <c r="J95" i="3"/>
  <c r="BK400" i="2"/>
  <c r="BK240" i="2"/>
  <c r="J214" i="2"/>
  <c r="BK190" i="2"/>
  <c r="BK98" i="3"/>
  <c r="J328" i="2"/>
  <c r="BK238" i="2"/>
  <c r="J203" i="2"/>
  <c r="BK179" i="2"/>
  <c r="J400" i="2"/>
  <c r="J310" i="2"/>
  <c r="J236" i="2"/>
  <c r="BK204" i="2"/>
  <c r="BK158" i="2"/>
  <c r="J97" i="3"/>
  <c r="BK371" i="2"/>
  <c r="BK283" i="2"/>
  <c r="BK194" i="2"/>
  <c r="BK200" i="2"/>
  <c r="J169" i="2"/>
  <c r="J99" i="3"/>
  <c r="J354" i="2"/>
  <c r="J307" i="2"/>
  <c r="BK244" i="2"/>
  <c r="J208" i="2"/>
  <c r="J179" i="2"/>
  <c r="BK396" i="2"/>
  <c r="BK311" i="2"/>
  <c r="BK222" i="2"/>
  <c r="BK142" i="2"/>
  <c r="BK96" i="3"/>
  <c r="J390" i="2"/>
  <c r="J356" i="2"/>
  <c r="J275" i="2"/>
  <c r="J158" i="2"/>
  <c r="J91" i="3"/>
  <c r="J277" i="2"/>
  <c r="BK216" i="2"/>
  <c r="J197" i="2"/>
  <c r="BK133" i="2"/>
  <c r="BK356" i="2"/>
  <c r="J263" i="2"/>
  <c r="J205" i="2"/>
  <c r="BK185" i="2"/>
  <c r="BK86" i="3"/>
  <c r="BK318" i="2"/>
  <c r="J254" i="2"/>
  <c r="J194" i="2"/>
  <c r="BK100" i="3"/>
  <c r="BK88" i="3"/>
  <c r="BK296" i="2"/>
  <c r="J202" i="2"/>
  <c r="J204" i="2"/>
  <c r="J175" i="2"/>
  <c r="BK107" i="3"/>
  <c r="J377" i="2"/>
  <c r="BK314" i="2"/>
  <c r="J250" i="2"/>
  <c r="J215" i="2"/>
  <c r="J193" i="2"/>
  <c r="BK395" i="2"/>
  <c r="J299" i="2"/>
  <c r="J234" i="2"/>
  <c r="J183" i="2"/>
  <c r="J104" i="3"/>
  <c r="J86" i="3"/>
  <c r="BK377" i="2"/>
  <c r="J311" i="2"/>
  <c r="J220" i="2"/>
  <c r="J136" i="2"/>
  <c r="J93" i="3"/>
  <c r="BK310" i="2"/>
  <c r="BK218" i="2"/>
  <c r="BK183" i="2"/>
  <c r="BK373" i="2"/>
  <c r="BK309" i="2"/>
  <c r="BK215" i="2"/>
  <c r="J196" i="2"/>
  <c r="J114" i="2"/>
  <c r="J396" i="2"/>
  <c r="J308" i="2"/>
  <c r="J244" i="2"/>
  <c r="BK210" i="2"/>
  <c r="J186" i="2"/>
  <c r="BK123" i="2"/>
  <c r="J85" i="3"/>
  <c r="BK242" i="2"/>
  <c r="J167" i="2"/>
  <c r="J185" i="2"/>
  <c r="BK108" i="2"/>
  <c r="J352" i="2"/>
  <c r="J296" i="2"/>
  <c r="BK226" i="2"/>
  <c r="BK188" i="2"/>
  <c r="BK398" i="2"/>
  <c r="J346" i="2"/>
  <c r="J288" i="2"/>
  <c r="BK228" i="2"/>
  <c r="BK136" i="2"/>
  <c r="BK91" i="3"/>
  <c r="BK385" i="2"/>
  <c r="J360" i="2"/>
  <c r="J292" i="2"/>
  <c r="J184" i="2"/>
  <c r="BK94" i="3"/>
  <c r="BK348" i="2"/>
  <c r="BK234" i="2"/>
  <c r="BK207" i="2"/>
  <c r="J138" i="2"/>
  <c r="BK375" i="2"/>
  <c r="BK288" i="2"/>
  <c r="J210" i="2"/>
  <c r="BK193" i="2"/>
  <c r="J395" i="2"/>
  <c r="J314" i="2"/>
  <c r="J238" i="2"/>
  <c r="BK208" i="2"/>
  <c r="BK175" i="2"/>
  <c r="BK114" i="2"/>
  <c r="BK93" i="3"/>
  <c r="BK307" i="2"/>
  <c r="BK197" i="2"/>
  <c r="BK205" i="2"/>
  <c r="J165" i="2"/>
  <c r="J96" i="3"/>
  <c r="BK342" i="2"/>
  <c r="BK279" i="2"/>
  <c r="BK211" i="2"/>
  <c r="BK192" i="2"/>
  <c r="J90" i="3"/>
  <c r="BK344" i="2"/>
  <c r="BK254" i="2"/>
  <c r="BK165" i="2"/>
  <c r="BK99" i="3"/>
  <c r="J399" i="2"/>
  <c r="BK369" i="2"/>
  <c r="J283" i="2"/>
  <c r="BK167" i="2"/>
  <c r="J101" i="3"/>
  <c r="BK85" i="3"/>
  <c r="BK263" i="2"/>
  <c r="J226" i="2"/>
  <c r="J206" i="2"/>
  <c r="BK126" i="2"/>
  <c r="J369" i="2"/>
  <c r="J285" i="2"/>
  <c r="J212" i="2"/>
  <c r="J192" i="2"/>
  <c r="BK103" i="3"/>
  <c r="BK362" i="2"/>
  <c r="J218" i="2"/>
  <c r="BK198" i="2"/>
  <c r="J152" i="2"/>
  <c r="J94" i="3"/>
  <c r="BK354" i="2"/>
  <c r="J207" i="2"/>
  <c r="AS54" i="1"/>
  <c r="BK388" i="2"/>
  <c r="BK308" i="2"/>
  <c r="BK246" i="2"/>
  <c r="BK203" i="2"/>
  <c r="BK145" i="2"/>
  <c r="BK358" i="2"/>
  <c r="BK285" i="2"/>
  <c r="J219" i="2"/>
  <c r="J107" i="3"/>
  <c r="J87" i="3"/>
  <c r="J358" i="2"/>
  <c r="BK250" i="2"/>
  <c r="BK150" i="2"/>
  <c r="J126" i="2"/>
  <c r="P313" i="2" l="1"/>
  <c r="R313" i="2"/>
  <c r="R144" i="2"/>
  <c r="P178" i="2"/>
  <c r="T199" i="2"/>
  <c r="P225" i="2"/>
  <c r="BK253" i="2"/>
  <c r="J253" i="2"/>
  <c r="J72" i="2" s="1"/>
  <c r="T274" i="2"/>
  <c r="P291" i="2"/>
  <c r="BK341" i="2"/>
  <c r="J341" i="2"/>
  <c r="J78" i="2" s="1"/>
  <c r="T384" i="2"/>
  <c r="P397" i="2"/>
  <c r="BK107" i="2"/>
  <c r="T144" i="2"/>
  <c r="R199" i="2"/>
  <c r="R230" i="2"/>
  <c r="R224" i="2" s="1"/>
  <c r="R274" i="2"/>
  <c r="R291" i="2"/>
  <c r="P368" i="2"/>
  <c r="BK394" i="2"/>
  <c r="J394" i="2" s="1"/>
  <c r="J83" i="2" s="1"/>
  <c r="R397" i="2"/>
  <c r="R107" i="2"/>
  <c r="BK164" i="2"/>
  <c r="J164" i="2"/>
  <c r="J64" i="2"/>
  <c r="R178" i="2"/>
  <c r="T189" i="2"/>
  <c r="P230" i="2"/>
  <c r="BK274" i="2"/>
  <c r="J274" i="2" s="1"/>
  <c r="J73" i="2" s="1"/>
  <c r="T291" i="2"/>
  <c r="P341" i="2"/>
  <c r="R368" i="2"/>
  <c r="R394" i="2"/>
  <c r="BK144" i="2"/>
  <c r="J144" i="2" s="1"/>
  <c r="J63" i="2" s="1"/>
  <c r="R164" i="2"/>
  <c r="BK189" i="2"/>
  <c r="J189" i="2"/>
  <c r="J66" i="2" s="1"/>
  <c r="P189" i="2"/>
  <c r="BK230" i="2"/>
  <c r="J230" i="2" s="1"/>
  <c r="J70" i="2" s="1"/>
  <c r="R253" i="2"/>
  <c r="R252" i="2" s="1"/>
  <c r="BK291" i="2"/>
  <c r="J291" i="2"/>
  <c r="J76" i="2" s="1"/>
  <c r="BK368" i="2"/>
  <c r="J368" i="2" s="1"/>
  <c r="J80" i="2" s="1"/>
  <c r="R384" i="2"/>
  <c r="P107" i="2"/>
  <c r="P164" i="2"/>
  <c r="T178" i="2"/>
  <c r="R189" i="2"/>
  <c r="T230" i="2"/>
  <c r="P274" i="2"/>
  <c r="R341" i="2"/>
  <c r="P384" i="2"/>
  <c r="T394" i="2"/>
  <c r="P144" i="2"/>
  <c r="BK178" i="2"/>
  <c r="J178" i="2" s="1"/>
  <c r="J65" i="2" s="1"/>
  <c r="P199" i="2"/>
  <c r="R225" i="2"/>
  <c r="P253" i="2"/>
  <c r="T368" i="2"/>
  <c r="T367" i="2" s="1"/>
  <c r="P394" i="2"/>
  <c r="T397" i="2"/>
  <c r="P84" i="3"/>
  <c r="T84" i="3"/>
  <c r="P102" i="3"/>
  <c r="R102" i="3"/>
  <c r="T107" i="2"/>
  <c r="T164" i="2"/>
  <c r="BK199" i="2"/>
  <c r="J199" i="2" s="1"/>
  <c r="J67" i="2" s="1"/>
  <c r="BK225" i="2"/>
  <c r="J225" i="2" s="1"/>
  <c r="J69" i="2" s="1"/>
  <c r="T225" i="2"/>
  <c r="T253" i="2"/>
  <c r="T341" i="2"/>
  <c r="BK384" i="2"/>
  <c r="J384" i="2" s="1"/>
  <c r="J82" i="2" s="1"/>
  <c r="BK397" i="2"/>
  <c r="J397" i="2"/>
  <c r="J84" i="2" s="1"/>
  <c r="BK84" i="3"/>
  <c r="J84" i="3" s="1"/>
  <c r="J61" i="3" s="1"/>
  <c r="R84" i="3"/>
  <c r="R83" i="3" s="1"/>
  <c r="R82" i="3" s="1"/>
  <c r="BK102" i="3"/>
  <c r="J102" i="3" s="1"/>
  <c r="J62" i="3" s="1"/>
  <c r="T102" i="3"/>
  <c r="BE108" i="2"/>
  <c r="BE175" i="2"/>
  <c r="BE179" i="2"/>
  <c r="BE226" i="2"/>
  <c r="BE228" i="2"/>
  <c r="BE231" i="2"/>
  <c r="BE234" i="2"/>
  <c r="BE240" i="2"/>
  <c r="BE277" i="2"/>
  <c r="BE296" i="2"/>
  <c r="BE307" i="2"/>
  <c r="BE308" i="2"/>
  <c r="BE314" i="2"/>
  <c r="BE318" i="2"/>
  <c r="BE344" i="2"/>
  <c r="BE350" i="2"/>
  <c r="BE352" i="2"/>
  <c r="J52" i="3"/>
  <c r="F79" i="3"/>
  <c r="BE93" i="3"/>
  <c r="BE94" i="3"/>
  <c r="BE95" i="3"/>
  <c r="J98" i="2"/>
  <c r="BE114" i="2"/>
  <c r="BE184" i="2"/>
  <c r="BE188" i="2"/>
  <c r="BE190" i="2"/>
  <c r="BE236" i="2"/>
  <c r="BE242" i="2"/>
  <c r="BE244" i="2"/>
  <c r="BE246" i="2"/>
  <c r="BE250" i="2"/>
  <c r="BE283" i="2"/>
  <c r="BE310" i="2"/>
  <c r="BE328" i="2"/>
  <c r="BK382" i="2"/>
  <c r="J382" i="2" s="1"/>
  <c r="J81" i="2" s="1"/>
  <c r="BE87" i="3"/>
  <c r="BE88" i="3"/>
  <c r="BE103" i="3"/>
  <c r="BE104" i="3"/>
  <c r="E48" i="2"/>
  <c r="F55" i="2"/>
  <c r="BE140" i="2"/>
  <c r="BE207" i="2"/>
  <c r="BE210" i="2"/>
  <c r="BE214" i="2"/>
  <c r="BE218" i="2"/>
  <c r="BE219" i="2"/>
  <c r="BE220" i="2"/>
  <c r="BE238" i="2"/>
  <c r="BE263" i="2"/>
  <c r="BE268" i="2"/>
  <c r="BE311" i="2"/>
  <c r="BE362" i="2"/>
  <c r="BE369" i="2"/>
  <c r="E72" i="3"/>
  <c r="BE92" i="3"/>
  <c r="BE105" i="3"/>
  <c r="BE106" i="3"/>
  <c r="BE136" i="2"/>
  <c r="BE126" i="2"/>
  <c r="BE133" i="2"/>
  <c r="BE158" i="2"/>
  <c r="BE169" i="2"/>
  <c r="BE173" i="2"/>
  <c r="BE185" i="2"/>
  <c r="BE196" i="2"/>
  <c r="BE206" i="2"/>
  <c r="BE216" i="2"/>
  <c r="BE260" i="2"/>
  <c r="BE288" i="2"/>
  <c r="BE299" i="2"/>
  <c r="BE358" i="2"/>
  <c r="BE364" i="2"/>
  <c r="BE400" i="2"/>
  <c r="BE86" i="3"/>
  <c r="BE89" i="3"/>
  <c r="BE90" i="3"/>
  <c r="BE138" i="2"/>
  <c r="BE165" i="2"/>
  <c r="BE192" i="2"/>
  <c r="BE193" i="2"/>
  <c r="BE195" i="2"/>
  <c r="BE197" i="2"/>
  <c r="BE201" i="2"/>
  <c r="BE203" i="2"/>
  <c r="BE213" i="2"/>
  <c r="BE217" i="2"/>
  <c r="BE258" i="2"/>
  <c r="BE275" i="2"/>
  <c r="BE279" i="2"/>
  <c r="BE342" i="2"/>
  <c r="BE348" i="2"/>
  <c r="BE360" i="2"/>
  <c r="BE373" i="2"/>
  <c r="BE375" i="2"/>
  <c r="BE377" i="2"/>
  <c r="BE385" i="2"/>
  <c r="BE398" i="2"/>
  <c r="BE399" i="2"/>
  <c r="BE96" i="3"/>
  <c r="BE97" i="3"/>
  <c r="BE98" i="3"/>
  <c r="BE99" i="3"/>
  <c r="BE100" i="3"/>
  <c r="BE101" i="3"/>
  <c r="BE123" i="2"/>
  <c r="BE145" i="2"/>
  <c r="BE152" i="2"/>
  <c r="BE167" i="2"/>
  <c r="BE183" i="2"/>
  <c r="BE194" i="2"/>
  <c r="BE200" i="2"/>
  <c r="BE202" i="2"/>
  <c r="BE204" i="2"/>
  <c r="BE248" i="2"/>
  <c r="BE302" i="2"/>
  <c r="BE346" i="2"/>
  <c r="BE383" i="2"/>
  <c r="BE395" i="2"/>
  <c r="BE396" i="2"/>
  <c r="BK287" i="2"/>
  <c r="J287" i="2" s="1"/>
  <c r="J74" i="2" s="1"/>
  <c r="BE85" i="3"/>
  <c r="BE91" i="3"/>
  <c r="BE142" i="2"/>
  <c r="BE150" i="2"/>
  <c r="BE186" i="2"/>
  <c r="BE187" i="2"/>
  <c r="BE198" i="2"/>
  <c r="BE205" i="2"/>
  <c r="BE208" i="2"/>
  <c r="BE211" i="2"/>
  <c r="BE212" i="2"/>
  <c r="BE215" i="2"/>
  <c r="BE222" i="2"/>
  <c r="BE254" i="2"/>
  <c r="BE285" i="2"/>
  <c r="BE292" i="2"/>
  <c r="BE309" i="2"/>
  <c r="BE354" i="2"/>
  <c r="BE356" i="2"/>
  <c r="BE371" i="2"/>
  <c r="BE388" i="2"/>
  <c r="BE390" i="2"/>
  <c r="BE392" i="2"/>
  <c r="BK313" i="2"/>
  <c r="J313" i="2" s="1"/>
  <c r="J77" i="2" s="1"/>
  <c r="BE107" i="3"/>
  <c r="F37" i="2"/>
  <c r="BD55" i="1" s="1"/>
  <c r="J34" i="2"/>
  <c r="AW55" i="1"/>
  <c r="F35" i="2"/>
  <c r="BB55" i="1" s="1"/>
  <c r="F34" i="2"/>
  <c r="BA55" i="1" s="1"/>
  <c r="F36" i="3"/>
  <c r="BC56" i="1"/>
  <c r="F37" i="3"/>
  <c r="BD56" i="1" s="1"/>
  <c r="J34" i="3"/>
  <c r="AW56" i="1" s="1"/>
  <c r="F36" i="2"/>
  <c r="BC55" i="1" s="1"/>
  <c r="F35" i="3"/>
  <c r="BB56" i="1" s="1"/>
  <c r="F34" i="3"/>
  <c r="BA56" i="1"/>
  <c r="P252" i="2" l="1"/>
  <c r="T106" i="2"/>
  <c r="T105" i="2" s="1"/>
  <c r="T104" i="2" s="1"/>
  <c r="P83" i="3"/>
  <c r="P82" i="3" s="1"/>
  <c r="AU56" i="1" s="1"/>
  <c r="T224" i="2"/>
  <c r="T252" i="2"/>
  <c r="P367" i="2"/>
  <c r="P290" i="2"/>
  <c r="T290" i="2"/>
  <c r="R106" i="2"/>
  <c r="P224" i="2"/>
  <c r="T83" i="3"/>
  <c r="T82" i="3" s="1"/>
  <c r="R367" i="2"/>
  <c r="BK106" i="2"/>
  <c r="J106" i="2"/>
  <c r="J61" i="2" s="1"/>
  <c r="R290" i="2"/>
  <c r="P106" i="2"/>
  <c r="P105" i="2"/>
  <c r="P104" i="2" s="1"/>
  <c r="AU55" i="1" s="1"/>
  <c r="AU54" i="1" s="1"/>
  <c r="J107" i="2"/>
  <c r="J62" i="2"/>
  <c r="BK367" i="2"/>
  <c r="J367" i="2"/>
  <c r="J79" i="2" s="1"/>
  <c r="BK252" i="2"/>
  <c r="J252" i="2" s="1"/>
  <c r="J71" i="2" s="1"/>
  <c r="BK224" i="2"/>
  <c r="J224" i="2"/>
  <c r="J68" i="2" s="1"/>
  <c r="BK290" i="2"/>
  <c r="J290" i="2"/>
  <c r="J75" i="2"/>
  <c r="BK83" i="3"/>
  <c r="J83" i="3"/>
  <c r="J60" i="3" s="1"/>
  <c r="J33" i="2"/>
  <c r="AV55" i="1" s="1"/>
  <c r="AT55" i="1" s="1"/>
  <c r="BB54" i="1"/>
  <c r="AX54" i="1" s="1"/>
  <c r="F33" i="3"/>
  <c r="AZ56" i="1" s="1"/>
  <c r="F33" i="2"/>
  <c r="AZ55" i="1" s="1"/>
  <c r="J33" i="3"/>
  <c r="AV56" i="1"/>
  <c r="AT56" i="1" s="1"/>
  <c r="BD54" i="1"/>
  <c r="W33" i="1"/>
  <c r="BA54" i="1"/>
  <c r="AW54" i="1" s="1"/>
  <c r="AK30" i="1" s="1"/>
  <c r="BC54" i="1"/>
  <c r="AY54" i="1" s="1"/>
  <c r="R105" i="2" l="1"/>
  <c r="R104" i="2" s="1"/>
  <c r="BK105" i="2"/>
  <c r="J105" i="2"/>
  <c r="J60" i="2"/>
  <c r="BK82" i="3"/>
  <c r="J82" i="3"/>
  <c r="J59" i="3"/>
  <c r="W30" i="1"/>
  <c r="W32" i="1"/>
  <c r="AZ54" i="1"/>
  <c r="W29" i="1"/>
  <c r="W31" i="1"/>
  <c r="BK104" i="2" l="1"/>
  <c r="J104" i="2"/>
  <c r="J30" i="2" s="1"/>
  <c r="AG55" i="1" s="1"/>
  <c r="AN55" i="1" s="1"/>
  <c r="AV54" i="1"/>
  <c r="AK29" i="1" s="1"/>
  <c r="J30" i="3"/>
  <c r="AG56" i="1" s="1"/>
  <c r="AN56" i="1" s="1"/>
  <c r="J39" i="2" l="1"/>
  <c r="J59" i="2"/>
  <c r="J39" i="3"/>
  <c r="AG54" i="1"/>
  <c r="AK26" i="1" s="1"/>
  <c r="AK35" i="1" s="1"/>
  <c r="AT54" i="1"/>
  <c r="AN54" i="1" l="1"/>
</calcChain>
</file>

<file path=xl/sharedStrings.xml><?xml version="1.0" encoding="utf-8"?>
<sst xmlns="http://schemas.openxmlformats.org/spreadsheetml/2006/main" count="4512" uniqueCount="1016">
  <si>
    <t>Export Komplet</t>
  </si>
  <si>
    <t>VZ</t>
  </si>
  <si>
    <t>2.0</t>
  </si>
  <si>
    <t/>
  </si>
  <si>
    <t>False</t>
  </si>
  <si>
    <t>{80095321-4d75-420d-94a8-3d2a1e1ea3ea}</t>
  </si>
  <si>
    <t>&gt;&gt;  skryté sloupce  &lt;&lt;</t>
  </si>
  <si>
    <t>0,01</t>
  </si>
  <si>
    <t>21</t>
  </si>
  <si>
    <t>15</t>
  </si>
  <si>
    <t>REKAPITULACE STAVBY</t>
  </si>
  <si>
    <t>v ---  níže se nacházejí doplnkové a pomocné údaje k sestavám  --- v</t>
  </si>
  <si>
    <t>Návod na vyplnění</t>
  </si>
  <si>
    <t>0,001</t>
  </si>
  <si>
    <t>Kód:</t>
  </si>
  <si>
    <t>2017-049_C1</t>
  </si>
  <si>
    <t>Měnit lze pouze buňky se žlutým podbarvením!_x000D_
_x000D_
1) v Rekapitulaci stavby vyplňte údaje o Uchazeči (přenesou se do ostatních sestav i v jiných listech)_x000D_
_x000D_
2) na vybraných listech vyplňte v sestavě Soupis prací ceny u položek</t>
  </si>
  <si>
    <t>Stavba:</t>
  </si>
  <si>
    <t>Projekty na realizaci plánu společných zařízení navržených v rámci KoPÚ Seletice, KoPÚ Sovenice, KoPÚ Doubravany</t>
  </si>
  <si>
    <t>KSO:</t>
  </si>
  <si>
    <t>CC-CZ:</t>
  </si>
  <si>
    <t>Místo:</t>
  </si>
  <si>
    <t>Žitovlice</t>
  </si>
  <si>
    <t>Datum:</t>
  </si>
  <si>
    <t>31. 5. 2021</t>
  </si>
  <si>
    <t>Zadavatel:</t>
  </si>
  <si>
    <t>IČ:</t>
  </si>
  <si>
    <t>01312774</t>
  </si>
  <si>
    <t>Státní pozemkový úřad, pobočka Nymburk</t>
  </si>
  <si>
    <t>DIČ:</t>
  </si>
  <si>
    <t>Uchazeč:</t>
  </si>
  <si>
    <t>Vyplň údaj</t>
  </si>
  <si>
    <t>Projektant:</t>
  </si>
  <si>
    <t>27086135</t>
  </si>
  <si>
    <t>CR Project s.r.o.</t>
  </si>
  <si>
    <t>CZ27086135</t>
  </si>
  <si>
    <t>True</t>
  </si>
  <si>
    <t>Zpracovatel:</t>
  </si>
  <si>
    <t>Poznámka:</t>
  </si>
  <si>
    <t>Soupis prací je sestaven s využitím položek Cenové soustavy ÚRS. Cenové a technické podmínky položek Cenové soustavy ÚRS, které nejsou uvedeny v soupisu prací (informace z tzv. úvodních částí katalogů) jsou neomezeně dálkově k dispozici na www.cs-urs.cz. Položky soupisu prací, které nemají ve sloupci „Cenová soustava“ uveden žádný údaj, nepochází z Cenové soustavy ÚRS._x000D_
.........................._x000D_
Soupis výkonů je zpracován s výhradou, jako nezávazný, dle §2622 zák. č. 89/2012 Sb. NOZ._x000D_
.........................._x000D_
Pokud je v soupisu prací definován konkrétní výrobek, je tím definován minimální požadovaný standard, uchazeč může ve své nabídce tento výrobek nahradit výrobkem se srovnatelnými nebo lepšími parametry. Parametry pro srovnání se rozumí zejména parametry výkonnostní, funkční a parametry životnosti._x000D_
.........................._x000D_
Vzhledem k charakteru stavby a to liniová, byly všechny plošné výměry ve výkazu výměr odečteny ze situace ve formátu dwg.</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</si>
  <si>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</si>
  <si>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</si>
  <si>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</si>
  <si>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</si>
  <si>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</si>
  <si>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</si>
  <si>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</si>
  <si>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</si>
  <si>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</si>
  <si>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</si>
  <si>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</si>
  <si>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</si>
  <si>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</si>
  <si>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</si>
  <si>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</si>
  <si>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</si>
  <si>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</si>
  <si>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</si>
  <si>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</si>
  <si>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</si>
  <si>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</si>
  <si>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</si>
  <si>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</si>
  <si>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</si>
  <si>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</si>
  <si>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</si>
  <si>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</si>
  <si>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</si>
  <si>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</si>
  <si>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</si>
  <si>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</si>
  <si>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</si>
  <si>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</si>
  <si>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</si>
  <si>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</si>
  <si>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</si>
  <si>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</si>
  <si>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</si>
  <si>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t>
  </si>
  <si>
    <t>SO.101</t>
  </si>
  <si>
    <t>SO.101 - Polní cesta C1 - Žitovlice</t>
  </si>
  <si>
    <t>STA</t>
  </si>
  <si>
    <t>1</t>
  </si>
  <si>
    <t>{e230036f-0f36-43d7-b3d6-224c30258dd5}</t>
  </si>
  <si>
    <t>2</t>
  </si>
  <si>
    <t>VoN</t>
  </si>
  <si>
    <t>Vedlejší a ostatní náklady</t>
  </si>
  <si>
    <t>VON</t>
  </si>
  <si>
    <t>{332ea21b-c9cc-418d-a91b-f009b610b1ef}</t>
  </si>
  <si>
    <t>KRYCÍ LIST SOUPISU PRACÍ</t>
  </si>
  <si>
    <t>Objekt:</t>
  </si>
  <si>
    <t>SO.101 - SO.101 - Polní cesta C1 - Žitovlice</t>
  </si>
  <si>
    <t>Doubravany</t>
  </si>
  <si>
    <t>REKAPITULACE ČLENĚNÍ SOUPISU PRACÍ</t>
  </si>
  <si>
    <t>Kód dílu - Popis</t>
  </si>
  <si>
    <t>Cena celkem [CZK]</t>
  </si>
  <si>
    <t>-1</t>
  </si>
  <si>
    <t>HSV - Práce a dodávky HSV</t>
  </si>
  <si>
    <t xml:space="preserve">    1 - Zemní práce</t>
  </si>
  <si>
    <t xml:space="preserve">      R10 - Společné zemní práce</t>
  </si>
  <si>
    <t xml:space="preserve">      R11 - Zemní práce pro komunikace</t>
  </si>
  <si>
    <t xml:space="preserve">      R12 - Zemní práce pro odvodnění komunikací</t>
  </si>
  <si>
    <t xml:space="preserve">      R13 - Odstranění zeleně</t>
  </si>
  <si>
    <t xml:space="preserve">      R14 - Založení zeleně</t>
  </si>
  <si>
    <t xml:space="preserve">      R18 - Výsadba zeleně</t>
  </si>
  <si>
    <t xml:space="preserve">    3 - Svislé a kompletní konstrukce</t>
  </si>
  <si>
    <t xml:space="preserve">      R32 - Úprava koryta u propustku</t>
  </si>
  <si>
    <t xml:space="preserve">      R33 - Úprava čel propustku</t>
  </si>
  <si>
    <t xml:space="preserve">    5 - Komunikace</t>
  </si>
  <si>
    <t xml:space="preserve">      R50 - Podkladní vrstvy</t>
  </si>
  <si>
    <t xml:space="preserve">      R51 - Komunikace pro automobilovou dopravu</t>
  </si>
  <si>
    <t xml:space="preserve">      R58 - Zřízení krajnic a napojení na komunikace</t>
  </si>
  <si>
    <t xml:space="preserve">    8 - Trubní vedení</t>
  </si>
  <si>
    <t xml:space="preserve">      R85 - Drenážní potrubí</t>
  </si>
  <si>
    <t xml:space="preserve">      R86 - Zasakovací zařízení</t>
  </si>
  <si>
    <t xml:space="preserve">      R88 - Propustky</t>
  </si>
  <si>
    <t xml:space="preserve">    9 - Ostatní konstrukce a práce-bourání</t>
  </si>
  <si>
    <t xml:space="preserve">      R90 - Společné práce pro bourání a konstrukce</t>
  </si>
  <si>
    <t xml:space="preserve">      R94 - Úprava oplocení</t>
  </si>
  <si>
    <t xml:space="preserve">      R96 - Bourání konstrukcí vozovek</t>
  </si>
  <si>
    <t xml:space="preserve">      R99 - Svislé dopravní značení</t>
  </si>
  <si>
    <t xml:space="preserve">      99 - Přesun hmot</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</si>
  <si>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</si>
  <si>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</si>
  <si>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</si>
  <si>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</si>
  <si>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</si>
  <si>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</si>
  <si>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</si>
  <si>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</si>
  <si>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</si>
  <si>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</si>
  <si>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</si>
  <si>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</si>
  <si>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</si>
  <si>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</si>
  <si>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</si>
  <si>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</si>
  <si>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Zemní práce</t>
  </si>
  <si>
    <t>R10</t>
  </si>
  <si>
    <t>Společné zemní práce</t>
  </si>
  <si>
    <t>K</t>
  </si>
  <si>
    <t>167151111</t>
  </si>
  <si>
    <t>Nakládání, skládání a překládání neulehlého výkopku nebo sypaniny strojně nakládání, množství přes 100 m3, z hornin třídy těžitelnosti I, skupiny 1 až 3</t>
  </si>
  <si>
    <t>m3</t>
  </si>
  <si>
    <t>CS ÚRS 2021 01</t>
  </si>
  <si>
    <t>4</t>
  </si>
  <si>
    <t>3</t>
  </si>
  <si>
    <t>-56222026</t>
  </si>
  <si>
    <t>VV</t>
  </si>
  <si>
    <t>Nakládání na mezideponii pro násypy, zásypy a zpětné použití ornice:</t>
  </si>
  <si>
    <t>2079,50*0,150 "- ornice"</t>
  </si>
  <si>
    <t>736,346 "- pro násypy komunikací"</t>
  </si>
  <si>
    <t>Celkem pro další použití</t>
  </si>
  <si>
    <t>Součet</t>
  </si>
  <si>
    <t>162351103</t>
  </si>
  <si>
    <t>Vodorovné přemístění výkopku nebo sypaniny po suchu na obvyklém dopravním prostředku, bez naložení výkopku, avšak se složením bez rozhrnutí z horniny třídy těžitelnosti I skupiny 1 až 3 na vzdálenost přes 50 do 500 m</t>
  </si>
  <si>
    <t>-1396847127</t>
  </si>
  <si>
    <t>Dovoz materiálu na mezideponii pro další použití</t>
  </si>
  <si>
    <t>Mezisoučet</t>
  </si>
  <si>
    <t>Dovoz materiálu z mezideponie na místo použití</t>
  </si>
  <si>
    <t>162651112</t>
  </si>
  <si>
    <t>Vodorovné přemístění výkopku nebo sypaniny po suchu na obvyklém dopravním prostředku, bez naložení výkopku, avšak se složením bez rozhrnutí z horniny třídy těžitelnosti I skupiny 1 až 3 na vzdálenost přes 4 000 do 5 000 m</t>
  </si>
  <si>
    <t>744133237</t>
  </si>
  <si>
    <t>Odvoz přebytečné ornice na deponii</t>
  </si>
  <si>
    <t>3055,0-2079,50*0,150</t>
  </si>
  <si>
    <t>162751117</t>
  </si>
  <si>
    <t>Vodorovné přemístění výkopku nebo sypaniny po suchu na obvyklém dopravním prostředku, bez naložení výkopku, avšak se složením bez rozhrnutí z horniny třídy těžitelnosti I skupiny 1 až 3 na vzdálenost přes 9 000 do 10 000 m</t>
  </si>
  <si>
    <t>1242413632</t>
  </si>
  <si>
    <t>Odvoz přebytečného výkopku na skládku</t>
  </si>
  <si>
    <t>1566,244-736,346 "- z komunikací"</t>
  </si>
  <si>
    <t>41,860 "- z hloubení jam"</t>
  </si>
  <si>
    <t>3,960 "- z hloubení rýh š. do 800 mm"</t>
  </si>
  <si>
    <t>1045,760 "- z hloubení rýh š. do 2000 mm"</t>
  </si>
  <si>
    <t>5</t>
  </si>
  <si>
    <t>162751119</t>
  </si>
  <si>
    <t>Vodorovné přemístění výkopku nebo sypaniny po suchu na obvyklém dopravním prostředku, bez naložení výkopku, avšak se složením bez rozhrnutí z horniny třídy těžitelnosti I skupiny 1 až 3 na vzdálenost Příplatek k ceně za každých dalších i započatých 1 000 m</t>
  </si>
  <si>
    <t>-1479079783</t>
  </si>
  <si>
    <t>Uvažovaná odvozová vzdálenost 22 km:</t>
  </si>
  <si>
    <t>12*1921,478 "- odvoz dalších 12 km"</t>
  </si>
  <si>
    <t>6</t>
  </si>
  <si>
    <t>171201201</t>
  </si>
  <si>
    <t>Uložení sypaniny na skládky nebo meziskládky bez hutnění s upravením uložené sypaniny do předepsaného tvaru</t>
  </si>
  <si>
    <t>-1596503540</t>
  </si>
  <si>
    <t>1921,478 "- uložení přebytečného výkopku na skládku"</t>
  </si>
  <si>
    <t>7</t>
  </si>
  <si>
    <t>171203111</t>
  </si>
  <si>
    <t>Uložení výkopku bez zhutnění s hrubým rozhrnutím v rovině nebo na svahu do 1:5</t>
  </si>
  <si>
    <t>1548914112</t>
  </si>
  <si>
    <t>2743,075 "- uložení přebytečné ornice na deponii"</t>
  </si>
  <si>
    <t>8</t>
  </si>
  <si>
    <t>171201221</t>
  </si>
  <si>
    <t>Poplatek za uložení stavebního odpadu na skládce (skládkovné) zeminy a kamení zatříděného do Katalogu odpadů pod kódem 17 05 04</t>
  </si>
  <si>
    <t>t</t>
  </si>
  <si>
    <t>1431484384</t>
  </si>
  <si>
    <t>1921,478*1,75 "- uložení přebytečného výkopku na skládku"</t>
  </si>
  <si>
    <t>9</t>
  </si>
  <si>
    <t>181152302</t>
  </si>
  <si>
    <t>Úprava pláně na stavbách silnic a dálnic strojně v zářezech mimo skalních se zhutněním</t>
  </si>
  <si>
    <t>m2</t>
  </si>
  <si>
    <t>-1083355490</t>
  </si>
  <si>
    <t>4422,50*1,35 "- komunikace  pro aut. dopravu"</t>
  </si>
  <si>
    <t>R11</t>
  </si>
  <si>
    <t>Zemní práce pro komunikace</t>
  </si>
  <si>
    <t>10</t>
  </si>
  <si>
    <t>122251106</t>
  </si>
  <si>
    <t>Odkopávky a prokopávky nezapažené strojně v hornině třídy těžitelnosti I skupiny 3 přes 1 000 do 5 000 m3</t>
  </si>
  <si>
    <t>-2069570025</t>
  </si>
  <si>
    <t>209,50*0,30 "- komunikace - KS I"</t>
  </si>
  <si>
    <t>4422,50*1,35*0,250 "- odkop horní vrstvy pro vápnění"</t>
  </si>
  <si>
    <t>8,0*3,0*0,450 "- odkop nad propustkem km 0,167"</t>
  </si>
  <si>
    <t>11</t>
  </si>
  <si>
    <t>171152112</t>
  </si>
  <si>
    <t>Uložení sypaniny do zhutněných násypů pro silnice, dálnice a letiště s rozprostřením sypaniny ve vrstvách, s hrubým urovnáním a uzavřením povrchu násypu z hornin nesoudržných sypkých mimo aktivní zónu</t>
  </si>
  <si>
    <t>-1380239933</t>
  </si>
  <si>
    <t>2*0,05*1218,50 "- dosyp pod krajnicemi z nakupovaného materiálu"</t>
  </si>
  <si>
    <t>12</t>
  </si>
  <si>
    <t>171152111</t>
  </si>
  <si>
    <t>Uložení sypaniny do zhutněných násypů pro silnice, dálnice a letiště s rozprostřením sypaniny ve vrstvách, s hrubým urovnáním a uzavřením povrchu násypu z hornin nesoudržných sypkých v aktivní zóně</t>
  </si>
  <si>
    <t>-1534802495</t>
  </si>
  <si>
    <t>Dosyp materiálu pod komunikace</t>
  </si>
  <si>
    <t>0,150*4422,50*1,11 "- pro komunikace - využití výkopového materiálu"</t>
  </si>
  <si>
    <t>4422,50*1,35*0,250 "- horní vrstva pro vápnění"</t>
  </si>
  <si>
    <t>8,0*3,0*0,250 "- zásyp nad propustkem km 0,167"</t>
  </si>
  <si>
    <t>13</t>
  </si>
  <si>
    <t>M</t>
  </si>
  <si>
    <t>583312001</t>
  </si>
  <si>
    <t>štěrkopísek netříděný zásypový materiál</t>
  </si>
  <si>
    <t>-161386818</t>
  </si>
  <si>
    <t>Uvažováno 2050 kg/m3:</t>
  </si>
  <si>
    <t>2,050*121,850 "- dosyp pod krajnicemi z nakupovaného materiálu"</t>
  </si>
  <si>
    <t>2,050*4422,50*1,35*0,250 "- horní vrstva pro vápnění"</t>
  </si>
  <si>
    <t>2,050*8,0*3,0*0,250 "- zásyp nad propustkem km 0,167"</t>
  </si>
  <si>
    <t>R12</t>
  </si>
  <si>
    <t>Zemní práce pro odvodnění komunikací</t>
  </si>
  <si>
    <t>14</t>
  </si>
  <si>
    <t>131251103</t>
  </si>
  <si>
    <t>Hloubení nezapažených jam a zářezů strojně s urovnáním dna do předepsaného profilu a spádu v hornině třídy těžitelnosti I skupiny 3 přes 50 do 100 m3</t>
  </si>
  <si>
    <t>-1606992857</t>
  </si>
  <si>
    <t>16,1*2,60 "- stavební jáma propustku"</t>
  </si>
  <si>
    <t>132251103</t>
  </si>
  <si>
    <t>Hloubení nezapažených rýh šířky do 800 mm strojně s urovnáním dna do předepsaného profilu a spádu v hornině třídy těžitelnosti I skupiny 3 přes 50 do 100 m3</t>
  </si>
  <si>
    <t>-1142710234</t>
  </si>
  <si>
    <t>0,30*0,550*(12,0+12,0) "- příčný práh propustku"</t>
  </si>
  <si>
    <t>16</t>
  </si>
  <si>
    <t>132251255</t>
  </si>
  <si>
    <t>Hloubení nezapažených rýh šířky přes 800 do 2 000 mm strojně s urovnáním dna do předepsaného profilu a spádu v hornině třídy těžitelnosti I skupiny 3 přes 500 do 1 000 m3</t>
  </si>
  <si>
    <t>1251369296</t>
  </si>
  <si>
    <t>0,80*0,80*(83,0+101,0+69,0+168,50+80,0+128,0+86,0+111,0+63,50+49,0+50,50+63,0+22,50+149,0) "- vsakovací rýhy bez drenáží"</t>
  </si>
  <si>
    <t>0,80*1,0*(229,0+2,0+16,0+10,0+5,0+4,50+4,50+4,50+4,50+48,0) "- vsakovací rýhy s drenážemi"</t>
  </si>
  <si>
    <t>17</t>
  </si>
  <si>
    <t>174101101</t>
  </si>
  <si>
    <t>Zásyp sypaninou z jakékoliv horniny strojně s uložením výkopku ve vrstvách se zhutněním jam, šachet, rýh nebo kolem objektů v těchto vykopávkách</t>
  </si>
  <si>
    <t>-217275930</t>
  </si>
  <si>
    <t>2*0,45*16,910 "- propustek km 1,213 65"</t>
  </si>
  <si>
    <t>18</t>
  </si>
  <si>
    <t>-1611946660</t>
  </si>
  <si>
    <t>2,050*2*0,45*16,910 "- propustek km 1,213 65"</t>
  </si>
  <si>
    <t>R13</t>
  </si>
  <si>
    <t>Odstranění zeleně</t>
  </si>
  <si>
    <t>19</t>
  </si>
  <si>
    <t>121103112</t>
  </si>
  <si>
    <t>Skrývka zemin schopných zúrodnění ve sklonu přes 1:5 do 1:2</t>
  </si>
  <si>
    <t>-1198373334</t>
  </si>
  <si>
    <t>uvažovaná tl. ornice 400 mm</t>
  </si>
  <si>
    <t>Odvoz na mezideponii na staveništi</t>
  </si>
  <si>
    <t>0,40*(3357,0+138,0+691,50+16,0+396,50+1592,0+17,50+36,0+25,50+238,0+658,0+58,50+305,0+108,0)</t>
  </si>
  <si>
    <t>20</t>
  </si>
  <si>
    <t>112201101</t>
  </si>
  <si>
    <t>Odstranění pařezů strojně s jejich vykopáním, vytrháním nebo odstřelením průměru přes 100 do 300 mm</t>
  </si>
  <si>
    <t>kus</t>
  </si>
  <si>
    <t>-1517019800</t>
  </si>
  <si>
    <t>112201102</t>
  </si>
  <si>
    <t>Odstranění pařezů strojně s jejich vykopáním, vytrháním nebo odstřelením průměru přes 300 do 500 mm</t>
  </si>
  <si>
    <t>-1528291439</t>
  </si>
  <si>
    <t>22</t>
  </si>
  <si>
    <t>112201103</t>
  </si>
  <si>
    <t>Odstranění pařezů strojně s jejich vykopáním, vytrháním nebo odstřelením průměru přes 500 do 700 mm</t>
  </si>
  <si>
    <t>325750474</t>
  </si>
  <si>
    <t>23</t>
  </si>
  <si>
    <t>174201201</t>
  </si>
  <si>
    <t>Zásyp jam po pařezech strojně výkopkem z horniny získané při dobývání pařezů s hrubým urovnáním povrchu zasypávky průměru pařezu přes 100 do 300 mm</t>
  </si>
  <si>
    <t>-480427930</t>
  </si>
  <si>
    <t>24</t>
  </si>
  <si>
    <t>174201202</t>
  </si>
  <si>
    <t>Zásyp jam po pařezech strojně výkopkem z horniny získané při dobývání pařezů s hrubým urovnáním povrchu zasypávky průměru pařezu přes 300 do 500 mm</t>
  </si>
  <si>
    <t>-964727154</t>
  </si>
  <si>
    <t>25</t>
  </si>
  <si>
    <t>174201203</t>
  </si>
  <si>
    <t>Zásyp jam po pařezech strojně výkopkem z horniny získané při dobývání pařezů s hrubým urovnáním povrchu zasypávky průměru pařezu přes 500 do 700 mm</t>
  </si>
  <si>
    <t>-1891543767</t>
  </si>
  <si>
    <t>R14</t>
  </si>
  <si>
    <t>Založení zeleně</t>
  </si>
  <si>
    <t>26</t>
  </si>
  <si>
    <t>184802211</t>
  </si>
  <si>
    <t>Chemické odplevelení půdy před založením kultury, trávníku nebo zpevněných ploch o výměře jednotlivě přes 20 m2 na svahu přes 1:5 do 1:2 postřikem na široko</t>
  </si>
  <si>
    <t>-1717795206</t>
  </si>
  <si>
    <t>95,50+323,50+70,50+342,0+190,0+105,0+103,0+149,0+90,50+20,50+5,50+23,50+48,0+49,50+52,0+21,0+13,50+58,50+74,0+127,0+117,50</t>
  </si>
  <si>
    <t>27</t>
  </si>
  <si>
    <t>183402132</t>
  </si>
  <si>
    <t>Rozrušení půdy na hloubku přes 50 do 150 mm souvislé plochy přes 500 m2 na svahu přes 1:5 do 1:2</t>
  </si>
  <si>
    <t>-1152680369</t>
  </si>
  <si>
    <t>28</t>
  </si>
  <si>
    <t>182301132</t>
  </si>
  <si>
    <t>Rozprostření a urovnání ornice ve svahu sklonu přes 1:5 strojně při souvislé ploše přes 500 m2, tl. vrstvy do 200 mm</t>
  </si>
  <si>
    <t>1953808831</t>
  </si>
  <si>
    <t>29</t>
  </si>
  <si>
    <t>181151322</t>
  </si>
  <si>
    <t>Plošná úprava terénu v zemině skupiny 1 až 4 s urovnáním povrchu bez doplnění ornice souvislé plochy přes 500 m2 při nerovnostech terénu přes 100 do 150 mm na svahu přes 1:5 do 1:2</t>
  </si>
  <si>
    <t>-1461187525</t>
  </si>
  <si>
    <t>30</t>
  </si>
  <si>
    <t>181411122</t>
  </si>
  <si>
    <t>Založení trávníku na půdě předem připravené plochy do 1000 m2 výsevem včetně utažení lučního na svahu přes 1:5 do 1:2</t>
  </si>
  <si>
    <t>689833983</t>
  </si>
  <si>
    <t>31</t>
  </si>
  <si>
    <t>00572474</t>
  </si>
  <si>
    <t>osivo směs travní krajinná-svahová</t>
  </si>
  <si>
    <t>kg</t>
  </si>
  <si>
    <t>-2092677457</t>
  </si>
  <si>
    <t>32</t>
  </si>
  <si>
    <t>185811212</t>
  </si>
  <si>
    <t>Vyhrabání trávníku souvislé plochy do 1000 m2 na svahu přes 1:5 do 1:2</t>
  </si>
  <si>
    <t>-531802053</t>
  </si>
  <si>
    <t>33</t>
  </si>
  <si>
    <t>185802123</t>
  </si>
  <si>
    <t>Hnojení půdy nebo trávníku na svahu přes 1:5 do 1:2 umělým hnojivem na široko</t>
  </si>
  <si>
    <t>-89176257</t>
  </si>
  <si>
    <t>R18</t>
  </si>
  <si>
    <t>Výsadba zeleně</t>
  </si>
  <si>
    <t>34</t>
  </si>
  <si>
    <t>111111411</t>
  </si>
  <si>
    <t>Odstranění stařiny ze souvislé plochy do 100 m2 v rovině nebo na svahu do 1:5</t>
  </si>
  <si>
    <t>-1969917883</t>
  </si>
  <si>
    <t>35</t>
  </si>
  <si>
    <t>183101115</t>
  </si>
  <si>
    <t>Hloubení jamek pro vysazování rostlin v zemině tř.1 až 4 bez výměny půdy v rovině nebo na svahu do 1:5, objemu přes 0,125 do 0,40 m3</t>
  </si>
  <si>
    <t>-1846011842</t>
  </si>
  <si>
    <t>36</t>
  </si>
  <si>
    <t>184201112</t>
  </si>
  <si>
    <t>Výsadba stromů bez balu do předem vyhloubené jamky se zalitím v rovině nebo na svahu do 1:5, při výšce kmene přes 1,8 do 2,5 m</t>
  </si>
  <si>
    <t>1424315797</t>
  </si>
  <si>
    <t>37</t>
  </si>
  <si>
    <t>026504641</t>
  </si>
  <si>
    <t>Dub letní (Quercus robur) 300 - 350 cm, ZB</t>
  </si>
  <si>
    <t>347475226</t>
  </si>
  <si>
    <t>38</t>
  </si>
  <si>
    <t>184806111</t>
  </si>
  <si>
    <t>Řez stromů, keřů nebo růží průklestem stromů netrnitých, o průměru koruny do 2 m</t>
  </si>
  <si>
    <t>-236621772</t>
  </si>
  <si>
    <t>39</t>
  </si>
  <si>
    <t>184215412</t>
  </si>
  <si>
    <t>Zhotovení závlahové mísy u solitérních dřevin v rovině nebo na svahu do 1:5, o průměru mísy přes 0,5 do 1 m</t>
  </si>
  <si>
    <t>-1816921021</t>
  </si>
  <si>
    <t>40</t>
  </si>
  <si>
    <t>251911551</t>
  </si>
  <si>
    <t>půdní kondicioner 0,3 kg/jamka (např. Terracottem)</t>
  </si>
  <si>
    <t>-2061940996</t>
  </si>
  <si>
    <t>41</t>
  </si>
  <si>
    <t>184911421</t>
  </si>
  <si>
    <t>Mulčování vysazených rostlin mulčovací kůrou, tl. do 100 mm v rovině nebo na svahu do 1:5</t>
  </si>
  <si>
    <t>-120059645</t>
  </si>
  <si>
    <t>42</t>
  </si>
  <si>
    <t>103911000</t>
  </si>
  <si>
    <t>kůra mulčovací VL</t>
  </si>
  <si>
    <t>1298852537</t>
  </si>
  <si>
    <t>5*0,103 'Přepočtené koeficientem množství</t>
  </si>
  <si>
    <t>43</t>
  </si>
  <si>
    <t>184215133</t>
  </si>
  <si>
    <t>Ukotvení dřeviny kůly třemi kůly, délky přes 2 do 3 m</t>
  </si>
  <si>
    <t>1771900286</t>
  </si>
  <si>
    <t>44</t>
  </si>
  <si>
    <t>605910581</t>
  </si>
  <si>
    <t>kůl se špičkou štípaný z kmene akátu 1/2-1/12 kulatiny délka 250 cm</t>
  </si>
  <si>
    <t>560291567</t>
  </si>
  <si>
    <t>45</t>
  </si>
  <si>
    <t>605910582</t>
  </si>
  <si>
    <t>537025104</t>
  </si>
  <si>
    <t>46</t>
  </si>
  <si>
    <t>605910583</t>
  </si>
  <si>
    <t>-266903430</t>
  </si>
  <si>
    <t>47</t>
  </si>
  <si>
    <t>184501141</t>
  </si>
  <si>
    <t>Zhotovení obalu kmene z rákosové nebo kokosové rohože v rovině nebo na svahu do 1:5</t>
  </si>
  <si>
    <t>-1202282483</t>
  </si>
  <si>
    <t>48</t>
  </si>
  <si>
    <t>618940101</t>
  </si>
  <si>
    <t>síť kokosová (400 g/m2) 2 x 50 m</t>
  </si>
  <si>
    <t>m</t>
  </si>
  <si>
    <t>-1627329255</t>
  </si>
  <si>
    <t>49</t>
  </si>
  <si>
    <t>185851121</t>
  </si>
  <si>
    <t>Dovoz vody pro zálivku rostlin na vzdálenost do 1000 m</t>
  </si>
  <si>
    <t>2044418981</t>
  </si>
  <si>
    <t>50</t>
  </si>
  <si>
    <t>185851129</t>
  </si>
  <si>
    <t>Dovoz vody pro zálivku rostlin Příplatek k ceně za každých dalších i započatých 1000 m</t>
  </si>
  <si>
    <t>1643602861</t>
  </si>
  <si>
    <t>51</t>
  </si>
  <si>
    <t>082113200</t>
  </si>
  <si>
    <t>voda pitná pro smluvní odběratele</t>
  </si>
  <si>
    <t>831822441</t>
  </si>
  <si>
    <t>52</t>
  </si>
  <si>
    <t>184813121</t>
  </si>
  <si>
    <t>Ochrana dřevin před okusem zvěří mechanicky v rovině nebo ve svahu do 1:5, pletivem, výšky do 2 m</t>
  </si>
  <si>
    <t>-645586077</t>
  </si>
  <si>
    <t>53</t>
  </si>
  <si>
    <t>313247701</t>
  </si>
  <si>
    <t>pletivo čtyřhranné pozinkované pletené 55 x 55 / 2,15    výška 100 cm</t>
  </si>
  <si>
    <t>-801042928</t>
  </si>
  <si>
    <t>P</t>
  </si>
  <si>
    <t>Poznámka k položce:_x000D_
pozinkované 4-hranné pletivo pletené, bez zapleteného napínacího drátu, 55x55/ 2,15 mm role 25 m</t>
  </si>
  <si>
    <t>54</t>
  </si>
  <si>
    <t>313247702</t>
  </si>
  <si>
    <t>ks</t>
  </si>
  <si>
    <t>594456932</t>
  </si>
  <si>
    <t>Svislé a kompletní konstrukce</t>
  </si>
  <si>
    <t>R32</t>
  </si>
  <si>
    <t>Úprava koryta u propustku</t>
  </si>
  <si>
    <t>55</t>
  </si>
  <si>
    <t>129253101</t>
  </si>
  <si>
    <t>Čištění otevřených koryt vodotečí strojně s přehozením rozpojeného nánosu do 3 m nebo s naložením na dopravní prostředek při šířce původního dna do 5 m a hloubce koryta do 2,5 m v hornině třídy těžitelnosti I skupiny 3</t>
  </si>
  <si>
    <t>-832517142</t>
  </si>
  <si>
    <t>(4,0*0,80)/2*(15,0+15,0) "- vyčištění dna u propustku - návodní i povodní strana"</t>
  </si>
  <si>
    <t>56</t>
  </si>
  <si>
    <t>465513157</t>
  </si>
  <si>
    <t>Dlažba svahu u mostních opěr z upraveného lomového žulového kamene s vyspárováním maltou MC 25, šíře spáry 15 mm do betonového lože C 25/30 tloušťky 200 mm, plochy přes 10 m2</t>
  </si>
  <si>
    <t>-1516252294</t>
  </si>
  <si>
    <t>20,0+25,0 "- odláždění svahů u propustku"</t>
  </si>
  <si>
    <t>R33</t>
  </si>
  <si>
    <t>Úprava čel propustku</t>
  </si>
  <si>
    <t>57</t>
  </si>
  <si>
    <t>985121101</t>
  </si>
  <si>
    <t>Tryskání degradovaného betonu stěn, rubu kleneb a podlah křemičitým pískem sušeným</t>
  </si>
  <si>
    <t>-1929350247</t>
  </si>
  <si>
    <t>Sanace stávajících čel propustku:</t>
  </si>
  <si>
    <t>2*(6,20*1,50+6,20*0,40)</t>
  </si>
  <si>
    <t>58</t>
  </si>
  <si>
    <t>985121912</t>
  </si>
  <si>
    <t>Tryskání degradovaného betonu Příplatek k cenám za plochu do 10 m2 jednotlivě</t>
  </si>
  <si>
    <t>143378025</t>
  </si>
  <si>
    <t>23,560 "- Viz. pol. č. 985121101 - Tryskání degradovaného betonu"</t>
  </si>
  <si>
    <t>59</t>
  </si>
  <si>
    <t>985131111</t>
  </si>
  <si>
    <t>Očištění ploch stěn, rubu kleneb a podlah tlakovou vodou</t>
  </si>
  <si>
    <t>1317649801</t>
  </si>
  <si>
    <t>60</t>
  </si>
  <si>
    <t>985139112</t>
  </si>
  <si>
    <t>Očištění ploch Příplatek k cenám za plochu do 10 m2 jednotlivě</t>
  </si>
  <si>
    <t>2098329446</t>
  </si>
  <si>
    <t>61</t>
  </si>
  <si>
    <t>985324211</t>
  </si>
  <si>
    <t>Ochranný nátěr betonu akrylátový dvojnásobný s impregnací (OS-B)</t>
  </si>
  <si>
    <t>-104341924</t>
  </si>
  <si>
    <t>62</t>
  </si>
  <si>
    <t>985324912</t>
  </si>
  <si>
    <t>Ochranný nátěr betonu Příplatek k cenám za plochu do 10 m2 jednotlivě</t>
  </si>
  <si>
    <t>-345061206</t>
  </si>
  <si>
    <t>63</t>
  </si>
  <si>
    <t>985312111</t>
  </si>
  <si>
    <t>Stěrka k vyrovnání ploch reprofilovaného betonu stěn, tloušťky do 2 mm</t>
  </si>
  <si>
    <t>-559908478</t>
  </si>
  <si>
    <t>64</t>
  </si>
  <si>
    <t>985312192</t>
  </si>
  <si>
    <t>Stěrka k vyrovnání ploch reprofilovaného betonu Příplatek k cenám za plochu do 10 m2 jednotlivě</t>
  </si>
  <si>
    <t>213701293</t>
  </si>
  <si>
    <t>65</t>
  </si>
  <si>
    <t>985311111</t>
  </si>
  <si>
    <t>Reprofilace betonu sanačními maltami na cementové bázi ručně stěn, tloušťky do 10 mm</t>
  </si>
  <si>
    <t>-1638845548</t>
  </si>
  <si>
    <t>66</t>
  </si>
  <si>
    <t>985311912</t>
  </si>
  <si>
    <t>Reprofilace betonu sanačními maltami na cementové bázi ručně Příplatek k cenám za plochu do 10 m2 jednotlivě</t>
  </si>
  <si>
    <t>-906221266</t>
  </si>
  <si>
    <t>Komunikace</t>
  </si>
  <si>
    <t>R50</t>
  </si>
  <si>
    <t>Podkladní vrstvy</t>
  </si>
  <si>
    <t>67</t>
  </si>
  <si>
    <t>564851111</t>
  </si>
  <si>
    <t>Podklad ze štěrkodrti ŠD s rozprostřením a zhutněním, po zhutnění tl. 150 mm</t>
  </si>
  <si>
    <t>2122417078</t>
  </si>
  <si>
    <t>2*4422,50*1,35 "- komunikace - KS I - 2 vrstvy"</t>
  </si>
  <si>
    <t>-117,0*1,11 "- komunikace v místě propustku - km 1,202 15-KÚ - odpočet"</t>
  </si>
  <si>
    <t>68</t>
  </si>
  <si>
    <t>567122114</t>
  </si>
  <si>
    <t>Podklad ze směsi stmelené cementem SC bez dilatačních spár, s rozprostřením a zhutněním SC C 8/10 (KSC I), po zhutnění tl. 150 mm</t>
  </si>
  <si>
    <t>-227644251</t>
  </si>
  <si>
    <t>117,0*1,11 "- komunikace v místě propustku - km 1,202 15-KÚ"</t>
  </si>
  <si>
    <t>69</t>
  </si>
  <si>
    <t>561031121</t>
  </si>
  <si>
    <t>Zřízení podkladu ze zeminy upravené hydraulickými pojivy vápnem, cementem nebo směsnými pojivy (materiál ve specifikaci) s rozprostřením, promísením, vlhčením, zhutněním a ošetřením vodou plochy přes 1 000 do 5 000 m2, tloušťka po zhutnění přes 200 do 250 mm</t>
  </si>
  <si>
    <t>-66039213</t>
  </si>
  <si>
    <t>Úprava podloží vápeno-cementovým pojivem - 2 vrstvy - celkem tl. 500mm</t>
  </si>
  <si>
    <t>2*4422,50*1,35 "- komunikace - KS I"</t>
  </si>
  <si>
    <t>70</t>
  </si>
  <si>
    <t>58530170</t>
  </si>
  <si>
    <t>vápno nehašené CL 90-Q pro úpravu zemin standardní</t>
  </si>
  <si>
    <t>-1213468482</t>
  </si>
  <si>
    <t>Uvažovaná objemová hmotnost zeminy 1750 kg/m3</t>
  </si>
  <si>
    <t>Uvažované množství 3%</t>
  </si>
  <si>
    <t>(Přesné množství pojiva se stanoví inženýrsko-geologickým průzkumem na základě průkazní zkoušky)</t>
  </si>
  <si>
    <t>2*0,250*4422,50*1,35*1,75*0,03 "- komunikace - KS I"</t>
  </si>
  <si>
    <t>71</t>
  </si>
  <si>
    <t>58521130</t>
  </si>
  <si>
    <t>cement portlandský CEM I 42,5MPa</t>
  </si>
  <si>
    <t>-1051510443</t>
  </si>
  <si>
    <t>Poznámka k položce:_x000D_
portlandský cement</t>
  </si>
  <si>
    <t>Uvažované množství 5%</t>
  </si>
  <si>
    <t>2*0,250*4422,50*1,35*1,75*0,05 "- komunikace - KS I"</t>
  </si>
  <si>
    <t>R51</t>
  </si>
  <si>
    <t>Komunikace pro automobilovou dopravu</t>
  </si>
  <si>
    <t>72</t>
  </si>
  <si>
    <t>577134121</t>
  </si>
  <si>
    <t>Asfaltový beton vrstva obrusná ACO 11 (ABS) s rozprostřením a se zhutněním z nemodifikovaného asfaltu v pruhu šířky přes 3 m tř. I, po zhutnění tl. 40 mm</t>
  </si>
  <si>
    <t>441085203</t>
  </si>
  <si>
    <t>409,0+328,0+2300,50+10,0+341,0+16,50+197,0+16,50+358,0+391,0+55,0 "- plné souvrství - KS I"</t>
  </si>
  <si>
    <t>73</t>
  </si>
  <si>
    <t>577144111</t>
  </si>
  <si>
    <t>Asfaltový beton vrstva obrusná ACO 11 (ABS) s rozprostřením a se zhutněním z nemodifikovaného asfaltu v pruhu šířky do 3 m tř. I, po zhutnění tl. 50 mm</t>
  </si>
  <si>
    <t>683766769</t>
  </si>
  <si>
    <t>15,0+15,0 "- napojení na stávající komunikace"</t>
  </si>
  <si>
    <t>74</t>
  </si>
  <si>
    <t>573231106</t>
  </si>
  <si>
    <t>Postřik spojovací PS bez posypu kamenivem ze silniční emulze, v množství 0,30 kg/m2</t>
  </si>
  <si>
    <t>-386398090</t>
  </si>
  <si>
    <t>75</t>
  </si>
  <si>
    <t>565145121</t>
  </si>
  <si>
    <t>Asfaltový beton vrstva podkladní ACP 16 (obalované kamenivo střednězrnné - OKS) s rozprostřením a zhutněním v pruhu šířky přes 3 m, po zhutnění tl. 60 mm</t>
  </si>
  <si>
    <t>1393201703</t>
  </si>
  <si>
    <t>76</t>
  </si>
  <si>
    <t>573111112</t>
  </si>
  <si>
    <t>Postřik infiltrační PI z asfaltu silničního s posypem kamenivem, v množství 1,00 kg/m2</t>
  </si>
  <si>
    <t>-1042948590</t>
  </si>
  <si>
    <t>R58</t>
  </si>
  <si>
    <t>Zřízení krajnic a napojení na komunikace</t>
  </si>
  <si>
    <t>77</t>
  </si>
  <si>
    <t>569851111</t>
  </si>
  <si>
    <t>Zpevnění krajnic nebo komunikací pro pěší s rozprostřením a zhutněním, po zhutnění štěrkodrtí tl. 150 mm</t>
  </si>
  <si>
    <t>1456028444</t>
  </si>
  <si>
    <t>53,50+44,50+55,0+55,0+221,50+22,50+86,0+65,0+78,0+102,50+61,50+11,50+5,50+48,50+14,50+31,0+32,50+21,50+9,50+49,0+47,50+48,50+48,50 "- podél komunikace</t>
  </si>
  <si>
    <t>Trubní vedení</t>
  </si>
  <si>
    <t>R85</t>
  </si>
  <si>
    <t>Drenážní potrubí</t>
  </si>
  <si>
    <t>78</t>
  </si>
  <si>
    <t>212755216</t>
  </si>
  <si>
    <t>Trativody bez lože z drenážních trubek plastových flexibilních D 160 mm</t>
  </si>
  <si>
    <t>365494621</t>
  </si>
  <si>
    <t>2*12,0 "- u propustku km 0,167"</t>
  </si>
  <si>
    <t>7,0+233,0+16,0+12,0+6,0+6,0+6,0+6,0+6,0+56,0</t>
  </si>
  <si>
    <t>79</t>
  </si>
  <si>
    <t>21153111R</t>
  </si>
  <si>
    <t>Výplň kamenivem do rýh odvodňovacích žeber nebo trativodů bez zhutnění, s úpravou povrchu výplně kamenivem hrubým drceným frakce 16 až 32 mm</t>
  </si>
  <si>
    <t>419919408</t>
  </si>
  <si>
    <t>Uvažovaná spotřeba 0,34 m3/bm potrubí</t>
  </si>
  <si>
    <t>0,385*378,0</t>
  </si>
  <si>
    <t>80</t>
  </si>
  <si>
    <t>211971121</t>
  </si>
  <si>
    <t>Zřízení opláštění výplně z geotextilie odvodňovacích žeber nebo trativodů v rýze nebo zářezu se stěnami svislými nebo šikmými o sklonu přes 1:2 při rozvinuté šířce opláštění do 2,5 m</t>
  </si>
  <si>
    <t>-1026541615</t>
  </si>
  <si>
    <t>uvažovaná spotřeba 2,85 m2/bm potrubí</t>
  </si>
  <si>
    <t>2,85*378,0</t>
  </si>
  <si>
    <t>81</t>
  </si>
  <si>
    <t>69311067</t>
  </si>
  <si>
    <t>geotextilie netkaná separační, ochranná, filtrační, drenážní PP 250g/m2</t>
  </si>
  <si>
    <t>1859469433</t>
  </si>
  <si>
    <t>Uvažován překryv 200 mm</t>
  </si>
  <si>
    <t>3,05*378,0</t>
  </si>
  <si>
    <t>"Prořez 15,0% -" 1152,90*0,15</t>
  </si>
  <si>
    <t>82</t>
  </si>
  <si>
    <t>891315111</t>
  </si>
  <si>
    <t>Montáž vodovodních armatur na potrubí koncových klapek (žabích) hrdlových DN 150</t>
  </si>
  <si>
    <t>2146258392</t>
  </si>
  <si>
    <t>83</t>
  </si>
  <si>
    <t>42284015</t>
  </si>
  <si>
    <t>klapka zpětná koncová litinová pro odpadní vodu L55 067 601 DN 150</t>
  </si>
  <si>
    <t>-1648458242</t>
  </si>
  <si>
    <t>84</t>
  </si>
  <si>
    <t>895641R01</t>
  </si>
  <si>
    <t xml:space="preserve">Zřízení drenážní vyústě z betonových prefabrikátů </t>
  </si>
  <si>
    <t>1780339237</t>
  </si>
  <si>
    <t>85</t>
  </si>
  <si>
    <t>592990001</t>
  </si>
  <si>
    <t>drenážní výúsť prefabrikovaná - výtokové čelo</t>
  </si>
  <si>
    <t>-1518427639</t>
  </si>
  <si>
    <t>86</t>
  </si>
  <si>
    <t>899621112</t>
  </si>
  <si>
    <t>Obetonování drenážního potrubí prostým betonem tl. obetonování do 150 mm, trub DN přes 100 do 160</t>
  </si>
  <si>
    <t>14012499</t>
  </si>
  <si>
    <t>0,50*5 "- vyústění drenáží"</t>
  </si>
  <si>
    <t>R86</t>
  </si>
  <si>
    <t>Zasakovací zařízení</t>
  </si>
  <si>
    <t>87</t>
  </si>
  <si>
    <t>211521111</t>
  </si>
  <si>
    <t>Výplň kamenivem do rýh odvodňovacích žeber nebo trativodů bez zhutnění, s úpravou povrchu výplně kamenivem hrubým drceným frakce 63 až 125 mm</t>
  </si>
  <si>
    <t>-1789590967</t>
  </si>
  <si>
    <t>0,80*(1,0-0,50)*(229,0+2,0+16,0+10,0+5,0+4,50+4,50+4,50+4,50+48,0) "- vsakovací rýhy s drenážemi"</t>
  </si>
  <si>
    <t>88</t>
  </si>
  <si>
    <t>211971110</t>
  </si>
  <si>
    <t>Zřízení opláštění výplně z geotextilie odvodňovacích žeber nebo trativodů v rýze nebo zářezu se stěnami šikmými o sklonu do 1:2</t>
  </si>
  <si>
    <t>1488040712</t>
  </si>
  <si>
    <t>vodorovné plochy:</t>
  </si>
  <si>
    <t>3*0,80*(83,0+101,0+69,0+168,50+80,0+128,0+86,0+111,0+63,50+49,0+50,50+63,0+22,50+149,0) "- vsakovací rýhy bez drenáží"</t>
  </si>
  <si>
    <t>3*0,80*(229,0+2,0+16,0+10,0+5,0+4,50+4,50+4,50+4,50+48,0) "- vsakovací rýhy s drenážemi"</t>
  </si>
  <si>
    <t>svislé plochy:</t>
  </si>
  <si>
    <t>2*0,80*(83,0+101,0+69,0+168,50+80,0+128,0+86,0+111,0+63,50+49,0+50,50+63,0+22,50+149,0) "- vsakovací rýhy bez drenáží"</t>
  </si>
  <si>
    <t>2*1,0*(229,0+2,0+16,0+10,0+5,0+4,50+4,50+4,50+4,50+48,0) "- vsakovací rýhy s drenážemi"</t>
  </si>
  <si>
    <t>ukončení příkopů:</t>
  </si>
  <si>
    <t>2*(14*0,80*0,80+10*0,80*1,0) "- vsakovací rýhy"</t>
  </si>
  <si>
    <t>89</t>
  </si>
  <si>
    <t>69311068</t>
  </si>
  <si>
    <t>geotextilie netkaná separační, ochranná, filtrační, drenážní PP 300g/m2</t>
  </si>
  <si>
    <t>425568525</t>
  </si>
  <si>
    <t>Poznámka k položce:_x000D_
geoNETEX M 300, Plošná hmotnost: 300 g/m2, Pevnost v tahu (podélně/příčně): 3,0/2,5 kN/m, Statické protržení (CBR): 400 N, Funkce: F, F+S  Šířka: 2 m, Délka nábalu: 50 m</t>
  </si>
  <si>
    <t>"Ztratné 15,0% -" 6373,120*0,15</t>
  </si>
  <si>
    <t>R88</t>
  </si>
  <si>
    <t>Propustky</t>
  </si>
  <si>
    <t>90</t>
  </si>
  <si>
    <t>213311113</t>
  </si>
  <si>
    <t>Polštáře zhutněné pod základy z kameniva hrubého drceného, frakce 16 - 63 mm</t>
  </si>
  <si>
    <t>547021117</t>
  </si>
  <si>
    <t>0,250*1,90*16,910 "- ložní vrstva propustku"</t>
  </si>
  <si>
    <t>91</t>
  </si>
  <si>
    <t>919541121</t>
  </si>
  <si>
    <t>Zřízení propustku nebo sjezdu z trub ocelových DN přes 400 do 700 mm</t>
  </si>
  <si>
    <t>-240711657</t>
  </si>
  <si>
    <t>16,910 "- propustek km 1,213 65"</t>
  </si>
  <si>
    <t>92</t>
  </si>
  <si>
    <t>140332441</t>
  </si>
  <si>
    <t>trubka ocelová hladká 508 x 10 mm, se zkosenými zaříznutými čely, specifikace viz. PD</t>
  </si>
  <si>
    <t>736950429</t>
  </si>
  <si>
    <t>93</t>
  </si>
  <si>
    <t>452312131</t>
  </si>
  <si>
    <t>Podkladní a zajišťovací konstrukce z betonu prostého v otevřeném výkopu sedlové lože pod potrubí z betonu tř. C 12/15</t>
  </si>
  <si>
    <t>-2063356030</t>
  </si>
  <si>
    <t>0,18*16,910 "- propustek km 1,213 65"</t>
  </si>
  <si>
    <t>94</t>
  </si>
  <si>
    <t>274313811</t>
  </si>
  <si>
    <t>Základy z betonu prostého pasy betonu kamenem neprokládaného tř. C 25/30</t>
  </si>
  <si>
    <t>752043291</t>
  </si>
  <si>
    <t>0,30*0,650*(12,0+12,0) "- příčné prahy odláždění propustku"</t>
  </si>
  <si>
    <t>95</t>
  </si>
  <si>
    <t>452351101</t>
  </si>
  <si>
    <t>Bednění podkladních a zajišťovacích konstrukcí v otevřeném výkopu desek nebo sedlových loží pod potrubí, stoky a drobné objekty</t>
  </si>
  <si>
    <t>-1528566963</t>
  </si>
  <si>
    <t>2*0,150*16,910 "- propustek km 1,213 65"</t>
  </si>
  <si>
    <t>96</t>
  </si>
  <si>
    <t>899623141</t>
  </si>
  <si>
    <t>Obetonování potrubí nebo zdiva stok betonem prostým v otevřeném výkopu, beton tř. C 12/15</t>
  </si>
  <si>
    <t>-39706934</t>
  </si>
  <si>
    <t>0,450*0,150*16,910 "- propustek km 1,213 65"</t>
  </si>
  <si>
    <t>97</t>
  </si>
  <si>
    <t>451315114</t>
  </si>
  <si>
    <t>Podkladní a výplňové vrstvy z betonu prostého tloušťky do 100 mm, z betonu C 12/15</t>
  </si>
  <si>
    <t>-1175274959</t>
  </si>
  <si>
    <t>2*(4,50*3,70) "- přechodové desky propustku"</t>
  </si>
  <si>
    <t>98</t>
  </si>
  <si>
    <t>421321108</t>
  </si>
  <si>
    <t>Mostní železobetonové nosné konstrukce deskové nebo klenbové deskové přechodové, z betonu C 30/37</t>
  </si>
  <si>
    <t>-358126045</t>
  </si>
  <si>
    <t>2*(4,20*3,40*0,200) "- přechodové desky propustku"</t>
  </si>
  <si>
    <t>99</t>
  </si>
  <si>
    <t>421351112</t>
  </si>
  <si>
    <t>Bednění deskových konstrukcí mostů z betonu železového nebo předpjatého zřízení boků přechodové desky</t>
  </si>
  <si>
    <t>-1722919056</t>
  </si>
  <si>
    <t>2*(2*(4,20+3,40)*0,200) "- přechodové desky propustku"</t>
  </si>
  <si>
    <t>100</t>
  </si>
  <si>
    <t>421351212</t>
  </si>
  <si>
    <t>Bednění deskových konstrukcí mostů z betonu železového nebo předpjatého odstranění boků přechodové desky</t>
  </si>
  <si>
    <t>-827078186</t>
  </si>
  <si>
    <t>101</t>
  </si>
  <si>
    <t>421361411</t>
  </si>
  <si>
    <t>Výztuž deskových konstrukcí ze svařovaných sítí do 4 kg/m2</t>
  </si>
  <si>
    <t>490364896</t>
  </si>
  <si>
    <t>Uvažovaná hmotnost 3,03 kg/m2</t>
  </si>
  <si>
    <t>2*(4,20*3,40)*0,00303 "- přechodové desky propustku - dolní povrch"</t>
  </si>
  <si>
    <t>Ostatní konstrukce a práce-bourání</t>
  </si>
  <si>
    <t>R90</t>
  </si>
  <si>
    <t>Společné práce pro bourání a konstrukce</t>
  </si>
  <si>
    <t>102</t>
  </si>
  <si>
    <t>919735111</t>
  </si>
  <si>
    <t>Řezání stávajícího živičného krytu nebo podkladu hloubky do 50 mm</t>
  </si>
  <si>
    <t>-699480187</t>
  </si>
  <si>
    <t>25,50+27,50 "- řezání asfaltu pro napojení na stávající komunikace"</t>
  </si>
  <si>
    <t>103</t>
  </si>
  <si>
    <t>919112212</t>
  </si>
  <si>
    <t>Řezání dilatačních spár v živičném krytu vytvoření komůrky pro těsnící zálivku šířky 10 mm, hloubky 20 mm</t>
  </si>
  <si>
    <t>-1931036581</t>
  </si>
  <si>
    <t>53,0 "- řezání asfaltu pro napojení na stávající komunikace"</t>
  </si>
  <si>
    <t>104</t>
  </si>
  <si>
    <t>919121212</t>
  </si>
  <si>
    <t>Utěsnění dilatačních spár zálivkou za studena v cementobetonovém nebo živičném krytu včetně adhezního nátěru bez těsnicího profilu pod zálivkou, pro komůrky šířky 10 mm, hloubky 20 mm</t>
  </si>
  <si>
    <t>-597492389</t>
  </si>
  <si>
    <t>53,0 "- Viz. pol. č. 919112212 - Řezání spar pro vytvoření komůrky 10x20 mm"</t>
  </si>
  <si>
    <t>105</t>
  </si>
  <si>
    <t>938902112</t>
  </si>
  <si>
    <t>Profilace a čištění příkopů komunikací příkopovým rypadlem s odstraněním travnatého porostu nebo nánosu, s úpravou dna a svahů do předepsaného profilu a s naložením na dopravní prostředek nebo s přemístěním na hromady na vzdálenost do 20 m nezpevněných nebo zpevněných objemu nánosu přes 0,15 do 0,30 m3/m</t>
  </si>
  <si>
    <t>-922155563</t>
  </si>
  <si>
    <t>2*610,0</t>
  </si>
  <si>
    <t>106</t>
  </si>
  <si>
    <t>938909311</t>
  </si>
  <si>
    <t>Čištění vozovek metením bláta, prachu nebo hlinitého nánosu s odklizením na hromady na vzdálenost do 20 m nebo naložením na dopravní prostředek strojně povrchu podkladu nebo krytu betonového nebo živičného</t>
  </si>
  <si>
    <t>-108560429</t>
  </si>
  <si>
    <t>po výstavbě</t>
  </si>
  <si>
    <t>4397,50 "- komunikace"</t>
  </si>
  <si>
    <t>2*400,0 "- ostatní okolní plochy"</t>
  </si>
  <si>
    <t>R94</t>
  </si>
  <si>
    <t>Úprava oplocení</t>
  </si>
  <si>
    <t>107</t>
  </si>
  <si>
    <t>338991R01</t>
  </si>
  <si>
    <t>Ohradník pro zvířata plastový kůl v rovině nebo ve svahu do 1:5 zadusaný do ornice, výšky kůlů nad terénem přes 1,1 do 1,5 m</t>
  </si>
  <si>
    <t>-1021821703</t>
  </si>
  <si>
    <t>R96</t>
  </si>
  <si>
    <t>Bourání konstrukcí vozovek</t>
  </si>
  <si>
    <t>108</t>
  </si>
  <si>
    <t>113107221</t>
  </si>
  <si>
    <t>Odstranění podkladů nebo krytů strojně plochy jednotlivě přes 200 m2 s přemístěním hmot na skládku na vzdálenost do 20 m nebo s naložením na dopravní prostředek z kameniva hrubého drceného, o tl. vrstvy do 100 mm</t>
  </si>
  <si>
    <t>426616998</t>
  </si>
  <si>
    <t>Obrusná vrstva:</t>
  </si>
  <si>
    <t>37,50+45,0+127,0 "- štěrkové plochy komunikací"</t>
  </si>
  <si>
    <t>109</t>
  </si>
  <si>
    <t>113154112</t>
  </si>
  <si>
    <t>Frézování živičného podkladu nebo krytu s naložením na dopravní prostředek plochy do 500 m2 bez překážek v trase pruhu šířky do 0,5 m, tloušťky vrstvy 40 mm</t>
  </si>
  <si>
    <t>826593437</t>
  </si>
  <si>
    <t>16,0+15,0 "- Komunikace pro aut. dopravu - plné KS"</t>
  </si>
  <si>
    <t>110</t>
  </si>
  <si>
    <t>113154113</t>
  </si>
  <si>
    <t>Frézování živičného podkladu nebo krytu s naložením na dopravní prostředek plochy do 500 m2 bez překážek v trase pruhu šířky do 0,5 m, tloušťky vrstvy 50 mm</t>
  </si>
  <si>
    <t>2070278800</t>
  </si>
  <si>
    <t>15,0+15,0 "- Komunikace pro aut. dopravu - napojení na stávající komunikace"</t>
  </si>
  <si>
    <t>111</t>
  </si>
  <si>
    <t>113107142</t>
  </si>
  <si>
    <t>Odstranění podkladů nebo krytů ručně s přemístěním hmot na skládku na vzdálenost do 3 m nebo s naložením na dopravní prostředek živičných, o tl. vrstvy přes 50 do 100 mm</t>
  </si>
  <si>
    <t>2090231356</t>
  </si>
  <si>
    <t>R99</t>
  </si>
  <si>
    <t>Svislé dopravní značení</t>
  </si>
  <si>
    <t>112</t>
  </si>
  <si>
    <t>912221111</t>
  </si>
  <si>
    <t>Montáž směrového sloupku ocelového pružného ručním beraněním silničního</t>
  </si>
  <si>
    <t>1267910871</t>
  </si>
  <si>
    <t>113</t>
  </si>
  <si>
    <t>40445158R</t>
  </si>
  <si>
    <t>sloupek směrový silniční plastový 1,2m červený</t>
  </si>
  <si>
    <t>-842327092</t>
  </si>
  <si>
    <t>Přesun hmot</t>
  </si>
  <si>
    <t>114</t>
  </si>
  <si>
    <t>979082R13</t>
  </si>
  <si>
    <t>Poplatek za skládkovné suti a vybouraných hmot</t>
  </si>
  <si>
    <t>-852936481</t>
  </si>
  <si>
    <t>115</t>
  </si>
  <si>
    <t>979082R14</t>
  </si>
  <si>
    <t>Vodorovná doprava suti na skládku</t>
  </si>
  <si>
    <t>1049905565</t>
  </si>
  <si>
    <t>116</t>
  </si>
  <si>
    <t>998225111</t>
  </si>
  <si>
    <t>Přesun hmot pro komunikace s krytem z kameniva, monolitickým betonovým nebo živičným dopravní vzdálenost do 200 m jakékoliv délky objektu</t>
  </si>
  <si>
    <t>-264414745</t>
  </si>
  <si>
    <t>VoN - Vedlejší a ostatní náklady</t>
  </si>
  <si>
    <t>OST - Vedlejší a osatní náklady</t>
  </si>
  <si>
    <t xml:space="preserve">    O02 - Vedlejší náklady</t>
  </si>
  <si>
    <t xml:space="preserve">    O03 - Ostatní náklady</t>
  </si>
  <si>
    <t>OST</t>
  </si>
  <si>
    <t>Vedlejší a osatní náklady</t>
  </si>
  <si>
    <t>O02</t>
  </si>
  <si>
    <t>Vedlejší náklady</t>
  </si>
  <si>
    <t>VON990001</t>
  </si>
  <si>
    <t>Zajištění prostoru a vybudování zařízení staveniště včetně potřebných staveništních komunikací</t>
  </si>
  <si>
    <t>soubor</t>
  </si>
  <si>
    <t>1024</t>
  </si>
  <si>
    <t>-1828331895</t>
  </si>
  <si>
    <t>VON990002</t>
  </si>
  <si>
    <t>Oplocení stavby a staveniště mobilním oplocením</t>
  </si>
  <si>
    <t>690300215</t>
  </si>
  <si>
    <t>VON990003</t>
  </si>
  <si>
    <t>Vybudování (zajištění) prostoru pro správce stavby</t>
  </si>
  <si>
    <t>294094944</t>
  </si>
  <si>
    <t>VON990004</t>
  </si>
  <si>
    <t>Vytýčení hranic pozemků při provádění stavby</t>
  </si>
  <si>
    <t>787159970</t>
  </si>
  <si>
    <t>VON990005</t>
  </si>
  <si>
    <t>Zhotovení podrobné pasportizace stávajících nemovitostí a staveb, které mohou být výstavbou dotčeny</t>
  </si>
  <si>
    <t>-500885758</t>
  </si>
  <si>
    <t>VON990007</t>
  </si>
  <si>
    <t>Zajištění vytýčení podzemních zařízení, a v případě jejich křížení či souběhu v otevřeném výkopu, jejich písemné předání zpět jejich správcům před zásypem</t>
  </si>
  <si>
    <t>-1205672763</t>
  </si>
  <si>
    <t>VON990009</t>
  </si>
  <si>
    <t>Zajištění povolení zvláštního užívání komunikací v souladu s postupem výstavby,včetně správních poplatků a povolení k užívání dalších, stavbou dotčených pozemků (skládky materiálu, mezideponie atd.)</t>
  </si>
  <si>
    <t>637575664</t>
  </si>
  <si>
    <t>VON990011</t>
  </si>
  <si>
    <t>Zajištění provozu a funkčnosti stávajících komunikací které budou při realizaci stavby její realizací dotčeny</t>
  </si>
  <si>
    <t>1641795116</t>
  </si>
  <si>
    <t>VON990012</t>
  </si>
  <si>
    <t>Zajištění čistoty na staveništi a v jeho okolí, zajištění každodenního čištění komunikací dotčených provozem zhotovitele</t>
  </si>
  <si>
    <t>1114882804</t>
  </si>
  <si>
    <t>VON990013</t>
  </si>
  <si>
    <t>Fotodokumentace průběhu díla; zhotovitel zajistí a předá objednateli průběžnou fotodokumentaci realizace díla. Fotodokumentace bude dokladovat průběh díla a bude zejména dokumentovat části stavby a konstrukce před jejich zakrytím</t>
  </si>
  <si>
    <t>-2104925597</t>
  </si>
  <si>
    <t>VON990014</t>
  </si>
  <si>
    <t>Péče o nepředané objekty a konstrukce stavby, jejich ošetřování, zimní opatření, nutný rozsah pojištění</t>
  </si>
  <si>
    <t>1712252051</t>
  </si>
  <si>
    <t>VON990015</t>
  </si>
  <si>
    <t>Příprava a provedení předepsaných zkoušek dle PD - zkoušky pro určení zhutnění pláně</t>
  </si>
  <si>
    <t>-1084604294</t>
  </si>
  <si>
    <t>VON990018</t>
  </si>
  <si>
    <t>Inženýrská a kompletační činnost zhotovitele. vč spolupráce a koordinace třetích stran na staveništi (ČEZ a.s., TO2, ...)</t>
  </si>
  <si>
    <t>1207370200</t>
  </si>
  <si>
    <t>VON990080</t>
  </si>
  <si>
    <t>Dopracování a projednání návrhu dočasných dopravních opatření</t>
  </si>
  <si>
    <t>-1386059275</t>
  </si>
  <si>
    <t>VON990081</t>
  </si>
  <si>
    <t>Dopravně - inženýrské opatření - zřízení</t>
  </si>
  <si>
    <t>1090478894</t>
  </si>
  <si>
    <t>VON990082</t>
  </si>
  <si>
    <t>Dopravně - inženýrské opatření - údržba (pronájem)</t>
  </si>
  <si>
    <t>745635719</t>
  </si>
  <si>
    <t>VON990083</t>
  </si>
  <si>
    <t>Dopravně - inženýrské opatření - odstranění</t>
  </si>
  <si>
    <t>-1209371662</t>
  </si>
  <si>
    <t>O03</t>
  </si>
  <si>
    <t>Ostatní náklady</t>
  </si>
  <si>
    <t>ON990001-A</t>
  </si>
  <si>
    <t>Zajištění činnosti odpovědného geodeta zhotovitele - vytyčení stavby</t>
  </si>
  <si>
    <t>262144</t>
  </si>
  <si>
    <t>-981165474</t>
  </si>
  <si>
    <t>ON990001-B</t>
  </si>
  <si>
    <t>Zajištění činnosti odpovědného geodeta zhotovitele - zaměření skutečného provedení stavby</t>
  </si>
  <si>
    <t>638966420</t>
  </si>
  <si>
    <t>012303001</t>
  </si>
  <si>
    <t>Geodetické práce po výstavbě</t>
  </si>
  <si>
    <t>1596488610</t>
  </si>
  <si>
    <t>ON990002-A</t>
  </si>
  <si>
    <t>Zhotovení realizační dokumentace stavby</t>
  </si>
  <si>
    <t>937612187</t>
  </si>
  <si>
    <t>ON990002-B</t>
  </si>
  <si>
    <t>Zhotovení dokumentace skutečného provedení díla</t>
  </si>
  <si>
    <t>-253532089</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</si>
  <si>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</si>
  <si>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</si>
  <si>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</si>
  <si>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</si>
  <si>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i/>
        <sz val="8"/>
        <rFont val="Arial CE"/>
        <charset val="238"/>
      </rPr>
      <t xml:space="preserve">Rekapitulace stavby </t>
    </r>
    <r>
      <rPr>
        <sz val="8"/>
        <rFont val="Arial CE"/>
        <charset val="238"/>
      </rPr>
      <t>obsahuje sestavu Rekapitulace stavby a Rekapitulace objektů stavby a soupisů prací.</t>
    </r>
  </si>
  <si>
    <r>
      <t xml:space="preserve">V sestavě </t>
    </r>
    <r>
      <rPr>
        <b/>
        <sz val="8"/>
        <rFont val="Arial CE"/>
        <charset val="238"/>
      </rPr>
      <t>Rekapitulace stavby</t>
    </r>
    <r>
      <rPr>
        <sz val="8"/>
        <rFont val="Arial CE"/>
        <charset val="238"/>
      </rPr>
      <t xml:space="preserve"> jsou uvedeny informace identifikující předmět veřejné zakázky na stavební práce, KSO, CC-CZ, CZ-CPV, CZ-CPA a rekapitulaci </t>
    </r>
  </si>
  <si>
    <t>celkové nabídkové ceny uchazeče.</t>
  </si>
  <si>
    <t xml:space="preserve">Termínem "uchazeč" (resp. zhotovitel) se myslí "účastník zadávacího řízení" ve smyslu zákona o zadávání veřejných zakázek. </t>
  </si>
  <si>
    <r>
      <t xml:space="preserve">V sestavě </t>
    </r>
    <r>
      <rPr>
        <b/>
        <sz val="8"/>
        <rFont val="Arial CE"/>
        <charset val="238"/>
      </rPr>
      <t>Rekapitulace objektů stavby a soupisů prací</t>
    </r>
    <r>
      <rPr>
        <sz val="8"/>
        <rFont val="Arial CE"/>
        <charset val="238"/>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</si>
  <si>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</si>
  <si>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</si>
  <si>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</si>
  <si>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</si>
  <si>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</si>
  <si>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</si>
  <si>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</si>
  <si>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Ostatní</t>
  </si>
  <si>
    <t>Soupis</t>
  </si>
  <si>
    <t>Soupis prací pro daný typ objektu</t>
  </si>
  <si>
    <r>
      <rPr>
        <i/>
        <sz val="8"/>
        <rFont val="Arial CE"/>
        <charset val="238"/>
      </rPr>
      <t xml:space="preserve">Soupis prací </t>
    </r>
    <r>
      <rPr>
        <sz val="8"/>
        <rFont val="Arial CE"/>
        <charset val="238"/>
      </rPr>
      <t>pro jednotlivé objekty obsahuje sestavy Krycí list soupisu prací, Rekapitulace členění soupisu prací, Soupis prací. Za soupis prací může být považován</t>
    </r>
  </si>
  <si>
    <t>i objekt stavby v případě, že neobsahuje podřízenou zakázku.</t>
  </si>
  <si>
    <r>
      <rPr>
        <b/>
        <sz val="8"/>
        <rFont val="Arial CE"/>
        <charset val="238"/>
      </rPr>
      <t>Krycí list soupisu</t>
    </r>
    <r>
      <rPr>
        <sz val="8"/>
        <rFont val="Arial CE"/>
        <charset val="238"/>
      </rPr>
      <t xml:space="preserve"> obsahuje rekapitulaci informací o předmětu veřejné zakázky ze sestavy Rekapitulace stavby, informaci o zařazení objektu do KSO, </t>
    </r>
  </si>
  <si>
    <t>CC-CZ, CZ-CPV, CZ-CPA a rekapitulaci celkové nabídkové ceny uchazeče za aktuální soupis prací.</t>
  </si>
  <si>
    <r>
      <rPr>
        <b/>
        <sz val="8"/>
        <rFont val="Arial CE"/>
        <charset val="238"/>
      </rPr>
      <t>Rekapitulace členění soupisu prací</t>
    </r>
    <r>
      <rPr>
        <sz val="8"/>
        <rFont val="Arial CE"/>
        <charset val="238"/>
      </rPr>
      <t xml:space="preserve"> obsahuje rekapitulaci soupisu prací ve všech úrovních členění soupisu tak, jak byla tato členění použita (např. </t>
    </r>
  </si>
  <si>
    <t>stavební díly, funkční díly, případně jiné členění) s rekapitulací nabídkové ceny.</t>
  </si>
  <si>
    <r>
      <rPr>
        <b/>
        <sz val="8"/>
        <rFont val="Arial CE"/>
        <charset val="238"/>
      </rPr>
      <t xml:space="preserve">Soupis prací </t>
    </r>
    <r>
      <rPr>
        <sz val="8"/>
        <rFont val="Arial CE"/>
        <charset val="238"/>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</si>
  <si>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</si>
  <si>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</si>
  <si>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</si>
  <si>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</si>
  <si>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</si>
  <si>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</si>
  <si>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</si>
  <si>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</si>
  <si>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</si>
  <si>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</si>
  <si>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</si>
  <si>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</si>
  <si>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</si>
  <si>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</si>
  <si>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</si>
  <si>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</si>
  <si>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</si>
  <si>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</si>
  <si>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</si>
  <si>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</si>
  <si>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</si>
  <si>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</si>
  <si>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</si>
  <si>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</si>
  <si>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</si>
  <si>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</si>
  <si>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</si>
  <si>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</si>
  <si>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měla by být všechna tato pole vyplněna nenulovými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</si>
  <si>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</si>
  <si>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</si>
  <si>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</si>
  <si>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</si>
  <si>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v tomto případě by měl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</si>
  <si>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</si>
  <si>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Obě pole - J.materiál, J.Montáž u jedné položky by však neměly být vyplněny nulou.</t>
  </si>
  <si>
    <t>Rekapitulace stavby</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</si>
  <si>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</si>
  <si>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</si>
  <si>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</si>
  <si>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</si>
  <si>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</si>
  <si>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</si>
  <si>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</si>
  <si>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</si>
  <si>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</si>
  <si>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</si>
  <si>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</si>
  <si>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</si>
  <si>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</si>
  <si>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</si>
  <si>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</si>
  <si>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</si>
  <si>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</si>
  <si>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</si>
  <si>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</si>
  <si>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</si>
  <si>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</si>
  <si>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</si>
  <si>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</si>
  <si>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</si>
  <si>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</si>
  <si>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</si>
  <si>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</si>
  <si>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</si>
  <si>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</si>
  <si>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</si>
  <si>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</si>
  <si>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</si>
  <si>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</si>
  <si>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</si>
  <si>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</si>
  <si>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</si>
  <si>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</si>
  <si>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</si>
  <si>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</si>
  <si>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</si>
  <si>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</si>
  <si>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</si>
  <si>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</si>
  <si>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</si>
  <si>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</si>
  <si>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</si>
  <si>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</si>
  <si>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</si>
  <si>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</si>
  <si>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</si>
  <si>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</si>
  <si>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</si>
  <si>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</si>
  <si>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</si>
  <si>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</si>
  <si>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</si>
  <si>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</si>
  <si>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</si>
  <si>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</si>
  <si>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</si>
  <si>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</si>
  <si>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</si>
  <si>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</si>
  <si>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</si>
  <si>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</si>
  <si>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</si>
  <si>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</si>
  <si>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</si>
  <si>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</si>
  <si>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</si>
  <si>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</si>
  <si>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</si>
  <si>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</si>
  <si>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</si>
  <si>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</si>
  <si>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</si>
  <si>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</si>
  <si>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</si>
  <si>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</si>
  <si>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</si>
  <si>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</si>
  <si>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</si>
  <si>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</si>
  <si>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</si>
  <si>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</si>
  <si>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</si>
  <si>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</si>
  <si>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</si>
  <si>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</si>
  <si>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</si>
  <si>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</si>
  <si>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</si>
  <si>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</si>
  <si>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</si>
  <si>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</si>
  <si>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</si>
  <si>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</si>
  <si>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</si>
  <si>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</si>
  <si>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</si>
  <si>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</si>
  <si>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</si>
  <si>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</si>
  <si>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</si>
  <si>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</si>
  <si>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</si>
  <si>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</si>
  <si>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</si>
  <si>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</si>
  <si>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</si>
  <si>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</si>
  <si>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</si>
  <si>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</si>
  <si>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</si>
  <si>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</si>
  <si>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Položka typu HSV</t>
  </si>
  <si>
    <t>Položka typu PSV</t>
  </si>
  <si>
    <t>Položka typu M</t>
  </si>
  <si>
    <t>Položka typu OST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</si>
</sst>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0%"/>
    <numFmt numFmtId="165" formatCode="dd\.mm\.yyyy"/>
    <numFmt numFmtId="166" formatCode="#,##0.00000"/>
    <numFmt numFmtId="167" formatCode="#,##0.000"/>
  </numFmts>
  <fonts count="49">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800080"/>
      <name val="Arial CE"/>
    </font>
    <font>
      <sz val="8"/>
      <color rgb="FF505050"/>
      <name val="Arial CE"/>
    </font>
    <font>
      <sz val="8"/>
      <color rgb="FF0000A8"/>
      <name val="Arial CE"/>
    </font>
    <font>
      <sz val="8"/>
      <color rgb="FFFF0000"/>
      <name val="Arial CE"/>
    </font>
    <font>
      <sz val="8"/>
      <color rgb="FFFFFFFF"/>
      <name val="Arial CE"/>
    </font>
    <font>
      <sz val="8"/>
      <color rgb="FF3366FF"/>
      <name val="Arial CE"/>
    </font>
    <font>
      <b/>
      <sz val="14"/>
      <name val="Arial CE"/>
    </font>
    <font>
      <b/>
      <sz val="12"/>
      <color rgb="FF969696"/>
      <name val="Arial CE"/>
    </font>
    <font>
      <b/>
      <sz val="8"/>
      <color rgb="FF969696"/>
      <name val="Arial CE"/>
    </font>
    <font>
      <b/>
      <sz val="10"/>
      <name val="Arial CE"/>
    </font>
    <font>
      <b/>
      <sz val="10"/>
      <color rgb="FF96969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i/>
      <sz val="9"/>
      <color rgb="FF0000FF"/>
      <name val="Arial CE"/>
    </font>
    <font>
      <i/>
      <sz val="8"/>
      <color rgb="FF0000FF"/>
      <name val="Arial CE"/>
    </font>
    <font>
      <i/>
      <sz val="7"/>
      <color rgb="FF969696"/>
      <name val="Arial CE"/>
    </font>
    <font>
      <sz val="8"/>
      <name val="Trebuchet MS"/>
      <charset val="238"/>
    </font>
    <font>
      <b/>
      <sz val="16"/>
      <name val="Trebuchet MS"/>
      <charset val="238"/>
    </font>
    <font>
      <b/>
      <sz val="11"/>
      <name val="Trebuchet MS"/>
      <charset val="238"/>
    </font>
    <font>
      <sz val="8"/>
      <name val="Arial CE"/>
      <charset val="238"/>
    </font>
    <font>
      <sz val="9"/>
      <name val="Trebuchet MS"/>
      <charset val="238"/>
    </font>
    <font>
      <sz val="10"/>
      <name val="Trebuchet MS"/>
      <charset val="238"/>
    </font>
    <font>
      <sz val="11"/>
      <name val="Trebuchet MS"/>
      <charset val="238"/>
    </font>
    <font>
      <b/>
      <sz val="9"/>
      <name val="Trebuchet MS"/>
      <charset val="238"/>
    </font>
    <font>
      <b/>
      <sz val="8"/>
      <name val="Arial CE"/>
      <charset val="238"/>
    </font>
    <font>
      <u/>
      <sz val="11"/>
      <color theme="10"/>
      <name val="Calibri"/>
      <scheme val="minor"/>
    </font>
    <font>
      <i/>
      <sz val="8"/>
      <name val="Arial CE"/>
      <charset val="238"/>
    </font>
  </fonts>
  <fills count="6">
    <fill>
      <patternFill patternType="none"/>
    </fill>
    <fill>
      <patternFill patternType="gray125"/>
    </fill>
    <fill>
      <patternFill patternType="solid">
        <fgColor rgb="FFC0C0C0"/>
      </patternFill>
    </fill>
    <fill>
      <patternFill patternType="solid">
        <fgColor rgb="FFFFFFCC"/>
      </patternFill>
    </fill>
    <fill>
      <patternFill patternType="solid">
        <fgColor rgb="FFBEBEBE"/>
      </patternFill>
    </fill>
    <fill>
      <patternFill patternType="solid">
        <fgColor rgb="FFD2D2D2"/>
      </patternFill>
    </fill>
  </fills>
  <borders count="32">
    <border>
      <left/>
      <right/>
      <top/>
      <bottom/>
      <diagonal/>
    </border>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style="hair">
        <color rgb="FF969696"/>
      </left>
      <right style="hair">
        <color rgb="FF969696"/>
      </right>
      <top style="hair">
        <color rgb="FF969696"/>
      </top>
      <bottom style="hair">
        <color rgb="FF969696"/>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xf numFmtId="0" fontId="47" fillId="0" borderId="0" applyNumberFormat="0" applyFill="0" applyBorder="0" applyAlignment="0" applyProtection="0"/>
  </cellStyleXfs>
  <cellXfs count="335">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vertical="center"/>
    </xf>
    <xf numFmtId="0" fontId="0" fillId="0" borderId="0" xfId="0" applyAlignment="1">
      <alignment horizontal="center" vertical="center"/>
    </xf>
    <xf numFmtId="0" fontId="13" fillId="0" borderId="0" xfId="0" applyFont="1" applyAlignment="1">
      <alignment horizontal="left" vertical="center"/>
    </xf>
    <xf numFmtId="0" fontId="0" fillId="0" borderId="0" xfId="0" applyFont="1" applyAlignment="1">
      <alignment horizontal="left" vertical="center"/>
    </xf>
    <xf numFmtId="0" fontId="0" fillId="0" borderId="2" xfId="0" applyBorder="1"/>
    <xf numFmtId="0" fontId="0" fillId="0" borderId="3" xfId="0" applyBorder="1"/>
    <xf numFmtId="0" fontId="0" fillId="0" borderId="4" xfId="0" applyBorder="1"/>
    <xf numFmtId="0" fontId="15" fillId="0" borderId="0" xfId="0" applyFont="1" applyAlignment="1">
      <alignment horizontal="left" vertical="center"/>
    </xf>
    <xf numFmtId="0" fontId="14" fillId="0" borderId="0" xfId="0" applyFont="1" applyAlignment="1">
      <alignment horizontal="left" vertical="center"/>
    </xf>
    <xf numFmtId="0" fontId="16" fillId="0" borderId="0" xfId="0" applyFont="1" applyAlignment="1">
      <alignment horizontal="left" vertical="center"/>
    </xf>
    <xf numFmtId="0" fontId="1" fillId="0" borderId="0" xfId="0" applyFont="1" applyAlignment="1">
      <alignment horizontal="left" vertical="top"/>
    </xf>
    <xf numFmtId="0" fontId="2" fillId="0" borderId="0" xfId="0" applyFont="1" applyAlignment="1">
      <alignment horizontal="left" vertical="center"/>
    </xf>
    <xf numFmtId="0" fontId="3" fillId="0" borderId="0" xfId="0" applyFont="1" applyAlignment="1">
      <alignment horizontal="left" vertical="top"/>
    </xf>
    <xf numFmtId="0" fontId="1" fillId="0" borderId="0" xfId="0" applyFont="1" applyAlignment="1">
      <alignment horizontal="left" vertical="center"/>
    </xf>
    <xf numFmtId="0" fontId="2" fillId="3" borderId="0" xfId="0" applyFont="1" applyFill="1" applyAlignment="1" applyProtection="1">
      <alignment horizontal="left" vertical="center"/>
      <protection locked="0"/>
    </xf>
    <xf numFmtId="49" fontId="2" fillId="3" borderId="0" xfId="0" applyNumberFormat="1" applyFont="1" applyFill="1" applyAlignment="1" applyProtection="1">
      <alignment horizontal="left" vertical="center"/>
      <protection locked="0"/>
    </xf>
    <xf numFmtId="0" fontId="2" fillId="0" borderId="0" xfId="0" applyFont="1" applyAlignment="1">
      <alignment horizontal="left" vertical="center" wrapText="1"/>
    </xf>
    <xf numFmtId="0" fontId="0" fillId="0" borderId="5" xfId="0" applyBorder="1"/>
    <xf numFmtId="0" fontId="0" fillId="0" borderId="0" xfId="0" applyFont="1" applyAlignment="1">
      <alignment vertical="center"/>
    </xf>
    <xf numFmtId="0" fontId="0" fillId="0" borderId="4" xfId="0" applyFont="1" applyBorder="1" applyAlignment="1">
      <alignment vertical="center"/>
    </xf>
    <xf numFmtId="0" fontId="18" fillId="0" borderId="6" xfId="0" applyFont="1" applyBorder="1" applyAlignment="1">
      <alignment horizontal="left" vertical="center"/>
    </xf>
    <xf numFmtId="0" fontId="0" fillId="0" borderId="6" xfId="0" applyFont="1" applyBorder="1" applyAlignment="1">
      <alignment vertical="center"/>
    </xf>
    <xf numFmtId="0" fontId="1" fillId="0" borderId="0" xfId="0" applyFont="1" applyAlignment="1">
      <alignment horizontal="right" vertical="center"/>
    </xf>
    <xf numFmtId="0" fontId="1" fillId="0" borderId="4" xfId="0" applyFont="1" applyBorder="1" applyAlignment="1">
      <alignment vertical="center"/>
    </xf>
    <xf numFmtId="0" fontId="0" fillId="4" borderId="0" xfId="0" applyFont="1" applyFill="1" applyAlignment="1">
      <alignment vertical="center"/>
    </xf>
    <xf numFmtId="0" fontId="4" fillId="4" borderId="7" xfId="0" applyFont="1" applyFill="1" applyBorder="1" applyAlignment="1">
      <alignment horizontal="left" vertical="center"/>
    </xf>
    <xf numFmtId="0" fontId="0" fillId="4" borderId="8" xfId="0" applyFont="1" applyFill="1" applyBorder="1" applyAlignment="1">
      <alignment vertical="center"/>
    </xf>
    <xf numFmtId="0" fontId="4" fillId="4" borderId="8" xfId="0" applyFont="1" applyFill="1" applyBorder="1" applyAlignment="1">
      <alignment horizontal="center" vertical="center"/>
    </xf>
    <xf numFmtId="0" fontId="0" fillId="0" borderId="10" xfId="0" applyFont="1" applyBorder="1" applyAlignment="1">
      <alignment vertical="center"/>
    </xf>
    <xf numFmtId="0" fontId="0" fillId="0" borderId="11" xfId="0" applyFont="1" applyBorder="1" applyAlignment="1">
      <alignment vertical="center"/>
    </xf>
    <xf numFmtId="0" fontId="0" fillId="0" borderId="2" xfId="0" applyFont="1" applyBorder="1" applyAlignment="1">
      <alignment vertical="center"/>
    </xf>
    <xf numFmtId="0" fontId="0" fillId="0" borderId="3" xfId="0" applyFont="1" applyBorder="1" applyAlignment="1">
      <alignment vertical="center"/>
    </xf>
    <xf numFmtId="0" fontId="2" fillId="0" borderId="4" xfId="0" applyFont="1" applyBorder="1" applyAlignment="1">
      <alignment vertical="center"/>
    </xf>
    <xf numFmtId="0" fontId="3" fillId="0" borderId="4" xfId="0" applyFont="1" applyBorder="1" applyAlignment="1">
      <alignment vertical="center"/>
    </xf>
    <xf numFmtId="0" fontId="3" fillId="0" borderId="0" xfId="0" applyFont="1" applyAlignment="1">
      <alignment horizontal="left" vertical="center"/>
    </xf>
    <xf numFmtId="0" fontId="18" fillId="0" borderId="0" xfId="0" applyFont="1" applyAlignment="1">
      <alignment vertical="center"/>
    </xf>
    <xf numFmtId="165" fontId="2" fillId="0" borderId="0" xfId="0" applyNumberFormat="1" applyFont="1" applyAlignment="1">
      <alignment horizontal="left" vertical="center"/>
    </xf>
    <xf numFmtId="0" fontId="0" fillId="0" borderId="13" xfId="0" applyBorder="1" applyAlignment="1">
      <alignment vertical="center"/>
    </xf>
    <xf numFmtId="0" fontId="0" fillId="0" borderId="14" xfId="0" applyBorder="1" applyAlignment="1">
      <alignment vertical="center"/>
    </xf>
    <xf numFmtId="0" fontId="0" fillId="0" borderId="0" xfId="0" applyFont="1" applyBorder="1" applyAlignment="1">
      <alignment vertical="center"/>
    </xf>
    <xf numFmtId="0" fontId="0" fillId="0" borderId="16" xfId="0" applyFont="1" applyBorder="1" applyAlignment="1">
      <alignment vertical="center"/>
    </xf>
    <xf numFmtId="0" fontId="0" fillId="5" borderId="8" xfId="0" applyFont="1" applyFill="1" applyBorder="1" applyAlignment="1">
      <alignment vertical="center"/>
    </xf>
    <xf numFmtId="0" fontId="22" fillId="5" borderId="9" xfId="0" applyFont="1" applyFill="1" applyBorder="1" applyAlignment="1">
      <alignment horizontal="center" vertical="center"/>
    </xf>
    <xf numFmtId="0" fontId="23" fillId="0" borderId="17" xfId="0" applyFont="1" applyBorder="1" applyAlignment="1">
      <alignment horizontal="center" vertical="center" wrapText="1"/>
    </xf>
    <xf numFmtId="0" fontId="23" fillId="0" borderId="18" xfId="0" applyFont="1" applyBorder="1" applyAlignment="1">
      <alignment horizontal="center" vertical="center" wrapText="1"/>
    </xf>
    <xf numFmtId="0" fontId="23" fillId="0" borderId="19" xfId="0" applyFont="1" applyBorder="1" applyAlignment="1">
      <alignment horizontal="center" vertical="center" wrapText="1"/>
    </xf>
    <xf numFmtId="0" fontId="0" fillId="0" borderId="12" xfId="0" applyFont="1" applyBorder="1" applyAlignment="1">
      <alignment vertical="center"/>
    </xf>
    <xf numFmtId="0" fontId="0" fillId="0" borderId="13" xfId="0" applyFont="1" applyBorder="1" applyAlignment="1">
      <alignment vertical="center"/>
    </xf>
    <xf numFmtId="0" fontId="0" fillId="0" borderId="14" xfId="0" applyFont="1" applyBorder="1" applyAlignment="1">
      <alignment vertical="center"/>
    </xf>
    <xf numFmtId="0" fontId="4" fillId="0" borderId="4" xfId="0" applyFont="1" applyBorder="1" applyAlignment="1">
      <alignment vertical="center"/>
    </xf>
    <xf numFmtId="0" fontId="24" fillId="0" borderId="0" xfId="0" applyFont="1" applyAlignment="1">
      <alignment horizontal="left" vertical="center"/>
    </xf>
    <xf numFmtId="0" fontId="24" fillId="0" borderId="0" xfId="0" applyFont="1" applyAlignment="1">
      <alignment vertical="center"/>
    </xf>
    <xf numFmtId="4" fontId="24" fillId="0" borderId="0" xfId="0" applyNumberFormat="1" applyFont="1" applyAlignment="1">
      <alignment vertical="center"/>
    </xf>
    <xf numFmtId="0" fontId="4" fillId="0" borderId="0" xfId="0" applyFont="1" applyAlignment="1">
      <alignment horizontal="center" vertical="center"/>
    </xf>
    <xf numFmtId="4" fontId="20" fillId="0" borderId="15" xfId="0" applyNumberFormat="1" applyFont="1" applyBorder="1" applyAlignment="1">
      <alignment vertical="center"/>
    </xf>
    <xf numFmtId="4" fontId="20" fillId="0" borderId="0" xfId="0" applyNumberFormat="1" applyFont="1" applyBorder="1" applyAlignment="1">
      <alignment vertical="center"/>
    </xf>
    <xf numFmtId="166" fontId="20" fillId="0" borderId="0" xfId="0" applyNumberFormat="1" applyFont="1" applyBorder="1" applyAlignment="1">
      <alignment vertical="center"/>
    </xf>
    <xf numFmtId="4" fontId="20" fillId="0" borderId="16" xfId="0" applyNumberFormat="1" applyFont="1" applyBorder="1" applyAlignment="1">
      <alignment vertical="center"/>
    </xf>
    <xf numFmtId="0" fontId="4" fillId="0" borderId="0" xfId="0" applyFont="1" applyAlignment="1">
      <alignment horizontal="left" vertical="center"/>
    </xf>
    <xf numFmtId="0" fontId="25" fillId="0" borderId="0" xfId="0" applyFont="1" applyAlignment="1">
      <alignment horizontal="left" vertical="center"/>
    </xf>
    <xf numFmtId="0" fontId="26" fillId="0" borderId="0" xfId="1" applyFont="1" applyAlignment="1">
      <alignment horizontal="center" vertical="center"/>
    </xf>
    <xf numFmtId="0" fontId="5" fillId="0" borderId="4" xfId="0" applyFont="1" applyBorder="1" applyAlignment="1">
      <alignment vertical="center"/>
    </xf>
    <xf numFmtId="0" fontId="27" fillId="0" borderId="0" xfId="0" applyFont="1" applyAlignment="1">
      <alignment vertical="center"/>
    </xf>
    <xf numFmtId="0" fontId="28" fillId="0" borderId="0" xfId="0" applyFont="1" applyAlignment="1">
      <alignment vertical="center"/>
    </xf>
    <xf numFmtId="0" fontId="3" fillId="0" borderId="0" xfId="0" applyFont="1" applyAlignment="1">
      <alignment horizontal="center" vertical="center"/>
    </xf>
    <xf numFmtId="4" fontId="29" fillId="0" borderId="15" xfId="0" applyNumberFormat="1" applyFont="1" applyBorder="1" applyAlignment="1">
      <alignment vertical="center"/>
    </xf>
    <xf numFmtId="4" fontId="29" fillId="0" borderId="0" xfId="0" applyNumberFormat="1" applyFont="1" applyBorder="1" applyAlignment="1">
      <alignment vertical="center"/>
    </xf>
    <xf numFmtId="166" fontId="29" fillId="0" borderId="0" xfId="0" applyNumberFormat="1" applyFont="1" applyBorder="1" applyAlignment="1">
      <alignment vertical="center"/>
    </xf>
    <xf numFmtId="4" fontId="29" fillId="0" borderId="16" xfId="0" applyNumberFormat="1" applyFont="1" applyBorder="1" applyAlignment="1">
      <alignment vertical="center"/>
    </xf>
    <xf numFmtId="0" fontId="5" fillId="0" borderId="0" xfId="0" applyFont="1" applyAlignment="1">
      <alignment horizontal="left" vertical="center"/>
    </xf>
    <xf numFmtId="4" fontId="29" fillId="0" borderId="20" xfId="0" applyNumberFormat="1" applyFont="1" applyBorder="1" applyAlignment="1">
      <alignment vertical="center"/>
    </xf>
    <xf numFmtId="4" fontId="29" fillId="0" borderId="21" xfId="0" applyNumberFormat="1" applyFont="1" applyBorder="1" applyAlignment="1">
      <alignment vertical="center"/>
    </xf>
    <xf numFmtId="166" fontId="29" fillId="0" borderId="21" xfId="0" applyNumberFormat="1" applyFont="1" applyBorder="1" applyAlignment="1">
      <alignment vertical="center"/>
    </xf>
    <xf numFmtId="4" fontId="29" fillId="0" borderId="22" xfId="0" applyNumberFormat="1" applyFont="1" applyBorder="1" applyAlignment="1">
      <alignment vertical="center"/>
    </xf>
    <xf numFmtId="0" fontId="30" fillId="0" borderId="0" xfId="0" applyFont="1" applyAlignment="1">
      <alignment horizontal="left" vertical="center"/>
    </xf>
    <xf numFmtId="0" fontId="0" fillId="0" borderId="4" xfId="0" applyBorder="1" applyAlignment="1">
      <alignment vertical="center"/>
    </xf>
    <xf numFmtId="0" fontId="0" fillId="0" borderId="0" xfId="0" applyFont="1" applyAlignment="1">
      <alignment vertical="center" wrapText="1"/>
    </xf>
    <xf numFmtId="0" fontId="0" fillId="0" borderId="4" xfId="0" applyFont="1" applyBorder="1" applyAlignment="1">
      <alignment vertical="center" wrapText="1"/>
    </xf>
    <xf numFmtId="0" fontId="0" fillId="0" borderId="4" xfId="0" applyBorder="1" applyAlignment="1">
      <alignment vertical="center" wrapText="1"/>
    </xf>
    <xf numFmtId="0" fontId="18" fillId="0" borderId="0" xfId="0" applyFont="1" applyAlignment="1">
      <alignment horizontal="left" vertical="center"/>
    </xf>
    <xf numFmtId="0" fontId="21"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5" borderId="0" xfId="0" applyFont="1" applyFill="1" applyAlignment="1">
      <alignment vertical="center"/>
    </xf>
    <xf numFmtId="0" fontId="4" fillId="5" borderId="7" xfId="0" applyFont="1" applyFill="1" applyBorder="1" applyAlignment="1">
      <alignment horizontal="left" vertical="center"/>
    </xf>
    <xf numFmtId="0" fontId="4" fillId="5" borderId="8" xfId="0" applyFont="1" applyFill="1" applyBorder="1" applyAlignment="1">
      <alignment horizontal="right" vertical="center"/>
    </xf>
    <xf numFmtId="0" fontId="4" fillId="5" borderId="8" xfId="0" applyFont="1" applyFill="1" applyBorder="1" applyAlignment="1">
      <alignment horizontal="center" vertical="center"/>
    </xf>
    <xf numFmtId="4" fontId="4" fillId="5" borderId="8" xfId="0" applyNumberFormat="1" applyFont="1" applyFill="1" applyBorder="1" applyAlignment="1">
      <alignment vertical="center"/>
    </xf>
    <xf numFmtId="0" fontId="0" fillId="5" borderId="9" xfId="0" applyFont="1" applyFill="1" applyBorder="1" applyAlignment="1">
      <alignment vertical="center"/>
    </xf>
    <xf numFmtId="0" fontId="22" fillId="5" borderId="0" xfId="0" applyFont="1" applyFill="1" applyAlignment="1">
      <alignment horizontal="left" vertical="center"/>
    </xf>
    <xf numFmtId="0" fontId="22" fillId="5" borderId="0" xfId="0" applyFont="1" applyFill="1" applyAlignment="1">
      <alignment horizontal="right" vertical="center"/>
    </xf>
    <xf numFmtId="0" fontId="31" fillId="0" borderId="0" xfId="0" applyFont="1" applyAlignment="1">
      <alignment horizontal="left" vertical="center"/>
    </xf>
    <xf numFmtId="0" fontId="6" fillId="0" borderId="4" xfId="0" applyFont="1" applyBorder="1" applyAlignment="1">
      <alignment vertical="center"/>
    </xf>
    <xf numFmtId="0" fontId="6" fillId="0" borderId="21" xfId="0" applyFont="1" applyBorder="1" applyAlignment="1">
      <alignment horizontal="left" vertical="center"/>
    </xf>
    <xf numFmtId="0" fontId="6" fillId="0" borderId="21" xfId="0" applyFont="1" applyBorder="1" applyAlignment="1">
      <alignment vertical="center"/>
    </xf>
    <xf numFmtId="4" fontId="6" fillId="0" borderId="21" xfId="0" applyNumberFormat="1" applyFont="1" applyBorder="1" applyAlignment="1">
      <alignment vertical="center"/>
    </xf>
    <xf numFmtId="0" fontId="7" fillId="0" borderId="4" xfId="0" applyFont="1" applyBorder="1" applyAlignment="1">
      <alignment vertical="center"/>
    </xf>
    <xf numFmtId="0" fontId="7" fillId="0" borderId="21" xfId="0" applyFont="1" applyBorder="1" applyAlignment="1">
      <alignment horizontal="left" vertical="center"/>
    </xf>
    <xf numFmtId="0" fontId="7" fillId="0" borderId="21" xfId="0" applyFont="1" applyBorder="1" applyAlignment="1">
      <alignment vertical="center"/>
    </xf>
    <xf numFmtId="4" fontId="7" fillId="0" borderId="21" xfId="0" applyNumberFormat="1" applyFont="1" applyBorder="1" applyAlignment="1">
      <alignment vertical="center"/>
    </xf>
    <xf numFmtId="0" fontId="0" fillId="0" borderId="0" xfId="0" applyFont="1" applyAlignment="1">
      <alignment horizontal="center" vertical="center" wrapText="1"/>
    </xf>
    <xf numFmtId="0" fontId="0" fillId="0" borderId="4" xfId="0" applyFont="1" applyBorder="1" applyAlignment="1">
      <alignment horizontal="center" vertical="center" wrapText="1"/>
    </xf>
    <xf numFmtId="0" fontId="22" fillId="5" borderId="17" xfId="0" applyFont="1" applyFill="1" applyBorder="1" applyAlignment="1">
      <alignment horizontal="center" vertical="center" wrapText="1"/>
    </xf>
    <xf numFmtId="0" fontId="22" fillId="5" borderId="18" xfId="0" applyFont="1" applyFill="1" applyBorder="1" applyAlignment="1">
      <alignment horizontal="center" vertical="center" wrapText="1"/>
    </xf>
    <xf numFmtId="0" fontId="22" fillId="5" borderId="19" xfId="0" applyFont="1" applyFill="1" applyBorder="1" applyAlignment="1">
      <alignment horizontal="center" vertical="center" wrapText="1"/>
    </xf>
    <xf numFmtId="0" fontId="0" fillId="0" borderId="4" xfId="0" applyBorder="1" applyAlignment="1">
      <alignment horizontal="center" vertical="center" wrapText="1"/>
    </xf>
    <xf numFmtId="4" fontId="24" fillId="0" borderId="0" xfId="0" applyNumberFormat="1" applyFont="1" applyAlignment="1"/>
    <xf numFmtId="166" fontId="32" fillId="0" borderId="13" xfId="0" applyNumberFormat="1" applyFont="1" applyBorder="1" applyAlignment="1"/>
    <xf numFmtId="166" fontId="32" fillId="0" borderId="14" xfId="0" applyNumberFormat="1" applyFont="1" applyBorder="1" applyAlignment="1"/>
    <xf numFmtId="4" fontId="33" fillId="0" borderId="0" xfId="0" applyNumberFormat="1" applyFont="1" applyAlignment="1">
      <alignment vertical="center"/>
    </xf>
    <xf numFmtId="0" fontId="8" fillId="0" borderId="4" xfId="0" applyFont="1" applyBorder="1" applyAlignment="1"/>
    <xf numFmtId="0" fontId="8" fillId="0" borderId="0" xfId="0" applyFont="1" applyAlignment="1">
      <alignment horizontal="left"/>
    </xf>
    <xf numFmtId="0" fontId="6" fillId="0" borderId="0" xfId="0" applyFont="1" applyAlignment="1">
      <alignment horizontal="left"/>
    </xf>
    <xf numFmtId="0" fontId="8" fillId="0" borderId="0" xfId="0" applyFont="1" applyAlignment="1" applyProtection="1">
      <protection locked="0"/>
    </xf>
    <xf numFmtId="4" fontId="6" fillId="0" borderId="0" xfId="0" applyNumberFormat="1" applyFont="1" applyAlignment="1"/>
    <xf numFmtId="0" fontId="8" fillId="0" borderId="15" xfId="0" applyFont="1" applyBorder="1" applyAlignment="1"/>
    <xf numFmtId="0" fontId="8" fillId="0" borderId="0" xfId="0" applyFont="1" applyBorder="1" applyAlignment="1"/>
    <xf numFmtId="166" fontId="8" fillId="0" borderId="0" xfId="0" applyNumberFormat="1" applyFont="1" applyBorder="1" applyAlignment="1"/>
    <xf numFmtId="166" fontId="8" fillId="0" borderId="16" xfId="0" applyNumberFormat="1" applyFont="1" applyBorder="1" applyAlignment="1"/>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lignment horizontal="left"/>
    </xf>
    <xf numFmtId="4" fontId="7" fillId="0" borderId="0" xfId="0" applyNumberFormat="1" applyFont="1" applyAlignment="1"/>
    <xf numFmtId="0" fontId="0" fillId="0" borderId="4" xfId="0" applyFont="1" applyBorder="1" applyAlignment="1" applyProtection="1">
      <alignment vertical="center"/>
      <protection locked="0"/>
    </xf>
    <xf numFmtId="0" fontId="22" fillId="0" borderId="23" xfId="0" applyFont="1" applyBorder="1" applyAlignment="1" applyProtection="1">
      <alignment horizontal="center" vertical="center"/>
      <protection locked="0"/>
    </xf>
    <xf numFmtId="49" fontId="22" fillId="0" borderId="23" xfId="0" applyNumberFormat="1" applyFont="1" applyBorder="1" applyAlignment="1" applyProtection="1">
      <alignment horizontal="left" vertical="center" wrapText="1"/>
      <protection locked="0"/>
    </xf>
    <xf numFmtId="0" fontId="22" fillId="0" borderId="23" xfId="0" applyFont="1" applyBorder="1" applyAlignment="1" applyProtection="1">
      <alignment horizontal="left" vertical="center" wrapText="1"/>
      <protection locked="0"/>
    </xf>
    <xf numFmtId="0" fontId="22" fillId="0" borderId="23" xfId="0" applyFont="1" applyBorder="1" applyAlignment="1" applyProtection="1">
      <alignment horizontal="center" vertical="center" wrapText="1"/>
      <protection locked="0"/>
    </xf>
    <xf numFmtId="167" fontId="22" fillId="0" borderId="23" xfId="0" applyNumberFormat="1" applyFont="1" applyBorder="1" applyAlignment="1" applyProtection="1">
      <alignment vertical="center"/>
      <protection locked="0"/>
    </xf>
    <xf numFmtId="4" fontId="22" fillId="3" borderId="23" xfId="0" applyNumberFormat="1" applyFont="1" applyFill="1" applyBorder="1" applyAlignment="1" applyProtection="1">
      <alignment vertical="center"/>
      <protection locked="0"/>
    </xf>
    <xf numFmtId="4" fontId="22" fillId="0" borderId="23" xfId="0" applyNumberFormat="1" applyFont="1" applyBorder="1" applyAlignment="1" applyProtection="1">
      <alignment vertical="center"/>
      <protection locked="0"/>
    </xf>
    <xf numFmtId="0" fontId="23" fillId="3" borderId="15" xfId="0" applyFont="1" applyFill="1" applyBorder="1" applyAlignment="1" applyProtection="1">
      <alignment horizontal="left" vertical="center"/>
      <protection locked="0"/>
    </xf>
    <xf numFmtId="0" fontId="23" fillId="0" borderId="0" xfId="0" applyFont="1" applyBorder="1" applyAlignment="1">
      <alignment horizontal="center" vertical="center"/>
    </xf>
    <xf numFmtId="166" fontId="23" fillId="0" borderId="0" xfId="0" applyNumberFormat="1" applyFont="1" applyBorder="1" applyAlignment="1">
      <alignment vertical="center"/>
    </xf>
    <xf numFmtId="166" fontId="23" fillId="0" borderId="16" xfId="0" applyNumberFormat="1" applyFont="1" applyBorder="1" applyAlignment="1">
      <alignment vertical="center"/>
    </xf>
    <xf numFmtId="0" fontId="22" fillId="0" borderId="0" xfId="0" applyFont="1" applyAlignment="1">
      <alignment horizontal="left" vertical="center"/>
    </xf>
    <xf numFmtId="4" fontId="0" fillId="0" borderId="0" xfId="0" applyNumberFormat="1" applyFont="1" applyAlignment="1">
      <alignment vertical="center"/>
    </xf>
    <xf numFmtId="0" fontId="9" fillId="0" borderId="4" xfId="0" applyFont="1" applyBorder="1" applyAlignment="1">
      <alignment vertical="center"/>
    </xf>
    <xf numFmtId="0" fontId="34" fillId="0" borderId="0" xfId="0" applyFont="1" applyAlignment="1">
      <alignment horizontal="left" vertical="center"/>
    </xf>
    <xf numFmtId="0" fontId="9" fillId="0" borderId="0" xfId="0" applyFont="1" applyAlignment="1">
      <alignment horizontal="left" vertical="center"/>
    </xf>
    <xf numFmtId="0" fontId="9" fillId="0" borderId="0" xfId="0" applyFont="1" applyAlignment="1">
      <alignment horizontal="left" vertical="center" wrapText="1"/>
    </xf>
    <xf numFmtId="0" fontId="9" fillId="0" borderId="0" xfId="0" applyFont="1" applyAlignment="1" applyProtection="1">
      <alignment vertical="center"/>
      <protection locked="0"/>
    </xf>
    <xf numFmtId="0" fontId="9" fillId="0" borderId="15" xfId="0" applyFont="1" applyBorder="1" applyAlignment="1">
      <alignment vertical="center"/>
    </xf>
    <xf numFmtId="0" fontId="9" fillId="0" borderId="0" xfId="0" applyFont="1" applyBorder="1" applyAlignment="1">
      <alignment vertical="center"/>
    </xf>
    <xf numFmtId="0" fontId="9" fillId="0" borderId="16" xfId="0" applyFont="1" applyBorder="1" applyAlignment="1">
      <alignment vertical="center"/>
    </xf>
    <xf numFmtId="0" fontId="10" fillId="0" borderId="4" xfId="0" applyFont="1" applyBorder="1" applyAlignment="1">
      <alignment vertical="center"/>
    </xf>
    <xf numFmtId="0" fontId="10" fillId="0" borderId="0" xfId="0" applyFont="1" applyAlignment="1">
      <alignment horizontal="left" vertical="center"/>
    </xf>
    <xf numFmtId="0" fontId="10" fillId="0" borderId="0" xfId="0" applyFont="1" applyAlignment="1">
      <alignment horizontal="left" vertical="center" wrapText="1"/>
    </xf>
    <xf numFmtId="167" fontId="10" fillId="0" borderId="0" xfId="0" applyNumberFormat="1" applyFont="1" applyAlignment="1">
      <alignment vertical="center"/>
    </xf>
    <xf numFmtId="0" fontId="10" fillId="0" borderId="0" xfId="0" applyFont="1" applyAlignment="1" applyProtection="1">
      <alignment vertical="center"/>
      <protection locked="0"/>
    </xf>
    <xf numFmtId="0" fontId="10" fillId="0" borderId="15" xfId="0" applyFont="1" applyBorder="1" applyAlignment="1">
      <alignment vertical="center"/>
    </xf>
    <xf numFmtId="0" fontId="10" fillId="0" borderId="0" xfId="0" applyFont="1" applyBorder="1" applyAlignment="1">
      <alignment vertical="center"/>
    </xf>
    <xf numFmtId="0" fontId="10" fillId="0" borderId="16" xfId="0" applyFont="1" applyBorder="1" applyAlignment="1">
      <alignment vertical="center"/>
    </xf>
    <xf numFmtId="0" fontId="11" fillId="0" borderId="4" xfId="0" applyFont="1" applyBorder="1" applyAlignment="1">
      <alignment vertical="center"/>
    </xf>
    <xf numFmtId="0" fontId="11" fillId="0" borderId="0" xfId="0" applyFont="1" applyAlignment="1">
      <alignment horizontal="left" vertical="center"/>
    </xf>
    <xf numFmtId="0" fontId="11" fillId="0" borderId="0" xfId="0" applyFont="1" applyAlignment="1">
      <alignment horizontal="left" vertical="center" wrapText="1"/>
    </xf>
    <xf numFmtId="167" fontId="11" fillId="0" borderId="0" xfId="0" applyNumberFormat="1" applyFont="1" applyAlignment="1">
      <alignment vertical="center"/>
    </xf>
    <xf numFmtId="0" fontId="11" fillId="0" borderId="0" xfId="0" applyFont="1" applyAlignment="1" applyProtection="1">
      <alignment vertical="center"/>
      <protection locked="0"/>
    </xf>
    <xf numFmtId="0" fontId="11" fillId="0" borderId="15" xfId="0" applyFont="1" applyBorder="1" applyAlignment="1">
      <alignment vertical="center"/>
    </xf>
    <xf numFmtId="0" fontId="11" fillId="0" borderId="0" xfId="0" applyFont="1" applyBorder="1" applyAlignment="1">
      <alignment vertical="center"/>
    </xf>
    <xf numFmtId="0" fontId="11" fillId="0" borderId="16" xfId="0" applyFont="1" applyBorder="1" applyAlignment="1">
      <alignment vertical="center"/>
    </xf>
    <xf numFmtId="0" fontId="12" fillId="0" borderId="4" xfId="0" applyFont="1" applyBorder="1" applyAlignment="1">
      <alignment vertical="center"/>
    </xf>
    <xf numFmtId="0" fontId="12" fillId="0" borderId="0" xfId="0" applyFont="1" applyAlignment="1">
      <alignment horizontal="left" vertical="center"/>
    </xf>
    <xf numFmtId="0" fontId="12" fillId="0" borderId="0" xfId="0" applyFont="1" applyAlignment="1">
      <alignment horizontal="left" vertical="center" wrapText="1"/>
    </xf>
    <xf numFmtId="167" fontId="12" fillId="0" borderId="0" xfId="0" applyNumberFormat="1" applyFont="1" applyAlignment="1">
      <alignment vertical="center"/>
    </xf>
    <xf numFmtId="0" fontId="12" fillId="0" borderId="0" xfId="0" applyFont="1" applyAlignment="1" applyProtection="1">
      <alignment vertical="center"/>
      <protection locked="0"/>
    </xf>
    <xf numFmtId="0" fontId="12" fillId="0" borderId="15" xfId="0" applyFont="1" applyBorder="1" applyAlignment="1">
      <alignment vertical="center"/>
    </xf>
    <xf numFmtId="0" fontId="12" fillId="0" borderId="0" xfId="0" applyFont="1" applyBorder="1" applyAlignment="1">
      <alignment vertical="center"/>
    </xf>
    <xf numFmtId="0" fontId="12" fillId="0" borderId="16" xfId="0" applyFont="1" applyBorder="1" applyAlignment="1">
      <alignment vertical="center"/>
    </xf>
    <xf numFmtId="0" fontId="35" fillId="0" borderId="23" xfId="0" applyFont="1" applyBorder="1" applyAlignment="1" applyProtection="1">
      <alignment horizontal="center" vertical="center"/>
      <protection locked="0"/>
    </xf>
    <xf numFmtId="49" fontId="35" fillId="0" borderId="23" xfId="0" applyNumberFormat="1" applyFont="1" applyBorder="1" applyAlignment="1" applyProtection="1">
      <alignment horizontal="left" vertical="center" wrapText="1"/>
      <protection locked="0"/>
    </xf>
    <xf numFmtId="0" fontId="35" fillId="0" borderId="23" xfId="0" applyFont="1" applyBorder="1" applyAlignment="1" applyProtection="1">
      <alignment horizontal="left" vertical="center" wrapText="1"/>
      <protection locked="0"/>
    </xf>
    <xf numFmtId="0" fontId="35" fillId="0" borderId="23" xfId="0" applyFont="1" applyBorder="1" applyAlignment="1" applyProtection="1">
      <alignment horizontal="center" vertical="center" wrapText="1"/>
      <protection locked="0"/>
    </xf>
    <xf numFmtId="167" fontId="35" fillId="0" borderId="23" xfId="0" applyNumberFormat="1" applyFont="1" applyBorder="1" applyAlignment="1" applyProtection="1">
      <alignment vertical="center"/>
      <protection locked="0"/>
    </xf>
    <xf numFmtId="4" fontId="35" fillId="3" borderId="23" xfId="0" applyNumberFormat="1" applyFont="1" applyFill="1" applyBorder="1" applyAlignment="1" applyProtection="1">
      <alignment vertical="center"/>
      <protection locked="0"/>
    </xf>
    <xf numFmtId="4" fontId="35" fillId="0" borderId="23" xfId="0" applyNumberFormat="1" applyFont="1" applyBorder="1" applyAlignment="1" applyProtection="1">
      <alignment vertical="center"/>
      <protection locked="0"/>
    </xf>
    <xf numFmtId="0" fontId="36" fillId="0" borderId="4" xfId="0" applyFont="1" applyBorder="1" applyAlignment="1">
      <alignment vertical="center"/>
    </xf>
    <xf numFmtId="0" fontId="35" fillId="3" borderId="15" xfId="0" applyFont="1" applyFill="1" applyBorder="1" applyAlignment="1" applyProtection="1">
      <alignment horizontal="left" vertical="center"/>
      <protection locked="0"/>
    </xf>
    <xf numFmtId="0" fontId="35" fillId="0" borderId="0" xfId="0" applyFont="1" applyBorder="1" applyAlignment="1">
      <alignment horizontal="center" vertical="center"/>
    </xf>
    <xf numFmtId="0" fontId="37" fillId="0" borderId="0" xfId="0" applyFont="1" applyAlignment="1">
      <alignment vertical="center" wrapText="1"/>
    </xf>
    <xf numFmtId="0" fontId="0" fillId="0" borderId="0" xfId="0" applyFont="1" applyAlignment="1" applyProtection="1">
      <alignment vertical="center"/>
      <protection locked="0"/>
    </xf>
    <xf numFmtId="0" fontId="0" fillId="0" borderId="15" xfId="0" applyFont="1" applyBorder="1" applyAlignment="1">
      <alignment vertical="center"/>
    </xf>
    <xf numFmtId="0" fontId="0" fillId="0" borderId="0" xfId="0" applyBorder="1" applyAlignment="1">
      <alignment vertical="center"/>
    </xf>
    <xf numFmtId="0" fontId="23" fillId="3" borderId="20" xfId="0" applyFont="1" applyFill="1" applyBorder="1" applyAlignment="1" applyProtection="1">
      <alignment horizontal="left" vertical="center"/>
      <protection locked="0"/>
    </xf>
    <xf numFmtId="0" fontId="23" fillId="0" borderId="21" xfId="0" applyFont="1" applyBorder="1" applyAlignment="1">
      <alignment horizontal="center" vertical="center"/>
    </xf>
    <xf numFmtId="0" fontId="0" fillId="0" borderId="21" xfId="0" applyFont="1" applyBorder="1" applyAlignment="1">
      <alignment vertical="center"/>
    </xf>
    <xf numFmtId="166" fontId="23" fillId="0" borderId="21" xfId="0" applyNumberFormat="1" applyFont="1" applyBorder="1" applyAlignment="1">
      <alignment vertical="center"/>
    </xf>
    <xf numFmtId="166" fontId="23" fillId="0" borderId="22" xfId="0" applyNumberFormat="1" applyFont="1" applyBorder="1" applyAlignment="1">
      <alignment vertical="center"/>
    </xf>
    <xf numFmtId="0" fontId="0" fillId="0" borderId="0" xfId="0" applyAlignment="1">
      <alignment vertical="top"/>
    </xf>
    <xf numFmtId="0" fontId="38" fillId="0" borderId="24" xfId="0" applyFont="1" applyBorder="1" applyAlignment="1">
      <alignment vertical="center" wrapText="1"/>
    </xf>
    <xf numFmtId="0" fontId="38" fillId="0" borderId="25" xfId="0" applyFont="1" applyBorder="1" applyAlignment="1">
      <alignment vertical="center" wrapText="1"/>
    </xf>
    <xf numFmtId="0" fontId="38" fillId="0" borderId="26" xfId="0" applyFont="1" applyBorder="1" applyAlignment="1">
      <alignment vertical="center" wrapText="1"/>
    </xf>
    <xf numFmtId="0" fontId="38" fillId="0" borderId="27" xfId="0" applyFont="1" applyBorder="1" applyAlignment="1">
      <alignment horizontal="center" vertical="center" wrapText="1"/>
    </xf>
    <xf numFmtId="0" fontId="38" fillId="0" borderId="28" xfId="0" applyFont="1" applyBorder="1" applyAlignment="1">
      <alignment horizontal="center" vertical="center" wrapText="1"/>
    </xf>
    <xf numFmtId="0" fontId="38" fillId="0" borderId="27" xfId="0" applyFont="1" applyBorder="1" applyAlignment="1">
      <alignment vertical="center" wrapText="1"/>
    </xf>
    <xf numFmtId="0" fontId="38" fillId="0" borderId="28" xfId="0" applyFont="1" applyBorder="1" applyAlignment="1">
      <alignment vertical="center" wrapText="1"/>
    </xf>
    <xf numFmtId="0" fontId="40" fillId="0" borderId="1" xfId="0" applyFont="1" applyBorder="1" applyAlignment="1">
      <alignment horizontal="left" vertical="center" wrapText="1"/>
    </xf>
    <xf numFmtId="0" fontId="41" fillId="0" borderId="1" xfId="0" applyFont="1" applyBorder="1" applyAlignment="1">
      <alignment horizontal="left" vertical="center" wrapText="1"/>
    </xf>
    <xf numFmtId="0" fontId="42" fillId="0" borderId="27" xfId="0" applyFont="1" applyBorder="1" applyAlignment="1">
      <alignment vertical="center" wrapText="1"/>
    </xf>
    <xf numFmtId="0" fontId="41" fillId="0" borderId="1" xfId="0" applyFont="1" applyBorder="1" applyAlignment="1">
      <alignment vertical="center" wrapText="1"/>
    </xf>
    <xf numFmtId="0" fontId="41" fillId="0" borderId="1" xfId="0" applyFont="1" applyBorder="1" applyAlignment="1">
      <alignment horizontal="left" vertical="center"/>
    </xf>
    <xf numFmtId="0" fontId="41" fillId="0" borderId="1" xfId="0" applyFont="1" applyBorder="1" applyAlignment="1">
      <alignment vertical="center"/>
    </xf>
    <xf numFmtId="49" fontId="41" fillId="0" borderId="1" xfId="0" applyNumberFormat="1" applyFont="1" applyBorder="1" applyAlignment="1">
      <alignment vertical="center" wrapText="1"/>
    </xf>
    <xf numFmtId="0" fontId="38" fillId="0" borderId="30" xfId="0" applyFont="1" applyBorder="1" applyAlignment="1">
      <alignment vertical="center" wrapText="1"/>
    </xf>
    <xf numFmtId="0" fontId="43" fillId="0" borderId="29" xfId="0" applyFont="1" applyBorder="1" applyAlignment="1">
      <alignment vertical="center" wrapText="1"/>
    </xf>
    <xf numFmtId="0" fontId="38" fillId="0" borderId="31" xfId="0" applyFont="1" applyBorder="1" applyAlignment="1">
      <alignment vertical="center" wrapText="1"/>
    </xf>
    <xf numFmtId="0" fontId="38" fillId="0" borderId="1" xfId="0" applyFont="1" applyBorder="1" applyAlignment="1">
      <alignment vertical="top"/>
    </xf>
    <xf numFmtId="0" fontId="38" fillId="0" borderId="0" xfId="0" applyFont="1" applyAlignment="1">
      <alignment vertical="top"/>
    </xf>
    <xf numFmtId="0" fontId="38" fillId="0" borderId="24" xfId="0" applyFont="1" applyBorder="1" applyAlignment="1">
      <alignment horizontal="left" vertical="center"/>
    </xf>
    <xf numFmtId="0" fontId="38" fillId="0" borderId="25" xfId="0" applyFont="1" applyBorder="1" applyAlignment="1">
      <alignment horizontal="left" vertical="center"/>
    </xf>
    <xf numFmtId="0" fontId="38" fillId="0" borderId="26" xfId="0" applyFont="1" applyBorder="1" applyAlignment="1">
      <alignment horizontal="left" vertical="center"/>
    </xf>
    <xf numFmtId="0" fontId="38" fillId="0" borderId="27" xfId="0" applyFont="1" applyBorder="1" applyAlignment="1">
      <alignment horizontal="left" vertical="center"/>
    </xf>
    <xf numFmtId="0" fontId="38" fillId="0" borderId="28" xfId="0" applyFont="1" applyBorder="1" applyAlignment="1">
      <alignment horizontal="left" vertical="center"/>
    </xf>
    <xf numFmtId="0" fontId="40" fillId="0" borderId="1" xfId="0" applyFont="1" applyBorder="1" applyAlignment="1">
      <alignment horizontal="left" vertical="center"/>
    </xf>
    <xf numFmtId="0" fontId="44" fillId="0" borderId="0" xfId="0" applyFont="1" applyAlignment="1">
      <alignment horizontal="left" vertical="center"/>
    </xf>
    <xf numFmtId="0" fontId="40" fillId="0" borderId="29" xfId="0" applyFont="1" applyBorder="1" applyAlignment="1">
      <alignment horizontal="left" vertical="center"/>
    </xf>
    <xf numFmtId="0" fontId="40" fillId="0" borderId="29" xfId="0" applyFont="1" applyBorder="1" applyAlignment="1">
      <alignment horizontal="center" vertical="center"/>
    </xf>
    <xf numFmtId="0" fontId="44" fillId="0" borderId="29" xfId="0" applyFont="1" applyBorder="1" applyAlignment="1">
      <alignment horizontal="left" vertical="center"/>
    </xf>
    <xf numFmtId="0" fontId="45" fillId="0" borderId="1" xfId="0" applyFont="1" applyBorder="1" applyAlignment="1">
      <alignment horizontal="left" vertical="center"/>
    </xf>
    <xf numFmtId="0" fontId="42" fillId="0" borderId="0" xfId="0" applyFont="1" applyAlignment="1">
      <alignment horizontal="left" vertical="center"/>
    </xf>
    <xf numFmtId="0" fontId="46" fillId="0" borderId="1" xfId="0" applyFont="1" applyBorder="1" applyAlignment="1">
      <alignment horizontal="left" vertical="center"/>
    </xf>
    <xf numFmtId="0" fontId="41" fillId="0" borderId="1" xfId="0" applyFont="1" applyBorder="1" applyAlignment="1">
      <alignment horizontal="center" vertical="center"/>
    </xf>
    <xf numFmtId="0" fontId="41" fillId="0" borderId="0" xfId="0" applyFont="1" applyAlignment="1">
      <alignment horizontal="left" vertical="center"/>
    </xf>
    <xf numFmtId="0" fontId="42" fillId="0" borderId="27" xfId="0" applyFont="1" applyBorder="1" applyAlignment="1">
      <alignment horizontal="left" vertical="center"/>
    </xf>
    <xf numFmtId="0" fontId="41" fillId="0" borderId="1" xfId="0" applyFont="1" applyFill="1" applyBorder="1" applyAlignment="1">
      <alignment horizontal="left" vertical="center"/>
    </xf>
    <xf numFmtId="0" fontId="41" fillId="0" borderId="1" xfId="0" applyFont="1" applyFill="1" applyBorder="1" applyAlignment="1">
      <alignment horizontal="center" vertical="center"/>
    </xf>
    <xf numFmtId="0" fontId="38" fillId="0" borderId="30" xfId="0" applyFont="1" applyBorder="1" applyAlignment="1">
      <alignment horizontal="left" vertical="center"/>
    </xf>
    <xf numFmtId="0" fontId="43" fillId="0" borderId="29" xfId="0" applyFont="1" applyBorder="1" applyAlignment="1">
      <alignment horizontal="left" vertical="center"/>
    </xf>
    <xf numFmtId="0" fontId="38" fillId="0" borderId="31" xfId="0" applyFont="1" applyBorder="1" applyAlignment="1">
      <alignment horizontal="left" vertical="center"/>
    </xf>
    <xf numFmtId="0" fontId="38" fillId="0" borderId="1" xfId="0" applyFont="1" applyBorder="1" applyAlignment="1">
      <alignment horizontal="left" vertical="center"/>
    </xf>
    <xf numFmtId="0" fontId="43" fillId="0" borderId="1" xfId="0" applyFont="1" applyBorder="1" applyAlignment="1">
      <alignment horizontal="left" vertical="center"/>
    </xf>
    <xf numFmtId="0" fontId="44" fillId="0" borderId="1" xfId="0" applyFont="1" applyBorder="1" applyAlignment="1">
      <alignment horizontal="left" vertical="center"/>
    </xf>
    <xf numFmtId="0" fontId="42" fillId="0" borderId="29" xfId="0" applyFont="1" applyBorder="1" applyAlignment="1">
      <alignment horizontal="left" vertical="center"/>
    </xf>
    <xf numFmtId="0" fontId="38" fillId="0" borderId="1" xfId="0" applyFont="1" applyBorder="1" applyAlignment="1">
      <alignment horizontal="left" vertical="center" wrapText="1"/>
    </xf>
    <xf numFmtId="0" fontId="42" fillId="0" borderId="1" xfId="0" applyFont="1" applyBorder="1" applyAlignment="1">
      <alignment horizontal="left" vertical="center" wrapText="1"/>
    </xf>
    <xf numFmtId="0" fontId="42" fillId="0" borderId="1" xfId="0" applyFont="1" applyBorder="1" applyAlignment="1">
      <alignment horizontal="center" vertical="center" wrapText="1"/>
    </xf>
    <xf numFmtId="0" fontId="38" fillId="0" borderId="24" xfId="0" applyFont="1" applyBorder="1" applyAlignment="1">
      <alignment horizontal="left" vertical="center" wrapText="1"/>
    </xf>
    <xf numFmtId="0" fontId="38" fillId="0" borderId="25" xfId="0" applyFont="1" applyBorder="1" applyAlignment="1">
      <alignment horizontal="left" vertical="center" wrapText="1"/>
    </xf>
    <xf numFmtId="0" fontId="38" fillId="0" borderId="26" xfId="0" applyFont="1" applyBorder="1" applyAlignment="1">
      <alignment horizontal="left" vertical="center" wrapText="1"/>
    </xf>
    <xf numFmtId="0" fontId="38" fillId="0" borderId="27" xfId="0" applyFont="1" applyBorder="1" applyAlignment="1">
      <alignment horizontal="left" vertical="center" wrapText="1"/>
    </xf>
    <xf numFmtId="0" fontId="38" fillId="0" borderId="28" xfId="0" applyFont="1" applyBorder="1" applyAlignment="1">
      <alignment horizontal="left" vertical="center" wrapText="1"/>
    </xf>
    <xf numFmtId="0" fontId="44" fillId="0" borderId="27" xfId="0" applyFont="1" applyBorder="1" applyAlignment="1">
      <alignment horizontal="left" vertical="center" wrapText="1"/>
    </xf>
    <xf numFmtId="0" fontId="44" fillId="0" borderId="28" xfId="0" applyFont="1" applyBorder="1" applyAlignment="1">
      <alignment horizontal="left" vertical="center" wrapText="1"/>
    </xf>
    <xf numFmtId="0" fontId="42" fillId="0" borderId="27" xfId="0" applyFont="1" applyBorder="1" applyAlignment="1">
      <alignment horizontal="left" vertical="center" wrapText="1"/>
    </xf>
    <xf numFmtId="0" fontId="42" fillId="0" borderId="1" xfId="0" applyFont="1" applyBorder="1" applyAlignment="1">
      <alignment horizontal="left" vertical="center"/>
    </xf>
    <xf numFmtId="0" fontId="42" fillId="0" borderId="28" xfId="0" applyFont="1" applyBorder="1" applyAlignment="1">
      <alignment horizontal="left" vertical="center" wrapText="1"/>
    </xf>
    <xf numFmtId="0" fontId="42" fillId="0" borderId="28" xfId="0" applyFont="1" applyBorder="1" applyAlignment="1">
      <alignment horizontal="left" vertical="center"/>
    </xf>
    <xf numFmtId="0" fontId="42" fillId="0" borderId="30" xfId="0" applyFont="1" applyBorder="1" applyAlignment="1">
      <alignment horizontal="left" vertical="center" wrapText="1"/>
    </xf>
    <xf numFmtId="0" fontId="42" fillId="0" borderId="29" xfId="0" applyFont="1" applyBorder="1" applyAlignment="1">
      <alignment horizontal="left" vertical="center" wrapText="1"/>
    </xf>
    <xf numFmtId="0" fontId="42" fillId="0" borderId="31" xfId="0" applyFont="1" applyBorder="1" applyAlignment="1">
      <alignment horizontal="left" vertical="center" wrapText="1"/>
    </xf>
    <xf numFmtId="0" fontId="41" fillId="0" borderId="1" xfId="0" applyFont="1" applyBorder="1" applyAlignment="1">
      <alignment horizontal="left" vertical="top"/>
    </xf>
    <xf numFmtId="0" fontId="41" fillId="0" borderId="1" xfId="0" applyFont="1" applyBorder="1" applyAlignment="1">
      <alignment horizontal="center" vertical="top"/>
    </xf>
    <xf numFmtId="0" fontId="42" fillId="0" borderId="30" xfId="0" applyFont="1" applyBorder="1" applyAlignment="1">
      <alignment horizontal="left" vertical="center"/>
    </xf>
    <xf numFmtId="0" fontId="42" fillId="0" borderId="31" xfId="0" applyFont="1" applyBorder="1" applyAlignment="1">
      <alignment horizontal="left" vertical="center"/>
    </xf>
    <xf numFmtId="0" fontId="42" fillId="0" borderId="1" xfId="0" applyFont="1" applyBorder="1" applyAlignment="1">
      <alignment horizontal="center" vertical="center"/>
    </xf>
    <xf numFmtId="0" fontId="44" fillId="0" borderId="0" xfId="0" applyFont="1" applyAlignment="1">
      <alignment vertical="center"/>
    </xf>
    <xf numFmtId="0" fontId="40" fillId="0" borderId="1" xfId="0" applyFont="1" applyBorder="1" applyAlignment="1">
      <alignment vertical="center"/>
    </xf>
    <xf numFmtId="0" fontId="44" fillId="0" borderId="29" xfId="0" applyFont="1" applyBorder="1" applyAlignment="1">
      <alignment vertical="center"/>
    </xf>
    <xf numFmtId="0" fontId="40" fillId="0" borderId="29" xfId="0" applyFont="1" applyBorder="1" applyAlignment="1">
      <alignment vertical="center"/>
    </xf>
    <xf numFmtId="0" fontId="41" fillId="0" borderId="1" xfId="0" applyFont="1" applyBorder="1" applyAlignment="1">
      <alignment vertical="top"/>
    </xf>
    <xf numFmtId="49" fontId="41" fillId="0" borderId="1" xfId="0" applyNumberFormat="1" applyFont="1" applyBorder="1" applyAlignment="1">
      <alignment horizontal="left" vertical="center"/>
    </xf>
    <xf numFmtId="0" fontId="0" fillId="0" borderId="29" xfId="0" applyBorder="1" applyAlignment="1">
      <alignment vertical="top"/>
    </xf>
    <xf numFmtId="0" fontId="40" fillId="0" borderId="29" xfId="0" applyFont="1" applyBorder="1" applyAlignment="1">
      <alignment horizontal="left"/>
    </xf>
    <xf numFmtId="0" fontId="44" fillId="0" borderId="29" xfId="0" applyFont="1" applyBorder="1" applyAlignment="1"/>
    <xf numFmtId="0" fontId="38" fillId="0" borderId="27" xfId="0" applyFont="1" applyBorder="1" applyAlignment="1">
      <alignment vertical="top"/>
    </xf>
    <xf numFmtId="0" fontId="38" fillId="0" borderId="28" xfId="0" applyFont="1" applyBorder="1" applyAlignment="1">
      <alignment vertical="top"/>
    </xf>
    <xf numFmtId="0" fontId="38" fillId="0" borderId="30" xfId="0" applyFont="1" applyBorder="1" applyAlignment="1">
      <alignment vertical="top"/>
    </xf>
    <xf numFmtId="0" fontId="38" fillId="0" borderId="29" xfId="0" applyFont="1" applyBorder="1" applyAlignment="1">
      <alignment vertical="top"/>
    </xf>
    <xf numFmtId="0" fontId="38" fillId="0" borderId="31" xfId="0" applyFont="1" applyBorder="1" applyAlignment="1">
      <alignment vertical="top"/>
    </xf>
    <xf numFmtId="0" fontId="14" fillId="2" borderId="0" xfId="0" applyFont="1" applyFill="1" applyAlignment="1">
      <alignment horizontal="center" vertical="center"/>
    </xf>
    <xf numFmtId="0" fontId="0" fillId="0" borderId="0" xfId="0"/>
    <xf numFmtId="4" fontId="28" fillId="0" borderId="0" xfId="0" applyNumberFormat="1" applyFont="1" applyAlignment="1">
      <alignment vertical="center"/>
    </xf>
    <xf numFmtId="0" fontId="28" fillId="0" borderId="0" xfId="0" applyFont="1" applyAlignment="1">
      <alignment vertical="center"/>
    </xf>
    <xf numFmtId="0" fontId="27" fillId="0" borderId="0" xfId="0" applyFont="1" applyAlignment="1">
      <alignment horizontal="left" vertical="center" wrapText="1"/>
    </xf>
    <xf numFmtId="4" fontId="24" fillId="0" borderId="0" xfId="0" applyNumberFormat="1" applyFont="1" applyAlignment="1">
      <alignment horizontal="right" vertical="center"/>
    </xf>
    <xf numFmtId="4" fontId="24" fillId="0" borderId="0" xfId="0" applyNumberFormat="1" applyFont="1" applyAlignment="1">
      <alignment vertical="center"/>
    </xf>
    <xf numFmtId="0" fontId="22" fillId="5" borderId="7" xfId="0" applyFont="1" applyFill="1" applyBorder="1" applyAlignment="1">
      <alignment horizontal="center" vertical="center"/>
    </xf>
    <xf numFmtId="0" fontId="22" fillId="5" borderId="8" xfId="0" applyFont="1" applyFill="1" applyBorder="1" applyAlignment="1">
      <alignment horizontal="left" vertical="center"/>
    </xf>
    <xf numFmtId="0" fontId="22" fillId="5" borderId="8" xfId="0" applyFont="1" applyFill="1" applyBorder="1" applyAlignment="1">
      <alignment horizontal="center" vertical="center"/>
    </xf>
    <xf numFmtId="0" fontId="22" fillId="5" borderId="8" xfId="0" applyFont="1" applyFill="1" applyBorder="1" applyAlignment="1">
      <alignment horizontal="right" vertical="center"/>
    </xf>
    <xf numFmtId="0" fontId="3" fillId="0" borderId="0" xfId="0" applyFont="1" applyAlignment="1">
      <alignment horizontal="left" vertical="center" wrapText="1"/>
    </xf>
    <xf numFmtId="0" fontId="3" fillId="0" borderId="0" xfId="0" applyFont="1" applyAlignment="1">
      <alignment vertical="center"/>
    </xf>
    <xf numFmtId="165" fontId="2" fillId="0" borderId="0" xfId="0" applyNumberFormat="1" applyFont="1" applyAlignment="1">
      <alignment horizontal="left" vertical="center"/>
    </xf>
    <xf numFmtId="0" fontId="2" fillId="0" borderId="0" xfId="0" applyFont="1" applyAlignment="1">
      <alignment vertical="center" wrapText="1"/>
    </xf>
    <xf numFmtId="0" fontId="2" fillId="0" borderId="0" xfId="0" applyFont="1" applyAlignment="1">
      <alignment vertical="center"/>
    </xf>
    <xf numFmtId="0" fontId="20" fillId="0" borderId="12" xfId="0" applyFont="1" applyBorder="1" applyAlignment="1">
      <alignment horizontal="center" vertical="center"/>
    </xf>
    <xf numFmtId="0" fontId="20" fillId="0" borderId="13" xfId="0" applyFont="1" applyBorder="1" applyAlignment="1">
      <alignment horizontal="left" vertical="center"/>
    </xf>
    <xf numFmtId="0" fontId="21" fillId="0" borderId="15" xfId="0" applyFont="1" applyBorder="1" applyAlignment="1">
      <alignment horizontal="left" vertical="center"/>
    </xf>
    <xf numFmtId="0" fontId="21" fillId="0" borderId="0" xfId="0" applyFont="1" applyBorder="1" applyAlignment="1">
      <alignment horizontal="left" vertical="center"/>
    </xf>
    <xf numFmtId="4" fontId="19" fillId="0" borderId="0" xfId="0" applyNumberFormat="1" applyFont="1" applyAlignment="1">
      <alignment vertical="center"/>
    </xf>
    <xf numFmtId="0" fontId="1" fillId="0" borderId="0" xfId="0" applyFont="1" applyAlignment="1">
      <alignment vertical="center"/>
    </xf>
    <xf numFmtId="164" fontId="1" fillId="0" borderId="0" xfId="0" applyNumberFormat="1" applyFont="1" applyAlignment="1">
      <alignment horizontal="left" vertical="center"/>
    </xf>
    <xf numFmtId="0" fontId="4" fillId="4" borderId="8" xfId="0" applyFont="1" applyFill="1" applyBorder="1" applyAlignment="1">
      <alignment horizontal="left" vertical="center"/>
    </xf>
    <xf numFmtId="0" fontId="0" fillId="4" borderId="8" xfId="0" applyFont="1" applyFill="1" applyBorder="1" applyAlignment="1">
      <alignment vertical="center"/>
    </xf>
    <xf numFmtId="4" fontId="4" fillId="4" borderId="8" xfId="0" applyNumberFormat="1" applyFont="1" applyFill="1" applyBorder="1" applyAlignment="1">
      <alignment vertical="center"/>
    </xf>
    <xf numFmtId="0" fontId="0" fillId="4" borderId="9" xfId="0" applyFont="1" applyFill="1" applyBorder="1" applyAlignment="1">
      <alignment vertical="center"/>
    </xf>
    <xf numFmtId="0" fontId="17" fillId="0" borderId="0" xfId="0" applyFont="1" applyAlignment="1">
      <alignment horizontal="left" vertical="top" wrapText="1"/>
    </xf>
    <xf numFmtId="0" fontId="17" fillId="0" borderId="0" xfId="0" applyFont="1" applyAlignment="1">
      <alignment horizontal="left" vertical="center"/>
    </xf>
    <xf numFmtId="0" fontId="19" fillId="0" borderId="0" xfId="0" applyFont="1" applyAlignment="1">
      <alignment horizontal="left" vertical="center"/>
    </xf>
    <xf numFmtId="0" fontId="2" fillId="0" borderId="0" xfId="0" applyFont="1" applyAlignment="1">
      <alignment horizontal="left" vertical="center"/>
    </xf>
    <xf numFmtId="0" fontId="3" fillId="0" borderId="0" xfId="0" applyFont="1" applyAlignment="1">
      <alignment horizontal="left" vertical="top" wrapText="1"/>
    </xf>
    <xf numFmtId="49" fontId="2" fillId="3" borderId="0" xfId="0" applyNumberFormat="1" applyFont="1" applyFill="1" applyAlignment="1" applyProtection="1">
      <alignment horizontal="left" vertical="center"/>
      <protection locked="0"/>
    </xf>
    <xf numFmtId="49" fontId="2" fillId="0" borderId="0" xfId="0" applyNumberFormat="1" applyFont="1" applyAlignment="1">
      <alignment horizontal="left" vertical="center"/>
    </xf>
    <xf numFmtId="0" fontId="2" fillId="0" borderId="0" xfId="0" applyFont="1" applyAlignment="1">
      <alignment horizontal="left" vertical="center" wrapText="1"/>
    </xf>
    <xf numFmtId="4" fontId="18" fillId="0" borderId="6" xfId="0" applyNumberFormat="1" applyFont="1" applyBorder="1" applyAlignment="1">
      <alignment vertical="center"/>
    </xf>
    <xf numFmtId="0" fontId="0" fillId="0" borderId="6" xfId="0" applyFont="1" applyBorder="1" applyAlignment="1">
      <alignment vertical="center"/>
    </xf>
    <xf numFmtId="0" fontId="1" fillId="0" borderId="0" xfId="0" applyFont="1" applyAlignment="1">
      <alignment horizontal="right" vertical="center"/>
    </xf>
    <xf numFmtId="0" fontId="0" fillId="0" borderId="0" xfId="0" applyFont="1" applyAlignment="1">
      <alignment vertical="center"/>
    </xf>
    <xf numFmtId="0" fontId="1" fillId="0" borderId="0" xfId="0" applyFont="1" applyAlignment="1">
      <alignment horizontal="left" vertical="center" wrapText="1"/>
    </xf>
    <xf numFmtId="0" fontId="1" fillId="0" borderId="0" xfId="0" applyFont="1" applyAlignment="1">
      <alignment horizontal="left" vertical="center"/>
    </xf>
    <xf numFmtId="0" fontId="2" fillId="3" borderId="0" xfId="0" applyFont="1" applyFill="1" applyAlignment="1" applyProtection="1">
      <alignment horizontal="left" vertical="center"/>
      <protection locked="0"/>
    </xf>
    <xf numFmtId="0" fontId="41" fillId="0" borderId="1" xfId="0" applyFont="1" applyBorder="1" applyAlignment="1">
      <alignment horizontal="left" vertical="center" wrapText="1"/>
    </xf>
    <xf numFmtId="0" fontId="39" fillId="0" borderId="1" xfId="0" applyFont="1" applyBorder="1" applyAlignment="1">
      <alignment horizontal="center" vertical="center" wrapText="1"/>
    </xf>
    <xf numFmtId="0" fontId="40" fillId="0" borderId="29" xfId="0" applyFont="1" applyBorder="1" applyAlignment="1">
      <alignment horizontal="left" wrapText="1"/>
    </xf>
    <xf numFmtId="0" fontId="39" fillId="0" borderId="1" xfId="0" applyFont="1" applyBorder="1" applyAlignment="1">
      <alignment horizontal="center" vertical="center"/>
    </xf>
    <xf numFmtId="49" fontId="41" fillId="0" borderId="1" xfId="0" applyNumberFormat="1" applyFont="1" applyBorder="1" applyAlignment="1">
      <alignment horizontal="left" vertical="center" wrapText="1"/>
    </xf>
    <xf numFmtId="0" fontId="41" fillId="0" borderId="1" xfId="0" applyFont="1" applyBorder="1" applyAlignment="1">
      <alignment horizontal="left" vertical="top"/>
    </xf>
    <xf numFmtId="0" fontId="41" fillId="0" borderId="1" xfId="0" applyFont="1" applyBorder="1" applyAlignment="1">
      <alignment horizontal="left" vertical="center"/>
    </xf>
    <xf numFmtId="0" fontId="40" fillId="0" borderId="29" xfId="0" applyFont="1" applyBorder="1" applyAlignment="1">
      <alignment horizontal="left"/>
    </xf>
  </cellXfs>
  <cellStyles count="2">
    <cellStyle name="Hypertextový odkaz" xfId="1" builtinId="8"/>
    <cellStyle name="Normální" xfId="0" builtinId="0" customBuiltin="1"/>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0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1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2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CM58"/>
  <sheetViews>
    <sheetView showGridLines="0" topLeftCell="A79" workbookViewId="0">
      <selection activeCell="Q17" sqref="Q17"/>
    </sheetView>
  </sheetViews>
  <sheetFormatPr defaultRowHeight="11.25"/>
  <cols>
    <col min="1" max="1" width="8.33203125" style="1" customWidth="1"/>
    <col min="2" max="2" width="1.6640625" style="1" customWidth="1"/>
    <col min="3" max="3" width="4.1640625" style="1" customWidth="1"/>
    <col min="4" max="33" width="2.6640625" style="1" customWidth="1"/>
    <col min="34" max="34" width="3.33203125" style="1" customWidth="1"/>
    <col min="35" max="35" width="31.6640625" style="1" customWidth="1"/>
    <col min="36" max="37" width="2.5" style="1" customWidth="1"/>
    <col min="38" max="38" width="8.33203125" style="1" customWidth="1"/>
    <col min="39" max="39" width="3.33203125" style="1" customWidth="1"/>
    <col min="40" max="40" width="13.33203125" style="1" customWidth="1"/>
    <col min="41" max="41" width="7.5" style="1" customWidth="1"/>
    <col min="42" max="42" width="4.1640625" style="1" customWidth="1"/>
    <col min="43" max="43" width="15.6640625" style="1" customWidth="1"/>
    <col min="44" max="44" width="13.6640625" style="1" customWidth="1"/>
    <col min="45" max="47" width="25.83203125" style="1" hidden="1" customWidth="1"/>
    <col min="48" max="49" width="21.6640625" style="1" hidden="1" customWidth="1"/>
    <col min="50" max="51" width="25" style="1" hidden="1" customWidth="1"/>
    <col min="52" max="52" width="21.6640625" style="1" hidden="1" customWidth="1"/>
    <col min="53" max="53" width="19.1640625" style="1" hidden="1" customWidth="1"/>
    <col min="54" max="54" width="25" style="1" hidden="1" customWidth="1"/>
    <col min="55" max="55" width="21.6640625" style="1" hidden="1" customWidth="1"/>
    <col min="56" max="56" width="19.1640625" style="1" hidden="1" customWidth="1"/>
    <col min="57" max="57" width="66.5" style="1" customWidth="1"/>
    <col min="71" max="91" width="9.33203125" style="1" hidden="1"/>
  </cols>
  <sheetData>
    <row r="1" spans="1:74">
      <c r="A1" s="18" t="s">
        <v>0</v>
      </c>
      <c r="AZ1" s="18" t="s">
        <v>1</v>
      </c>
      <c r="BA1" s="18" t="s">
        <v>2</v>
      </c>
      <c r="BB1" s="18" t="s">
        <v>3</v>
      </c>
      <c r="BT1" s="18" t="s">
        <v>4</v>
      </c>
      <c r="BU1" s="18" t="s">
        <v>4</v>
      </c>
      <c r="BV1" s="18" t="s">
        <v>5</v>
      </c>
    </row>
    <row r="2" spans="1:74" s="1" customFormat="1" ht="36.950000000000003" customHeight="1">
      <c r="AR2" s="285" t="s">
        <v>6</v>
      </c>
      <c r="AS2" s="286"/>
      <c r="AT2" s="286"/>
      <c r="AU2" s="286"/>
      <c r="AV2" s="286"/>
      <c r="AW2" s="286"/>
      <c r="AX2" s="286"/>
      <c r="AY2" s="286"/>
      <c r="AZ2" s="286"/>
      <c r="BA2" s="286"/>
      <c r="BB2" s="286"/>
      <c r="BC2" s="286"/>
      <c r="BD2" s="286"/>
      <c r="BE2" s="286"/>
      <c r="BS2" s="19" t="s">
        <v>7</v>
      </c>
      <c r="BT2" s="19" t="s">
        <v>8</v>
      </c>
    </row>
    <row r="3" spans="1:74" s="1" customFormat="1" ht="6.95" customHeight="1">
      <c r="B3" s="20"/>
      <c r="C3" s="21"/>
      <c r="D3" s="21"/>
      <c r="E3" s="21"/>
      <c r="F3" s="21"/>
      <c r="G3" s="21"/>
      <c r="H3" s="21"/>
      <c r="I3" s="21"/>
      <c r="J3" s="21"/>
      <c r="K3" s="21"/>
      <c r="L3" s="21"/>
      <c r="M3" s="21"/>
      <c r="N3" s="21"/>
      <c r="O3" s="21"/>
      <c r="P3" s="21"/>
      <c r="Q3" s="21"/>
      <c r="R3" s="21"/>
      <c r="S3" s="21"/>
      <c r="T3" s="21"/>
      <c r="U3" s="21"/>
      <c r="V3" s="21"/>
      <c r="W3" s="21"/>
      <c r="X3" s="21"/>
      <c r="Y3" s="21"/>
      <c r="Z3" s="21"/>
      <c r="AA3" s="21"/>
      <c r="AB3" s="21"/>
      <c r="AC3" s="21"/>
      <c r="AD3" s="21"/>
      <c r="AE3" s="21"/>
      <c r="AF3" s="21"/>
      <c r="AG3" s="21"/>
      <c r="AH3" s="21"/>
      <c r="AI3" s="21"/>
      <c r="AJ3" s="21"/>
      <c r="AK3" s="21"/>
      <c r="AL3" s="21"/>
      <c r="AM3" s="21"/>
      <c r="AN3" s="21"/>
      <c r="AO3" s="21"/>
      <c r="AP3" s="21"/>
      <c r="AQ3" s="21"/>
      <c r="AR3" s="22"/>
      <c r="BS3" s="19" t="s">
        <v>7</v>
      </c>
      <c r="BT3" s="19" t="s">
        <v>9</v>
      </c>
    </row>
    <row r="4" spans="1:74" s="1" customFormat="1" ht="24.95" customHeight="1">
      <c r="B4" s="22"/>
      <c r="D4" s="23" t="s">
        <v>10</v>
      </c>
      <c r="AR4" s="22"/>
      <c r="AS4" s="24" t="s">
        <v>11</v>
      </c>
      <c r="BE4" s="25" t="s">
        <v>12</v>
      </c>
      <c r="BS4" s="19" t="s">
        <v>13</v>
      </c>
    </row>
    <row r="5" spans="1:74" s="1" customFormat="1" ht="12" customHeight="1">
      <c r="B5" s="22"/>
      <c r="D5" s="26" t="s">
        <v>14</v>
      </c>
      <c r="K5" s="315" t="s">
        <v>15</v>
      </c>
      <c r="L5" s="286"/>
      <c r="M5" s="286"/>
      <c r="N5" s="286"/>
      <c r="O5" s="286"/>
      <c r="P5" s="286"/>
      <c r="Q5" s="286"/>
      <c r="R5" s="286"/>
      <c r="S5" s="286"/>
      <c r="T5" s="286"/>
      <c r="U5" s="286"/>
      <c r="V5" s="286"/>
      <c r="W5" s="286"/>
      <c r="X5" s="286"/>
      <c r="Y5" s="286"/>
      <c r="Z5" s="286"/>
      <c r="AA5" s="286"/>
      <c r="AB5" s="286"/>
      <c r="AC5" s="286"/>
      <c r="AD5" s="286"/>
      <c r="AE5" s="286"/>
      <c r="AF5" s="286"/>
      <c r="AG5" s="286"/>
      <c r="AH5" s="286"/>
      <c r="AI5" s="286"/>
      <c r="AJ5" s="286"/>
      <c r="AK5" s="286"/>
      <c r="AL5" s="286"/>
      <c r="AM5" s="286"/>
      <c r="AN5" s="286"/>
      <c r="AO5" s="286"/>
      <c r="AR5" s="22"/>
      <c r="BE5" s="312" t="s">
        <v>16</v>
      </c>
      <c r="BS5" s="19" t="s">
        <v>7</v>
      </c>
    </row>
    <row r="6" spans="1:74" s="1" customFormat="1" ht="36.950000000000003" customHeight="1">
      <c r="B6" s="22"/>
      <c r="D6" s="28" t="s">
        <v>17</v>
      </c>
      <c r="K6" s="316" t="s">
        <v>18</v>
      </c>
      <c r="L6" s="286"/>
      <c r="M6" s="286"/>
      <c r="N6" s="286"/>
      <c r="O6" s="286"/>
      <c r="P6" s="286"/>
      <c r="Q6" s="286"/>
      <c r="R6" s="286"/>
      <c r="S6" s="286"/>
      <c r="T6" s="286"/>
      <c r="U6" s="286"/>
      <c r="V6" s="286"/>
      <c r="W6" s="286"/>
      <c r="X6" s="286"/>
      <c r="Y6" s="286"/>
      <c r="Z6" s="286"/>
      <c r="AA6" s="286"/>
      <c r="AB6" s="286"/>
      <c r="AC6" s="286"/>
      <c r="AD6" s="286"/>
      <c r="AE6" s="286"/>
      <c r="AF6" s="286"/>
      <c r="AG6" s="286"/>
      <c r="AH6" s="286"/>
      <c r="AI6" s="286"/>
      <c r="AJ6" s="286"/>
      <c r="AK6" s="286"/>
      <c r="AL6" s="286"/>
      <c r="AM6" s="286"/>
      <c r="AN6" s="286"/>
      <c r="AO6" s="286"/>
      <c r="AR6" s="22"/>
      <c r="BE6" s="313"/>
      <c r="BS6" s="19" t="s">
        <v>7</v>
      </c>
    </row>
    <row r="7" spans="1:74" s="1" customFormat="1" ht="12" customHeight="1">
      <c r="B7" s="22"/>
      <c r="D7" s="29" t="s">
        <v>19</v>
      </c>
      <c r="K7" s="27" t="s">
        <v>3</v>
      </c>
      <c r="AK7" s="29" t="s">
        <v>20</v>
      </c>
      <c r="AN7" s="27" t="s">
        <v>3</v>
      </c>
      <c r="AR7" s="22"/>
      <c r="BE7" s="313"/>
      <c r="BS7" s="19" t="s">
        <v>7</v>
      </c>
    </row>
    <row r="8" spans="1:74" s="1" customFormat="1" ht="12" customHeight="1">
      <c r="B8" s="22"/>
      <c r="D8" s="29" t="s">
        <v>21</v>
      </c>
      <c r="K8" s="27" t="s">
        <v>22</v>
      </c>
      <c r="AK8" s="29" t="s">
        <v>23</v>
      </c>
      <c r="AN8" s="30" t="s">
        <v>24</v>
      </c>
      <c r="AR8" s="22"/>
      <c r="BE8" s="313"/>
      <c r="BS8" s="19" t="s">
        <v>7</v>
      </c>
    </row>
    <row r="9" spans="1:74" s="1" customFormat="1" ht="14.45" customHeight="1">
      <c r="B9" s="22"/>
      <c r="AR9" s="22"/>
      <c r="BE9" s="313"/>
      <c r="BS9" s="19" t="s">
        <v>7</v>
      </c>
    </row>
    <row r="10" spans="1:74" s="1" customFormat="1" ht="12" customHeight="1">
      <c r="B10" s="22"/>
      <c r="D10" s="29" t="s">
        <v>25</v>
      </c>
      <c r="AK10" s="29" t="s">
        <v>26</v>
      </c>
      <c r="AN10" s="27" t="s">
        <v>27</v>
      </c>
      <c r="AR10" s="22"/>
      <c r="BE10" s="313"/>
      <c r="BS10" s="19" t="s">
        <v>7</v>
      </c>
    </row>
    <row r="11" spans="1:74" s="1" customFormat="1" ht="18.399999999999999" customHeight="1">
      <c r="B11" s="22"/>
      <c r="E11" s="27" t="s">
        <v>28</v>
      </c>
      <c r="AK11" s="29" t="s">
        <v>29</v>
      </c>
      <c r="AN11" s="27" t="s">
        <v>3</v>
      </c>
      <c r="AR11" s="22"/>
      <c r="BE11" s="313"/>
      <c r="BS11" s="19" t="s">
        <v>7</v>
      </c>
    </row>
    <row r="12" spans="1:74" s="1" customFormat="1" ht="6.95" customHeight="1">
      <c r="B12" s="22"/>
      <c r="AR12" s="22"/>
      <c r="BE12" s="313"/>
      <c r="BS12" s="19" t="s">
        <v>7</v>
      </c>
    </row>
    <row r="13" spans="1:74" s="1" customFormat="1" ht="12" customHeight="1">
      <c r="B13" s="22"/>
      <c r="D13" s="29" t="s">
        <v>30</v>
      </c>
      <c r="AK13" s="29" t="s">
        <v>26</v>
      </c>
      <c r="AN13" s="31" t="s">
        <v>31</v>
      </c>
      <c r="AR13" s="22"/>
      <c r="BE13" s="313"/>
      <c r="BS13" s="19" t="s">
        <v>7</v>
      </c>
    </row>
    <row r="14" spans="1:74" ht="12.75">
      <c r="B14" s="22"/>
      <c r="E14" s="317" t="s">
        <v>31</v>
      </c>
      <c r="F14" s="318"/>
      <c r="G14" s="318"/>
      <c r="H14" s="318"/>
      <c r="I14" s="318"/>
      <c r="J14" s="318"/>
      <c r="K14" s="318"/>
      <c r="L14" s="318"/>
      <c r="M14" s="318"/>
      <c r="N14" s="318"/>
      <c r="O14" s="318"/>
      <c r="P14" s="318"/>
      <c r="Q14" s="318"/>
      <c r="R14" s="318"/>
      <c r="S14" s="318"/>
      <c r="T14" s="318"/>
      <c r="U14" s="318"/>
      <c r="V14" s="318"/>
      <c r="W14" s="318"/>
      <c r="X14" s="318"/>
      <c r="Y14" s="318"/>
      <c r="Z14" s="318"/>
      <c r="AA14" s="318"/>
      <c r="AB14" s="318"/>
      <c r="AC14" s="318"/>
      <c r="AD14" s="318"/>
      <c r="AE14" s="318"/>
      <c r="AF14" s="318"/>
      <c r="AG14" s="318"/>
      <c r="AH14" s="318"/>
      <c r="AI14" s="318"/>
      <c r="AJ14" s="318"/>
      <c r="AK14" s="29" t="s">
        <v>29</v>
      </c>
      <c r="AN14" s="31" t="s">
        <v>31</v>
      </c>
      <c r="AR14" s="22"/>
      <c r="BE14" s="313"/>
      <c r="BS14" s="19" t="s">
        <v>7</v>
      </c>
    </row>
    <row r="15" spans="1:74" s="1" customFormat="1" ht="6.95" customHeight="1">
      <c r="B15" s="22"/>
      <c r="AR15" s="22"/>
      <c r="BE15" s="313"/>
      <c r="BS15" s="19" t="s">
        <v>4</v>
      </c>
    </row>
    <row r="16" spans="1:74" s="1" customFormat="1" ht="12" customHeight="1">
      <c r="B16" s="22"/>
      <c r="D16" s="29" t="s">
        <v>32</v>
      </c>
      <c r="AK16" s="29" t="s">
        <v>26</v>
      </c>
      <c r="AN16" s="27" t="s">
        <v>33</v>
      </c>
      <c r="AR16" s="22"/>
      <c r="BE16" s="313"/>
      <c r="BS16" s="19" t="s">
        <v>4</v>
      </c>
    </row>
    <row r="17" spans="1:71" s="1" customFormat="1" ht="18.399999999999999" customHeight="1">
      <c r="B17" s="22"/>
      <c r="E17" s="27" t="s">
        <v>34</v>
      </c>
      <c r="AK17" s="29" t="s">
        <v>29</v>
      </c>
      <c r="AN17" s="27" t="s">
        <v>35</v>
      </c>
      <c r="AR17" s="22"/>
      <c r="BE17" s="313"/>
      <c r="BS17" s="19" t="s">
        <v>36</v>
      </c>
    </row>
    <row r="18" spans="1:71" s="1" customFormat="1" ht="6.95" customHeight="1">
      <c r="B18" s="22"/>
      <c r="AR18" s="22"/>
      <c r="BE18" s="313"/>
      <c r="BS18" s="19" t="s">
        <v>7</v>
      </c>
    </row>
    <row r="19" spans="1:71" s="1" customFormat="1" ht="12" customHeight="1">
      <c r="B19" s="22"/>
      <c r="D19" s="29" t="s">
        <v>37</v>
      </c>
      <c r="AK19" s="29" t="s">
        <v>26</v>
      </c>
      <c r="AN19" s="27" t="s">
        <v>3</v>
      </c>
      <c r="AR19" s="22"/>
      <c r="BE19" s="313"/>
      <c r="BS19" s="19" t="s">
        <v>7</v>
      </c>
    </row>
    <row r="20" spans="1:71" s="1" customFormat="1" ht="18.399999999999999" customHeight="1">
      <c r="B20" s="22"/>
      <c r="E20" s="27"/>
      <c r="AK20" s="29" t="s">
        <v>29</v>
      </c>
      <c r="AN20" s="27" t="s">
        <v>3</v>
      </c>
      <c r="AR20" s="22"/>
      <c r="BE20" s="313"/>
      <c r="BS20" s="19" t="s">
        <v>4</v>
      </c>
    </row>
    <row r="21" spans="1:71" s="1" customFormat="1" ht="6.95" customHeight="1">
      <c r="B21" s="22"/>
      <c r="AR21" s="22"/>
      <c r="BE21" s="313"/>
    </row>
    <row r="22" spans="1:71" s="1" customFormat="1" ht="12" customHeight="1">
      <c r="B22" s="22"/>
      <c r="D22" s="29" t="s">
        <v>38</v>
      </c>
      <c r="AR22" s="22"/>
      <c r="BE22" s="313"/>
    </row>
    <row r="23" spans="1:71" s="1" customFormat="1" ht="155.25" customHeight="1">
      <c r="B23" s="22"/>
      <c r="E23" s="319" t="s">
        <v>39</v>
      </c>
      <c r="F23" s="319"/>
      <c r="G23" s="319"/>
      <c r="H23" s="319"/>
      <c r="I23" s="319"/>
      <c r="J23" s="319"/>
      <c r="K23" s="319"/>
      <c r="L23" s="319"/>
      <c r="M23" s="319"/>
      <c r="N23" s="319"/>
      <c r="O23" s="319"/>
      <c r="P23" s="319"/>
      <c r="Q23" s="319"/>
      <c r="R23" s="319"/>
      <c r="S23" s="319"/>
      <c r="T23" s="319"/>
      <c r="U23" s="319"/>
      <c r="V23" s="319"/>
      <c r="W23" s="319"/>
      <c r="X23" s="319"/>
      <c r="Y23" s="319"/>
      <c r="Z23" s="319"/>
      <c r="AA23" s="319"/>
      <c r="AB23" s="319"/>
      <c r="AC23" s="319"/>
      <c r="AD23" s="319"/>
      <c r="AE23" s="319"/>
      <c r="AF23" s="319"/>
      <c r="AG23" s="319"/>
      <c r="AH23" s="319"/>
      <c r="AI23" s="319"/>
      <c r="AJ23" s="319"/>
      <c r="AK23" s="319"/>
      <c r="AL23" s="319"/>
      <c r="AM23" s="319"/>
      <c r="AN23" s="319"/>
      <c r="AR23" s="22"/>
      <c r="BE23" s="313"/>
    </row>
    <row r="24" spans="1:71" s="1" customFormat="1" ht="6.95" customHeight="1">
      <c r="B24" s="22"/>
      <c r="AR24" s="22"/>
      <c r="BE24" s="313"/>
    </row>
    <row r="25" spans="1:71" s="1" customFormat="1" ht="6.95" customHeight="1">
      <c r="B25" s="22"/>
      <c r="D25" s="33"/>
      <c r="E25" s="33"/>
      <c r="F25" s="33"/>
      <c r="G25" s="33"/>
      <c r="H25" s="33"/>
      <c r="I25" s="33"/>
      <c r="J25" s="33"/>
      <c r="K25" s="33"/>
      <c r="L25" s="33"/>
      <c r="M25" s="33"/>
      <c r="N25" s="33"/>
      <c r="O25" s="33"/>
      <c r="P25" s="33"/>
      <c r="Q25" s="33"/>
      <c r="R25" s="33"/>
      <c r="S25" s="33"/>
      <c r="T25" s="33"/>
      <c r="U25" s="33"/>
      <c r="V25" s="33"/>
      <c r="W25" s="33"/>
      <c r="X25" s="33"/>
      <c r="Y25" s="33"/>
      <c r="Z25" s="33"/>
      <c r="AA25" s="33"/>
      <c r="AB25" s="33"/>
      <c r="AC25" s="33"/>
      <c r="AD25" s="33"/>
      <c r="AE25" s="33"/>
      <c r="AF25" s="33"/>
      <c r="AG25" s="33"/>
      <c r="AH25" s="33"/>
      <c r="AI25" s="33"/>
      <c r="AJ25" s="33"/>
      <c r="AK25" s="33"/>
      <c r="AL25" s="33"/>
      <c r="AM25" s="33"/>
      <c r="AN25" s="33"/>
      <c r="AO25" s="33"/>
      <c r="AR25" s="22"/>
      <c r="BE25" s="313"/>
    </row>
    <row r="26" spans="1:71" s="2" customFormat="1" ht="25.9" customHeight="1">
      <c r="A26" s="34"/>
      <c r="B26" s="35"/>
      <c r="C26" s="34"/>
      <c r="D26" s="36" t="s">
        <v>40</v>
      </c>
      <c r="E26" s="37"/>
      <c r="F26" s="37"/>
      <c r="G26" s="37"/>
      <c r="H26" s="37"/>
      <c r="I26" s="37"/>
      <c r="J26" s="37"/>
      <c r="K26" s="37"/>
      <c r="L26" s="37"/>
      <c r="M26" s="37"/>
      <c r="N26" s="37"/>
      <c r="O26" s="37"/>
      <c r="P26" s="37"/>
      <c r="Q26" s="37"/>
      <c r="R26" s="37"/>
      <c r="S26" s="37"/>
      <c r="T26" s="37"/>
      <c r="U26" s="37"/>
      <c r="V26" s="37"/>
      <c r="W26" s="37"/>
      <c r="X26" s="37"/>
      <c r="Y26" s="37"/>
      <c r="Z26" s="37"/>
      <c r="AA26" s="37"/>
      <c r="AB26" s="37"/>
      <c r="AC26" s="37"/>
      <c r="AD26" s="37"/>
      <c r="AE26" s="37"/>
      <c r="AF26" s="37"/>
      <c r="AG26" s="37"/>
      <c r="AH26" s="37"/>
      <c r="AI26" s="37"/>
      <c r="AJ26" s="37"/>
      <c r="AK26" s="320">
        <f>ROUND(AG54,2)</f>
        <v>0</v>
      </c>
      <c r="AL26" s="321"/>
      <c r="AM26" s="321"/>
      <c r="AN26" s="321"/>
      <c r="AO26" s="321"/>
      <c r="AP26" s="34"/>
      <c r="AQ26" s="34"/>
      <c r="AR26" s="35"/>
      <c r="BE26" s="313"/>
    </row>
    <row r="27" spans="1:71" s="2" customFormat="1" ht="6.95" customHeight="1">
      <c r="A27" s="34"/>
      <c r="B27" s="35"/>
      <c r="C27" s="34"/>
      <c r="D27" s="34"/>
      <c r="E27" s="34"/>
      <c r="F27" s="34"/>
      <c r="G27" s="34"/>
      <c r="H27" s="34"/>
      <c r="I27" s="34"/>
      <c r="J27" s="34"/>
      <c r="K27" s="34"/>
      <c r="L27" s="34"/>
      <c r="M27" s="34"/>
      <c r="N27" s="34"/>
      <c r="O27" s="34"/>
      <c r="P27" s="34"/>
      <c r="Q27" s="34"/>
      <c r="R27" s="34"/>
      <c r="S27" s="34"/>
      <c r="T27" s="34"/>
      <c r="U27" s="34"/>
      <c r="V27" s="34"/>
      <c r="W27" s="34"/>
      <c r="X27" s="34"/>
      <c r="Y27" s="34"/>
      <c r="Z27" s="34"/>
      <c r="AA27" s="34"/>
      <c r="AB27" s="34"/>
      <c r="AC27" s="34"/>
      <c r="AD27" s="34"/>
      <c r="AE27" s="34"/>
      <c r="AF27" s="34"/>
      <c r="AG27" s="34"/>
      <c r="AH27" s="34"/>
      <c r="AI27" s="34"/>
      <c r="AJ27" s="34"/>
      <c r="AK27" s="34"/>
      <c r="AL27" s="34"/>
      <c r="AM27" s="34"/>
      <c r="AN27" s="34"/>
      <c r="AO27" s="34"/>
      <c r="AP27" s="34"/>
      <c r="AQ27" s="34"/>
      <c r="AR27" s="35"/>
      <c r="BE27" s="313"/>
    </row>
    <row r="28" spans="1:71" s="2" customFormat="1" ht="12.75">
      <c r="A28" s="34"/>
      <c r="B28" s="35"/>
      <c r="C28" s="34"/>
      <c r="D28" s="34"/>
      <c r="E28" s="34"/>
      <c r="F28" s="34"/>
      <c r="G28" s="34"/>
      <c r="H28" s="34"/>
      <c r="I28" s="34"/>
      <c r="J28" s="34"/>
      <c r="K28" s="34"/>
      <c r="L28" s="322" t="s">
        <v>41</v>
      </c>
      <c r="M28" s="322"/>
      <c r="N28" s="322"/>
      <c r="O28" s="322"/>
      <c r="P28" s="322"/>
      <c r="Q28" s="34"/>
      <c r="R28" s="34"/>
      <c r="S28" s="34"/>
      <c r="T28" s="34"/>
      <c r="U28" s="34"/>
      <c r="V28" s="34"/>
      <c r="W28" s="322" t="s">
        <v>42</v>
      </c>
      <c r="X28" s="322"/>
      <c r="Y28" s="322"/>
      <c r="Z28" s="322"/>
      <c r="AA28" s="322"/>
      <c r="AB28" s="322"/>
      <c r="AC28" s="322"/>
      <c r="AD28" s="322"/>
      <c r="AE28" s="322"/>
      <c r="AF28" s="34"/>
      <c r="AG28" s="34"/>
      <c r="AH28" s="34"/>
      <c r="AI28" s="34"/>
      <c r="AJ28" s="34"/>
      <c r="AK28" s="322" t="s">
        <v>43</v>
      </c>
      <c r="AL28" s="322"/>
      <c r="AM28" s="322"/>
      <c r="AN28" s="322"/>
      <c r="AO28" s="322"/>
      <c r="AP28" s="34"/>
      <c r="AQ28" s="34"/>
      <c r="AR28" s="35"/>
      <c r="BE28" s="313"/>
    </row>
    <row r="29" spans="1:71" s="3" customFormat="1" ht="14.45" customHeight="1">
      <c r="B29" s="39"/>
      <c r="D29" s="29" t="s">
        <v>44</v>
      </c>
      <c r="F29" s="29" t="s">
        <v>45</v>
      </c>
      <c r="L29" s="307">
        <v>0.21</v>
      </c>
      <c r="M29" s="306"/>
      <c r="N29" s="306"/>
      <c r="O29" s="306"/>
      <c r="P29" s="306"/>
      <c r="W29" s="305">
        <f>ROUND(AZ54, 2)</f>
        <v>0</v>
      </c>
      <c r="X29" s="306"/>
      <c r="Y29" s="306"/>
      <c r="Z29" s="306"/>
      <c r="AA29" s="306"/>
      <c r="AB29" s="306"/>
      <c r="AC29" s="306"/>
      <c r="AD29" s="306"/>
      <c r="AE29" s="306"/>
      <c r="AK29" s="305">
        <f>ROUND(AV54, 2)</f>
        <v>0</v>
      </c>
      <c r="AL29" s="306"/>
      <c r="AM29" s="306"/>
      <c r="AN29" s="306"/>
      <c r="AO29" s="306"/>
      <c r="AR29" s="39"/>
      <c r="BE29" s="314"/>
    </row>
    <row r="30" spans="1:71" s="3" customFormat="1" ht="14.45" customHeight="1">
      <c r="B30" s="39"/>
      <c r="F30" s="29" t="s">
        <v>46</v>
      </c>
      <c r="L30" s="307">
        <v>0.15</v>
      </c>
      <c r="M30" s="306"/>
      <c r="N30" s="306"/>
      <c r="O30" s="306"/>
      <c r="P30" s="306"/>
      <c r="W30" s="305">
        <f>ROUND(BA54, 2)</f>
        <v>0</v>
      </c>
      <c r="X30" s="306"/>
      <c r="Y30" s="306"/>
      <c r="Z30" s="306"/>
      <c r="AA30" s="306"/>
      <c r="AB30" s="306"/>
      <c r="AC30" s="306"/>
      <c r="AD30" s="306"/>
      <c r="AE30" s="306"/>
      <c r="AK30" s="305">
        <f>ROUND(AW54, 2)</f>
        <v>0</v>
      </c>
      <c r="AL30" s="306"/>
      <c r="AM30" s="306"/>
      <c r="AN30" s="306"/>
      <c r="AO30" s="306"/>
      <c r="AR30" s="39"/>
      <c r="BE30" s="314"/>
    </row>
    <row r="31" spans="1:71" s="3" customFormat="1" ht="14.45" hidden="1" customHeight="1">
      <c r="B31" s="39"/>
      <c r="F31" s="29" t="s">
        <v>47</v>
      </c>
      <c r="L31" s="307">
        <v>0.21</v>
      </c>
      <c r="M31" s="306"/>
      <c r="N31" s="306"/>
      <c r="O31" s="306"/>
      <c r="P31" s="306"/>
      <c r="W31" s="305">
        <f>ROUND(BB54, 2)</f>
        <v>0</v>
      </c>
      <c r="X31" s="306"/>
      <c r="Y31" s="306"/>
      <c r="Z31" s="306"/>
      <c r="AA31" s="306"/>
      <c r="AB31" s="306"/>
      <c r="AC31" s="306"/>
      <c r="AD31" s="306"/>
      <c r="AE31" s="306"/>
      <c r="AK31" s="305">
        <v>0</v>
      </c>
      <c r="AL31" s="306"/>
      <c r="AM31" s="306"/>
      <c r="AN31" s="306"/>
      <c r="AO31" s="306"/>
      <c r="AR31" s="39"/>
      <c r="BE31" s="314"/>
    </row>
    <row r="32" spans="1:71" s="3" customFormat="1" ht="14.45" hidden="1" customHeight="1">
      <c r="B32" s="39"/>
      <c r="F32" s="29" t="s">
        <v>48</v>
      </c>
      <c r="L32" s="307">
        <v>0.15</v>
      </c>
      <c r="M32" s="306"/>
      <c r="N32" s="306"/>
      <c r="O32" s="306"/>
      <c r="P32" s="306"/>
      <c r="W32" s="305">
        <f>ROUND(BC54, 2)</f>
        <v>0</v>
      </c>
      <c r="X32" s="306"/>
      <c r="Y32" s="306"/>
      <c r="Z32" s="306"/>
      <c r="AA32" s="306"/>
      <c r="AB32" s="306"/>
      <c r="AC32" s="306"/>
      <c r="AD32" s="306"/>
      <c r="AE32" s="306"/>
      <c r="AK32" s="305">
        <v>0</v>
      </c>
      <c r="AL32" s="306"/>
      <c r="AM32" s="306"/>
      <c r="AN32" s="306"/>
      <c r="AO32" s="306"/>
      <c r="AR32" s="39"/>
      <c r="BE32" s="314"/>
    </row>
    <row r="33" spans="1:57" s="3" customFormat="1" ht="14.45" hidden="1" customHeight="1">
      <c r="B33" s="39"/>
      <c r="F33" s="29" t="s">
        <v>49</v>
      </c>
      <c r="L33" s="307">
        <v>0</v>
      </c>
      <c r="M33" s="306"/>
      <c r="N33" s="306"/>
      <c r="O33" s="306"/>
      <c r="P33" s="306"/>
      <c r="W33" s="305">
        <f>ROUND(BD54, 2)</f>
        <v>0</v>
      </c>
      <c r="X33" s="306"/>
      <c r="Y33" s="306"/>
      <c r="Z33" s="306"/>
      <c r="AA33" s="306"/>
      <c r="AB33" s="306"/>
      <c r="AC33" s="306"/>
      <c r="AD33" s="306"/>
      <c r="AE33" s="306"/>
      <c r="AK33" s="305">
        <v>0</v>
      </c>
      <c r="AL33" s="306"/>
      <c r="AM33" s="306"/>
      <c r="AN33" s="306"/>
      <c r="AO33" s="306"/>
      <c r="AR33" s="39"/>
    </row>
    <row r="34" spans="1:57" s="2" customFormat="1" ht="6.95" customHeight="1">
      <c r="A34" s="34"/>
      <c r="B34" s="35"/>
      <c r="C34" s="34"/>
      <c r="D34" s="34"/>
      <c r="E34" s="34"/>
      <c r="F34" s="34"/>
      <c r="G34" s="34"/>
      <c r="H34" s="34"/>
      <c r="I34" s="34"/>
      <c r="J34" s="34"/>
      <c r="K34" s="34"/>
      <c r="L34" s="34"/>
      <c r="M34" s="34"/>
      <c r="N34" s="34"/>
      <c r="O34" s="34"/>
      <c r="P34" s="34"/>
      <c r="Q34" s="34"/>
      <c r="R34" s="34"/>
      <c r="S34" s="34"/>
      <c r="T34" s="34"/>
      <c r="U34" s="34"/>
      <c r="V34" s="34"/>
      <c r="W34" s="34"/>
      <c r="X34" s="34"/>
      <c r="Y34" s="34"/>
      <c r="Z34" s="34"/>
      <c r="AA34" s="34"/>
      <c r="AB34" s="34"/>
      <c r="AC34" s="34"/>
      <c r="AD34" s="34"/>
      <c r="AE34" s="34"/>
      <c r="AF34" s="34"/>
      <c r="AG34" s="34"/>
      <c r="AH34" s="34"/>
      <c r="AI34" s="34"/>
      <c r="AJ34" s="34"/>
      <c r="AK34" s="34"/>
      <c r="AL34" s="34"/>
      <c r="AM34" s="34"/>
      <c r="AN34" s="34"/>
      <c r="AO34" s="34"/>
      <c r="AP34" s="34"/>
      <c r="AQ34" s="34"/>
      <c r="AR34" s="35"/>
      <c r="BE34" s="34"/>
    </row>
    <row r="35" spans="1:57" s="2" customFormat="1" ht="25.9" customHeight="1">
      <c r="A35" s="34"/>
      <c r="B35" s="35"/>
      <c r="C35" s="40"/>
      <c r="D35" s="41" t="s">
        <v>50</v>
      </c>
      <c r="E35" s="42"/>
      <c r="F35" s="42"/>
      <c r="G35" s="42"/>
      <c r="H35" s="42"/>
      <c r="I35" s="42"/>
      <c r="J35" s="42"/>
      <c r="K35" s="42"/>
      <c r="L35" s="42"/>
      <c r="M35" s="42"/>
      <c r="N35" s="42"/>
      <c r="O35" s="42"/>
      <c r="P35" s="42"/>
      <c r="Q35" s="42"/>
      <c r="R35" s="42"/>
      <c r="S35" s="42"/>
      <c r="T35" s="43" t="s">
        <v>51</v>
      </c>
      <c r="U35" s="42"/>
      <c r="V35" s="42"/>
      <c r="W35" s="42"/>
      <c r="X35" s="308" t="s">
        <v>52</v>
      </c>
      <c r="Y35" s="309"/>
      <c r="Z35" s="309"/>
      <c r="AA35" s="309"/>
      <c r="AB35" s="309"/>
      <c r="AC35" s="42"/>
      <c r="AD35" s="42"/>
      <c r="AE35" s="42"/>
      <c r="AF35" s="42"/>
      <c r="AG35" s="42"/>
      <c r="AH35" s="42"/>
      <c r="AI35" s="42"/>
      <c r="AJ35" s="42"/>
      <c r="AK35" s="310">
        <f>SUM(AK26:AK33)</f>
        <v>0</v>
      </c>
      <c r="AL35" s="309"/>
      <c r="AM35" s="309"/>
      <c r="AN35" s="309"/>
      <c r="AO35" s="311"/>
      <c r="AP35" s="40"/>
      <c r="AQ35" s="40"/>
      <c r="AR35" s="35"/>
      <c r="BE35" s="34"/>
    </row>
    <row r="36" spans="1:57" s="2" customFormat="1" ht="6.95" customHeight="1">
      <c r="A36" s="34"/>
      <c r="B36" s="35"/>
      <c r="C36" s="34"/>
      <c r="D36" s="34"/>
      <c r="E36" s="34"/>
      <c r="F36" s="34"/>
      <c r="G36" s="34"/>
      <c r="H36" s="34"/>
      <c r="I36" s="34"/>
      <c r="J36" s="34"/>
      <c r="K36" s="34"/>
      <c r="L36" s="34"/>
      <c r="M36" s="34"/>
      <c r="N36" s="34"/>
      <c r="O36" s="34"/>
      <c r="P36" s="34"/>
      <c r="Q36" s="34"/>
      <c r="R36" s="34"/>
      <c r="S36" s="34"/>
      <c r="T36" s="34"/>
      <c r="U36" s="34"/>
      <c r="V36" s="34"/>
      <c r="W36" s="34"/>
      <c r="X36" s="34"/>
      <c r="Y36" s="34"/>
      <c r="Z36" s="34"/>
      <c r="AA36" s="34"/>
      <c r="AB36" s="34"/>
      <c r="AC36" s="34"/>
      <c r="AD36" s="34"/>
      <c r="AE36" s="34"/>
      <c r="AF36" s="34"/>
      <c r="AG36" s="34"/>
      <c r="AH36" s="34"/>
      <c r="AI36" s="34"/>
      <c r="AJ36" s="34"/>
      <c r="AK36" s="34"/>
      <c r="AL36" s="34"/>
      <c r="AM36" s="34"/>
      <c r="AN36" s="34"/>
      <c r="AO36" s="34"/>
      <c r="AP36" s="34"/>
      <c r="AQ36" s="34"/>
      <c r="AR36" s="35"/>
      <c r="BE36" s="34"/>
    </row>
    <row r="37" spans="1:57" s="2" customFormat="1" ht="6.95" customHeight="1">
      <c r="A37" s="34"/>
      <c r="B37" s="44"/>
      <c r="C37" s="45"/>
      <c r="D37" s="45"/>
      <c r="E37" s="45"/>
      <c r="F37" s="45"/>
      <c r="G37" s="45"/>
      <c r="H37" s="45"/>
      <c r="I37" s="45"/>
      <c r="J37" s="45"/>
      <c r="K37" s="45"/>
      <c r="L37" s="45"/>
      <c r="M37" s="45"/>
      <c r="N37" s="45"/>
      <c r="O37" s="45"/>
      <c r="P37" s="45"/>
      <c r="Q37" s="45"/>
      <c r="R37" s="45"/>
      <c r="S37" s="45"/>
      <c r="T37" s="45"/>
      <c r="U37" s="45"/>
      <c r="V37" s="45"/>
      <c r="W37" s="45"/>
      <c r="X37" s="45"/>
      <c r="Y37" s="45"/>
      <c r="Z37" s="45"/>
      <c r="AA37" s="45"/>
      <c r="AB37" s="45"/>
      <c r="AC37" s="45"/>
      <c r="AD37" s="45"/>
      <c r="AE37" s="45"/>
      <c r="AF37" s="45"/>
      <c r="AG37" s="45"/>
      <c r="AH37" s="45"/>
      <c r="AI37" s="45"/>
      <c r="AJ37" s="45"/>
      <c r="AK37" s="45"/>
      <c r="AL37" s="45"/>
      <c r="AM37" s="45"/>
      <c r="AN37" s="45"/>
      <c r="AO37" s="45"/>
      <c r="AP37" s="45"/>
      <c r="AQ37" s="45"/>
      <c r="AR37" s="35"/>
      <c r="BE37" s="34"/>
    </row>
    <row r="41" spans="1:57" s="2" customFormat="1" ht="6.95" customHeight="1">
      <c r="A41" s="34"/>
      <c r="B41" s="46"/>
      <c r="C41" s="47"/>
      <c r="D41" s="47"/>
      <c r="E41" s="47"/>
      <c r="F41" s="47"/>
      <c r="G41" s="47"/>
      <c r="H41" s="47"/>
      <c r="I41" s="47"/>
      <c r="J41" s="47"/>
      <c r="K41" s="47"/>
      <c r="L41" s="47"/>
      <c r="M41" s="47"/>
      <c r="N41" s="47"/>
      <c r="O41" s="47"/>
      <c r="P41" s="47"/>
      <c r="Q41" s="47"/>
      <c r="R41" s="47"/>
      <c r="S41" s="47"/>
      <c r="T41" s="47"/>
      <c r="U41" s="47"/>
      <c r="V41" s="47"/>
      <c r="W41" s="47"/>
      <c r="X41" s="47"/>
      <c r="Y41" s="47"/>
      <c r="Z41" s="47"/>
      <c r="AA41" s="47"/>
      <c r="AB41" s="47"/>
      <c r="AC41" s="47"/>
      <c r="AD41" s="47"/>
      <c r="AE41" s="47"/>
      <c r="AF41" s="47"/>
      <c r="AG41" s="47"/>
      <c r="AH41" s="47"/>
      <c r="AI41" s="47"/>
      <c r="AJ41" s="47"/>
      <c r="AK41" s="47"/>
      <c r="AL41" s="47"/>
      <c r="AM41" s="47"/>
      <c r="AN41" s="47"/>
      <c r="AO41" s="47"/>
      <c r="AP41" s="47"/>
      <c r="AQ41" s="47"/>
      <c r="AR41" s="35"/>
      <c r="BE41" s="34"/>
    </row>
    <row r="42" spans="1:57" s="2" customFormat="1" ht="24.95" customHeight="1">
      <c r="A42" s="34"/>
      <c r="B42" s="35"/>
      <c r="C42" s="23" t="s">
        <v>53</v>
      </c>
      <c r="D42" s="34"/>
      <c r="E42" s="34"/>
      <c r="F42" s="34"/>
      <c r="G42" s="34"/>
      <c r="H42" s="34"/>
      <c r="I42" s="34"/>
      <c r="J42" s="34"/>
      <c r="K42" s="34"/>
      <c r="L42" s="34"/>
      <c r="M42" s="34"/>
      <c r="N42" s="34"/>
      <c r="O42" s="34"/>
      <c r="P42" s="34"/>
      <c r="Q42" s="34"/>
      <c r="R42" s="34"/>
      <c r="S42" s="34"/>
      <c r="T42" s="34"/>
      <c r="U42" s="34"/>
      <c r="V42" s="34"/>
      <c r="W42" s="34"/>
      <c r="X42" s="34"/>
      <c r="Y42" s="34"/>
      <c r="Z42" s="34"/>
      <c r="AA42" s="34"/>
      <c r="AB42" s="34"/>
      <c r="AC42" s="34"/>
      <c r="AD42" s="34"/>
      <c r="AE42" s="34"/>
      <c r="AF42" s="34"/>
      <c r="AG42" s="34"/>
      <c r="AH42" s="34"/>
      <c r="AI42" s="34"/>
      <c r="AJ42" s="34"/>
      <c r="AK42" s="34"/>
      <c r="AL42" s="34"/>
      <c r="AM42" s="34"/>
      <c r="AN42" s="34"/>
      <c r="AO42" s="34"/>
      <c r="AP42" s="34"/>
      <c r="AQ42" s="34"/>
      <c r="AR42" s="35"/>
      <c r="BE42" s="34"/>
    </row>
    <row r="43" spans="1:57" s="2" customFormat="1" ht="6.95" customHeight="1">
      <c r="A43" s="34"/>
      <c r="B43" s="35"/>
      <c r="C43" s="34"/>
      <c r="D43" s="34"/>
      <c r="E43" s="34"/>
      <c r="F43" s="34"/>
      <c r="G43" s="34"/>
      <c r="H43" s="34"/>
      <c r="I43" s="34"/>
      <c r="J43" s="34"/>
      <c r="K43" s="34"/>
      <c r="L43" s="34"/>
      <c r="M43" s="34"/>
      <c r="N43" s="34"/>
      <c r="O43" s="34"/>
      <c r="P43" s="34"/>
      <c r="Q43" s="34"/>
      <c r="R43" s="34"/>
      <c r="S43" s="34"/>
      <c r="T43" s="34"/>
      <c r="U43" s="34"/>
      <c r="V43" s="34"/>
      <c r="W43" s="34"/>
      <c r="X43" s="34"/>
      <c r="Y43" s="34"/>
      <c r="Z43" s="34"/>
      <c r="AA43" s="34"/>
      <c r="AB43" s="34"/>
      <c r="AC43" s="34"/>
      <c r="AD43" s="34"/>
      <c r="AE43" s="34"/>
      <c r="AF43" s="34"/>
      <c r="AG43" s="34"/>
      <c r="AH43" s="34"/>
      <c r="AI43" s="34"/>
      <c r="AJ43" s="34"/>
      <c r="AK43" s="34"/>
      <c r="AL43" s="34"/>
      <c r="AM43" s="34"/>
      <c r="AN43" s="34"/>
      <c r="AO43" s="34"/>
      <c r="AP43" s="34"/>
      <c r="AQ43" s="34"/>
      <c r="AR43" s="35"/>
      <c r="BE43" s="34"/>
    </row>
    <row r="44" spans="1:57" s="4" customFormat="1" ht="12" customHeight="1">
      <c r="B44" s="48"/>
      <c r="C44" s="29" t="s">
        <v>14</v>
      </c>
      <c r="L44" s="4" t="str">
        <f>K5</f>
        <v>2017-049_C1</v>
      </c>
      <c r="AR44" s="48"/>
    </row>
    <row r="45" spans="1:57" s="5" customFormat="1" ht="36.950000000000003" customHeight="1">
      <c r="B45" s="49"/>
      <c r="C45" s="50" t="s">
        <v>17</v>
      </c>
      <c r="L45" s="296" t="str">
        <f>K6</f>
        <v>Projekty na realizaci plánu společných zařízení navržených v rámci KoPÚ Seletice, KoPÚ Sovenice, KoPÚ Doubravany</v>
      </c>
      <c r="M45" s="297"/>
      <c r="N45" s="297"/>
      <c r="O45" s="297"/>
      <c r="P45" s="297"/>
      <c r="Q45" s="297"/>
      <c r="R45" s="297"/>
      <c r="S45" s="297"/>
      <c r="T45" s="297"/>
      <c r="U45" s="297"/>
      <c r="V45" s="297"/>
      <c r="W45" s="297"/>
      <c r="X45" s="297"/>
      <c r="Y45" s="297"/>
      <c r="Z45" s="297"/>
      <c r="AA45" s="297"/>
      <c r="AB45" s="297"/>
      <c r="AC45" s="297"/>
      <c r="AD45" s="297"/>
      <c r="AE45" s="297"/>
      <c r="AF45" s="297"/>
      <c r="AG45" s="297"/>
      <c r="AH45" s="297"/>
      <c r="AI45" s="297"/>
      <c r="AJ45" s="297"/>
      <c r="AK45" s="297"/>
      <c r="AL45" s="297"/>
      <c r="AM45" s="297"/>
      <c r="AN45" s="297"/>
      <c r="AO45" s="297"/>
      <c r="AR45" s="49"/>
    </row>
    <row r="46" spans="1:57" s="2" customFormat="1" ht="6.95" customHeight="1">
      <c r="A46" s="34"/>
      <c r="B46" s="35"/>
      <c r="C46" s="34"/>
      <c r="D46" s="34"/>
      <c r="E46" s="34"/>
      <c r="F46" s="34"/>
      <c r="G46" s="34"/>
      <c r="H46" s="34"/>
      <c r="I46" s="34"/>
      <c r="J46" s="34"/>
      <c r="K46" s="34"/>
      <c r="L46" s="34"/>
      <c r="M46" s="34"/>
      <c r="N46" s="34"/>
      <c r="O46" s="34"/>
      <c r="P46" s="34"/>
      <c r="Q46" s="34"/>
      <c r="R46" s="34"/>
      <c r="S46" s="34"/>
      <c r="T46" s="34"/>
      <c r="U46" s="34"/>
      <c r="V46" s="34"/>
      <c r="W46" s="34"/>
      <c r="X46" s="34"/>
      <c r="Y46" s="34"/>
      <c r="Z46" s="34"/>
      <c r="AA46" s="34"/>
      <c r="AB46" s="34"/>
      <c r="AC46" s="34"/>
      <c r="AD46" s="34"/>
      <c r="AE46" s="34"/>
      <c r="AF46" s="34"/>
      <c r="AG46" s="34"/>
      <c r="AH46" s="34"/>
      <c r="AI46" s="34"/>
      <c r="AJ46" s="34"/>
      <c r="AK46" s="34"/>
      <c r="AL46" s="34"/>
      <c r="AM46" s="34"/>
      <c r="AN46" s="34"/>
      <c r="AO46" s="34"/>
      <c r="AP46" s="34"/>
      <c r="AQ46" s="34"/>
      <c r="AR46" s="35"/>
      <c r="BE46" s="34"/>
    </row>
    <row r="47" spans="1:57" s="2" customFormat="1" ht="12" customHeight="1">
      <c r="A47" s="34"/>
      <c r="B47" s="35"/>
      <c r="C47" s="29" t="s">
        <v>21</v>
      </c>
      <c r="D47" s="34"/>
      <c r="E47" s="34"/>
      <c r="F47" s="34"/>
      <c r="G47" s="34"/>
      <c r="H47" s="34"/>
      <c r="I47" s="34"/>
      <c r="J47" s="34"/>
      <c r="K47" s="34"/>
      <c r="L47" s="51" t="str">
        <f>IF(K8="","",K8)</f>
        <v>Žitovlice</v>
      </c>
      <c r="M47" s="34"/>
      <c r="N47" s="34"/>
      <c r="O47" s="34"/>
      <c r="P47" s="34"/>
      <c r="Q47" s="34"/>
      <c r="R47" s="34"/>
      <c r="S47" s="34"/>
      <c r="T47" s="34"/>
      <c r="U47" s="34"/>
      <c r="V47" s="34"/>
      <c r="W47" s="34"/>
      <c r="X47" s="34"/>
      <c r="Y47" s="34"/>
      <c r="Z47" s="34"/>
      <c r="AA47" s="34"/>
      <c r="AB47" s="34"/>
      <c r="AC47" s="34"/>
      <c r="AD47" s="34"/>
      <c r="AE47" s="34"/>
      <c r="AF47" s="34"/>
      <c r="AG47" s="34"/>
      <c r="AH47" s="34"/>
      <c r="AI47" s="29" t="s">
        <v>23</v>
      </c>
      <c r="AJ47" s="34"/>
      <c r="AK47" s="34"/>
      <c r="AL47" s="34"/>
      <c r="AM47" s="298" t="str">
        <f>IF(AN8= "","",AN8)</f>
        <v>31. 5. 2021</v>
      </c>
      <c r="AN47" s="298"/>
      <c r="AO47" s="34"/>
      <c r="AP47" s="34"/>
      <c r="AQ47" s="34"/>
      <c r="AR47" s="35"/>
      <c r="BE47" s="34"/>
    </row>
    <row r="48" spans="1:57" s="2" customFormat="1" ht="6.95" customHeight="1">
      <c r="A48" s="34"/>
      <c r="B48" s="35"/>
      <c r="C48" s="34"/>
      <c r="D48" s="34"/>
      <c r="E48" s="34"/>
      <c r="F48" s="34"/>
      <c r="G48" s="34"/>
      <c r="H48" s="34"/>
      <c r="I48" s="34"/>
      <c r="J48" s="34"/>
      <c r="K48" s="34"/>
      <c r="L48" s="34"/>
      <c r="M48" s="34"/>
      <c r="N48" s="34"/>
      <c r="O48" s="34"/>
      <c r="P48" s="34"/>
      <c r="Q48" s="34"/>
      <c r="R48" s="34"/>
      <c r="S48" s="34"/>
      <c r="T48" s="34"/>
      <c r="U48" s="34"/>
      <c r="V48" s="34"/>
      <c r="W48" s="34"/>
      <c r="X48" s="34"/>
      <c r="Y48" s="34"/>
      <c r="Z48" s="34"/>
      <c r="AA48" s="34"/>
      <c r="AB48" s="34"/>
      <c r="AC48" s="34"/>
      <c r="AD48" s="34"/>
      <c r="AE48" s="34"/>
      <c r="AF48" s="34"/>
      <c r="AG48" s="34"/>
      <c r="AH48" s="34"/>
      <c r="AI48" s="34"/>
      <c r="AJ48" s="34"/>
      <c r="AK48" s="34"/>
      <c r="AL48" s="34"/>
      <c r="AM48" s="34"/>
      <c r="AN48" s="34"/>
      <c r="AO48" s="34"/>
      <c r="AP48" s="34"/>
      <c r="AQ48" s="34"/>
      <c r="AR48" s="35"/>
      <c r="BE48" s="34"/>
    </row>
    <row r="49" spans="1:91" s="2" customFormat="1" ht="15.2" customHeight="1">
      <c r="A49" s="34"/>
      <c r="B49" s="35"/>
      <c r="C49" s="29" t="s">
        <v>25</v>
      </c>
      <c r="D49" s="34"/>
      <c r="E49" s="34"/>
      <c r="F49" s="34"/>
      <c r="G49" s="34"/>
      <c r="H49" s="34"/>
      <c r="I49" s="34"/>
      <c r="J49" s="34"/>
      <c r="K49" s="34"/>
      <c r="L49" s="4" t="str">
        <f>IF(E11= "","",E11)</f>
        <v>Státní pozemkový úřad, pobočka Nymburk</v>
      </c>
      <c r="M49" s="34"/>
      <c r="N49" s="34"/>
      <c r="O49" s="34"/>
      <c r="P49" s="34"/>
      <c r="Q49" s="34"/>
      <c r="R49" s="34"/>
      <c r="S49" s="34"/>
      <c r="T49" s="34"/>
      <c r="U49" s="34"/>
      <c r="V49" s="34"/>
      <c r="W49" s="34"/>
      <c r="X49" s="34"/>
      <c r="Y49" s="34"/>
      <c r="Z49" s="34"/>
      <c r="AA49" s="34"/>
      <c r="AB49" s="34"/>
      <c r="AC49" s="34"/>
      <c r="AD49" s="34"/>
      <c r="AE49" s="34"/>
      <c r="AF49" s="34"/>
      <c r="AG49" s="34"/>
      <c r="AH49" s="34"/>
      <c r="AI49" s="29" t="s">
        <v>32</v>
      </c>
      <c r="AJ49" s="34"/>
      <c r="AK49" s="34"/>
      <c r="AL49" s="34"/>
      <c r="AM49" s="299" t="str">
        <f>IF(E17="","",E17)</f>
        <v>CR Project s.r.o.</v>
      </c>
      <c r="AN49" s="300"/>
      <c r="AO49" s="300"/>
      <c r="AP49" s="300"/>
      <c r="AQ49" s="34"/>
      <c r="AR49" s="35"/>
      <c r="AS49" s="301" t="s">
        <v>54</v>
      </c>
      <c r="AT49" s="302"/>
      <c r="AU49" s="53"/>
      <c r="AV49" s="53"/>
      <c r="AW49" s="53"/>
      <c r="AX49" s="53"/>
      <c r="AY49" s="53"/>
      <c r="AZ49" s="53"/>
      <c r="BA49" s="53"/>
      <c r="BB49" s="53"/>
      <c r="BC49" s="53"/>
      <c r="BD49" s="54"/>
      <c r="BE49" s="34"/>
    </row>
    <row r="50" spans="1:91" s="2" customFormat="1" ht="15.2" customHeight="1">
      <c r="A50" s="34"/>
      <c r="B50" s="35"/>
      <c r="C50" s="29" t="s">
        <v>30</v>
      </c>
      <c r="D50" s="34"/>
      <c r="E50" s="34"/>
      <c r="F50" s="34"/>
      <c r="G50" s="34"/>
      <c r="H50" s="34"/>
      <c r="I50" s="34"/>
      <c r="J50" s="34"/>
      <c r="K50" s="34"/>
      <c r="L50" s="4" t="str">
        <f>IF(E14= "Vyplň údaj","",E14)</f>
        <v/>
      </c>
      <c r="M50" s="34"/>
      <c r="N50" s="34"/>
      <c r="O50" s="34"/>
      <c r="P50" s="34"/>
      <c r="Q50" s="34"/>
      <c r="R50" s="34"/>
      <c r="S50" s="34"/>
      <c r="T50" s="34"/>
      <c r="U50" s="34"/>
      <c r="V50" s="34"/>
      <c r="W50" s="34"/>
      <c r="X50" s="34"/>
      <c r="Y50" s="34"/>
      <c r="Z50" s="34"/>
      <c r="AA50" s="34"/>
      <c r="AB50" s="34"/>
      <c r="AC50" s="34"/>
      <c r="AD50" s="34"/>
      <c r="AE50" s="34"/>
      <c r="AF50" s="34"/>
      <c r="AG50" s="34"/>
      <c r="AH50" s="34"/>
      <c r="AI50" s="29" t="s">
        <v>37</v>
      </c>
      <c r="AJ50" s="34"/>
      <c r="AK50" s="34"/>
      <c r="AL50" s="34"/>
      <c r="AM50" s="299" t="str">
        <f>IF(E20="","",E20)</f>
        <v/>
      </c>
      <c r="AN50" s="300"/>
      <c r="AO50" s="300"/>
      <c r="AP50" s="300"/>
      <c r="AQ50" s="34"/>
      <c r="AR50" s="35"/>
      <c r="AS50" s="303"/>
      <c r="AT50" s="304"/>
      <c r="AU50" s="55"/>
      <c r="AV50" s="55"/>
      <c r="AW50" s="55"/>
      <c r="AX50" s="55"/>
      <c r="AY50" s="55"/>
      <c r="AZ50" s="55"/>
      <c r="BA50" s="55"/>
      <c r="BB50" s="55"/>
      <c r="BC50" s="55"/>
      <c r="BD50" s="56"/>
      <c r="BE50" s="34"/>
    </row>
    <row r="51" spans="1:91" s="2" customFormat="1" ht="10.9" customHeight="1">
      <c r="A51" s="34"/>
      <c r="B51" s="35"/>
      <c r="C51" s="34"/>
      <c r="D51" s="34"/>
      <c r="E51" s="34"/>
      <c r="F51" s="34"/>
      <c r="G51" s="34"/>
      <c r="H51" s="34"/>
      <c r="I51" s="34"/>
      <c r="J51" s="34"/>
      <c r="K51" s="34"/>
      <c r="L51" s="34"/>
      <c r="M51" s="34"/>
      <c r="N51" s="34"/>
      <c r="O51" s="34"/>
      <c r="P51" s="34"/>
      <c r="Q51" s="34"/>
      <c r="R51" s="34"/>
      <c r="S51" s="34"/>
      <c r="T51" s="34"/>
      <c r="U51" s="34"/>
      <c r="V51" s="34"/>
      <c r="W51" s="34"/>
      <c r="X51" s="34"/>
      <c r="Y51" s="34"/>
      <c r="Z51" s="34"/>
      <c r="AA51" s="34"/>
      <c r="AB51" s="34"/>
      <c r="AC51" s="34"/>
      <c r="AD51" s="34"/>
      <c r="AE51" s="34"/>
      <c r="AF51" s="34"/>
      <c r="AG51" s="34"/>
      <c r="AH51" s="34"/>
      <c r="AI51" s="34"/>
      <c r="AJ51" s="34"/>
      <c r="AK51" s="34"/>
      <c r="AL51" s="34"/>
      <c r="AM51" s="34"/>
      <c r="AN51" s="34"/>
      <c r="AO51" s="34"/>
      <c r="AP51" s="34"/>
      <c r="AQ51" s="34"/>
      <c r="AR51" s="35"/>
      <c r="AS51" s="303"/>
      <c r="AT51" s="304"/>
      <c r="AU51" s="55"/>
      <c r="AV51" s="55"/>
      <c r="AW51" s="55"/>
      <c r="AX51" s="55"/>
      <c r="AY51" s="55"/>
      <c r="AZ51" s="55"/>
      <c r="BA51" s="55"/>
      <c r="BB51" s="55"/>
      <c r="BC51" s="55"/>
      <c r="BD51" s="56"/>
      <c r="BE51" s="34"/>
    </row>
    <row r="52" spans="1:91" s="2" customFormat="1" ht="29.25" customHeight="1">
      <c r="A52" s="34"/>
      <c r="B52" s="35"/>
      <c r="C52" s="292" t="s">
        <v>55</v>
      </c>
      <c r="D52" s="293"/>
      <c r="E52" s="293"/>
      <c r="F52" s="293"/>
      <c r="G52" s="293"/>
      <c r="H52" s="57"/>
      <c r="I52" s="294" t="s">
        <v>56</v>
      </c>
      <c r="J52" s="293"/>
      <c r="K52" s="293"/>
      <c r="L52" s="293"/>
      <c r="M52" s="293"/>
      <c r="N52" s="293"/>
      <c r="O52" s="293"/>
      <c r="P52" s="293"/>
      <c r="Q52" s="293"/>
      <c r="R52" s="293"/>
      <c r="S52" s="293"/>
      <c r="T52" s="293"/>
      <c r="U52" s="293"/>
      <c r="V52" s="293"/>
      <c r="W52" s="293"/>
      <c r="X52" s="293"/>
      <c r="Y52" s="293"/>
      <c r="Z52" s="293"/>
      <c r="AA52" s="293"/>
      <c r="AB52" s="293"/>
      <c r="AC52" s="293"/>
      <c r="AD52" s="293"/>
      <c r="AE52" s="293"/>
      <c r="AF52" s="293"/>
      <c r="AG52" s="295" t="s">
        <v>57</v>
      </c>
      <c r="AH52" s="293"/>
      <c r="AI52" s="293"/>
      <c r="AJ52" s="293"/>
      <c r="AK52" s="293"/>
      <c r="AL52" s="293"/>
      <c r="AM52" s="293"/>
      <c r="AN52" s="294" t="s">
        <v>58</v>
      </c>
      <c r="AO52" s="293"/>
      <c r="AP52" s="293"/>
      <c r="AQ52" s="58" t="s">
        <v>59</v>
      </c>
      <c r="AR52" s="35"/>
      <c r="AS52" s="59" t="s">
        <v>60</v>
      </c>
      <c r="AT52" s="60" t="s">
        <v>61</v>
      </c>
      <c r="AU52" s="60" t="s">
        <v>62</v>
      </c>
      <c r="AV52" s="60" t="s">
        <v>63</v>
      </c>
      <c r="AW52" s="60" t="s">
        <v>64</v>
      </c>
      <c r="AX52" s="60" t="s">
        <v>65</v>
      </c>
      <c r="AY52" s="60" t="s">
        <v>66</v>
      </c>
      <c r="AZ52" s="60" t="s">
        <v>67</v>
      </c>
      <c r="BA52" s="60" t="s">
        <v>68</v>
      </c>
      <c r="BB52" s="60" t="s">
        <v>69</v>
      </c>
      <c r="BC52" s="60" t="s">
        <v>70</v>
      </c>
      <c r="BD52" s="61" t="s">
        <v>71</v>
      </c>
      <c r="BE52" s="34"/>
    </row>
    <row r="53" spans="1:91" s="2" customFormat="1" ht="10.9" customHeight="1">
      <c r="A53" s="34"/>
      <c r="B53" s="35"/>
      <c r="C53" s="34"/>
      <c r="D53" s="34"/>
      <c r="E53" s="34"/>
      <c r="F53" s="34"/>
      <c r="G53" s="34"/>
      <c r="H53" s="34"/>
      <c r="I53" s="34"/>
      <c r="J53" s="34"/>
      <c r="K53" s="34"/>
      <c r="L53" s="34"/>
      <c r="M53" s="34"/>
      <c r="N53" s="34"/>
      <c r="O53" s="34"/>
      <c r="P53" s="34"/>
      <c r="Q53" s="34"/>
      <c r="R53" s="34"/>
      <c r="S53" s="34"/>
      <c r="T53" s="34"/>
      <c r="U53" s="34"/>
      <c r="V53" s="34"/>
      <c r="W53" s="34"/>
      <c r="X53" s="34"/>
      <c r="Y53" s="34"/>
      <c r="Z53" s="34"/>
      <c r="AA53" s="34"/>
      <c r="AB53" s="34"/>
      <c r="AC53" s="34"/>
      <c r="AD53" s="34"/>
      <c r="AE53" s="34"/>
      <c r="AF53" s="34"/>
      <c r="AG53" s="34"/>
      <c r="AH53" s="34"/>
      <c r="AI53" s="34"/>
      <c r="AJ53" s="34"/>
      <c r="AK53" s="34"/>
      <c r="AL53" s="34"/>
      <c r="AM53" s="34"/>
      <c r="AN53" s="34"/>
      <c r="AO53" s="34"/>
      <c r="AP53" s="34"/>
      <c r="AQ53" s="34"/>
      <c r="AR53" s="35"/>
      <c r="AS53" s="62"/>
      <c r="AT53" s="63"/>
      <c r="AU53" s="63"/>
      <c r="AV53" s="63"/>
      <c r="AW53" s="63"/>
      <c r="AX53" s="63"/>
      <c r="AY53" s="63"/>
      <c r="AZ53" s="63"/>
      <c r="BA53" s="63"/>
      <c r="BB53" s="63"/>
      <c r="BC53" s="63"/>
      <c r="BD53" s="64"/>
      <c r="BE53" s="34"/>
    </row>
    <row r="54" spans="1:91" s="6" customFormat="1" ht="32.450000000000003" customHeight="1">
      <c r="B54" s="65"/>
      <c r="C54" s="66" t="s">
        <v>72</v>
      </c>
      <c r="D54" s="67"/>
      <c r="E54" s="67"/>
      <c r="F54" s="67"/>
      <c r="G54" s="67"/>
      <c r="H54" s="67"/>
      <c r="I54" s="67"/>
      <c r="J54" s="67"/>
      <c r="K54" s="67"/>
      <c r="L54" s="67"/>
      <c r="M54" s="67"/>
      <c r="N54" s="67"/>
      <c r="O54" s="67"/>
      <c r="P54" s="67"/>
      <c r="Q54" s="67"/>
      <c r="R54" s="67"/>
      <c r="S54" s="67"/>
      <c r="T54" s="67"/>
      <c r="U54" s="67"/>
      <c r="V54" s="67"/>
      <c r="W54" s="67"/>
      <c r="X54" s="67"/>
      <c r="Y54" s="67"/>
      <c r="Z54" s="67"/>
      <c r="AA54" s="67"/>
      <c r="AB54" s="67"/>
      <c r="AC54" s="67"/>
      <c r="AD54" s="67"/>
      <c r="AE54" s="67"/>
      <c r="AF54" s="67"/>
      <c r="AG54" s="290">
        <f>ROUND(SUM(AG55:AG56),2)</f>
        <v>0</v>
      </c>
      <c r="AH54" s="290"/>
      <c r="AI54" s="290"/>
      <c r="AJ54" s="290"/>
      <c r="AK54" s="290"/>
      <c r="AL54" s="290"/>
      <c r="AM54" s="290"/>
      <c r="AN54" s="291">
        <f>SUM(AG54,AT54)</f>
        <v>0</v>
      </c>
      <c r="AO54" s="291"/>
      <c r="AP54" s="291"/>
      <c r="AQ54" s="69" t="s">
        <v>3</v>
      </c>
      <c r="AR54" s="65"/>
      <c r="AS54" s="70">
        <f>ROUND(SUM(AS55:AS56),2)</f>
        <v>0</v>
      </c>
      <c r="AT54" s="71">
        <f>ROUND(SUM(AV54:AW54),2)</f>
        <v>0</v>
      </c>
      <c r="AU54" s="72">
        <f>ROUND(SUM(AU55:AU56),5)</f>
        <v>0</v>
      </c>
      <c r="AV54" s="71">
        <f>ROUND(AZ54*L29,2)</f>
        <v>0</v>
      </c>
      <c r="AW54" s="71">
        <f>ROUND(BA54*L30,2)</f>
        <v>0</v>
      </c>
      <c r="AX54" s="71">
        <f>ROUND(BB54*L29,2)</f>
        <v>0</v>
      </c>
      <c r="AY54" s="71">
        <f>ROUND(BC54*L30,2)</f>
        <v>0</v>
      </c>
      <c r="AZ54" s="71">
        <f>ROUND(SUM(AZ55:AZ56),2)</f>
        <v>0</v>
      </c>
      <c r="BA54" s="71">
        <f>ROUND(SUM(BA55:BA56),2)</f>
        <v>0</v>
      </c>
      <c r="BB54" s="71">
        <f>ROUND(SUM(BB55:BB56),2)</f>
        <v>0</v>
      </c>
      <c r="BC54" s="71">
        <f>ROUND(SUM(BC55:BC56),2)</f>
        <v>0</v>
      </c>
      <c r="BD54" s="73">
        <f>ROUND(SUM(BD55:BD56),2)</f>
        <v>0</v>
      </c>
      <c r="BS54" s="74" t="s">
        <v>73</v>
      </c>
      <c r="BT54" s="74" t="s">
        <v>74</v>
      </c>
      <c r="BU54" s="75" t="s">
        <v>75</v>
      </c>
      <c r="BV54" s="74" t="s">
        <v>76</v>
      </c>
      <c r="BW54" s="74" t="s">
        <v>5</v>
      </c>
      <c r="BX54" s="74" t="s">
        <v>77</v>
      </c>
      <c r="CL54" s="74" t="s">
        <v>3</v>
      </c>
    </row>
    <row r="55" spans="1:91" s="7" customFormat="1" ht="16.5" customHeight="1">
      <c r="A55" s="76" t="s">
        <v>78</v>
      </c>
      <c r="B55" s="77"/>
      <c r="C55" s="78"/>
      <c r="D55" s="289" t="s">
        <v>79</v>
      </c>
      <c r="E55" s="289"/>
      <c r="F55" s="289"/>
      <c r="G55" s="289"/>
      <c r="H55" s="289"/>
      <c r="I55" s="79"/>
      <c r="J55" s="289" t="s">
        <v>80</v>
      </c>
      <c r="K55" s="289"/>
      <c r="L55" s="289"/>
      <c r="M55" s="289"/>
      <c r="N55" s="289"/>
      <c r="O55" s="289"/>
      <c r="P55" s="289"/>
      <c r="Q55" s="289"/>
      <c r="R55" s="289"/>
      <c r="S55" s="289"/>
      <c r="T55" s="289"/>
      <c r="U55" s="289"/>
      <c r="V55" s="289"/>
      <c r="W55" s="289"/>
      <c r="X55" s="289"/>
      <c r="Y55" s="289"/>
      <c r="Z55" s="289"/>
      <c r="AA55" s="289"/>
      <c r="AB55" s="289"/>
      <c r="AC55" s="289"/>
      <c r="AD55" s="289"/>
      <c r="AE55" s="289"/>
      <c r="AF55" s="289"/>
      <c r="AG55" s="287">
        <f>'SO.101 - SO.101 - Polní c...'!J30</f>
        <v>0</v>
      </c>
      <c r="AH55" s="288"/>
      <c r="AI55" s="288"/>
      <c r="AJ55" s="288"/>
      <c r="AK55" s="288"/>
      <c r="AL55" s="288"/>
      <c r="AM55" s="288"/>
      <c r="AN55" s="287">
        <f>SUM(AG55,AT55)</f>
        <v>0</v>
      </c>
      <c r="AO55" s="288"/>
      <c r="AP55" s="288"/>
      <c r="AQ55" s="80" t="s">
        <v>81</v>
      </c>
      <c r="AR55" s="77"/>
      <c r="AS55" s="81">
        <v>0</v>
      </c>
      <c r="AT55" s="82">
        <f>ROUND(SUM(AV55:AW55),2)</f>
        <v>0</v>
      </c>
      <c r="AU55" s="83">
        <f>'SO.101 - SO.101 - Polní c...'!P104</f>
        <v>0</v>
      </c>
      <c r="AV55" s="82">
        <f>'SO.101 - SO.101 - Polní c...'!J33</f>
        <v>0</v>
      </c>
      <c r="AW55" s="82">
        <f>'SO.101 - SO.101 - Polní c...'!J34</f>
        <v>0</v>
      </c>
      <c r="AX55" s="82">
        <f>'SO.101 - SO.101 - Polní c...'!J35</f>
        <v>0</v>
      </c>
      <c r="AY55" s="82">
        <f>'SO.101 - SO.101 - Polní c...'!J36</f>
        <v>0</v>
      </c>
      <c r="AZ55" s="82">
        <f>'SO.101 - SO.101 - Polní c...'!F33</f>
        <v>0</v>
      </c>
      <c r="BA55" s="82">
        <f>'SO.101 - SO.101 - Polní c...'!F34</f>
        <v>0</v>
      </c>
      <c r="BB55" s="82">
        <f>'SO.101 - SO.101 - Polní c...'!F35</f>
        <v>0</v>
      </c>
      <c r="BC55" s="82">
        <f>'SO.101 - SO.101 - Polní c...'!F36</f>
        <v>0</v>
      </c>
      <c r="BD55" s="84">
        <f>'SO.101 - SO.101 - Polní c...'!F37</f>
        <v>0</v>
      </c>
      <c r="BT55" s="85" t="s">
        <v>82</v>
      </c>
      <c r="BV55" s="85" t="s">
        <v>76</v>
      </c>
      <c r="BW55" s="85" t="s">
        <v>83</v>
      </c>
      <c r="BX55" s="85" t="s">
        <v>5</v>
      </c>
      <c r="CL55" s="85" t="s">
        <v>3</v>
      </c>
      <c r="CM55" s="85" t="s">
        <v>84</v>
      </c>
    </row>
    <row r="56" spans="1:91" s="7" customFormat="1" ht="16.5" customHeight="1">
      <c r="A56" s="76" t="s">
        <v>78</v>
      </c>
      <c r="B56" s="77"/>
      <c r="C56" s="78"/>
      <c r="D56" s="289" t="s">
        <v>85</v>
      </c>
      <c r="E56" s="289"/>
      <c r="F56" s="289"/>
      <c r="G56" s="289"/>
      <c r="H56" s="289"/>
      <c r="I56" s="79"/>
      <c r="J56" s="289" t="s">
        <v>86</v>
      </c>
      <c r="K56" s="289"/>
      <c r="L56" s="289"/>
      <c r="M56" s="289"/>
      <c r="N56" s="289"/>
      <c r="O56" s="289"/>
      <c r="P56" s="289"/>
      <c r="Q56" s="289"/>
      <c r="R56" s="289"/>
      <c r="S56" s="289"/>
      <c r="T56" s="289"/>
      <c r="U56" s="289"/>
      <c r="V56" s="289"/>
      <c r="W56" s="289"/>
      <c r="X56" s="289"/>
      <c r="Y56" s="289"/>
      <c r="Z56" s="289"/>
      <c r="AA56" s="289"/>
      <c r="AB56" s="289"/>
      <c r="AC56" s="289"/>
      <c r="AD56" s="289"/>
      <c r="AE56" s="289"/>
      <c r="AF56" s="289"/>
      <c r="AG56" s="287">
        <f>'VoN - Vedlejší a ostatní ...'!J30</f>
        <v>0</v>
      </c>
      <c r="AH56" s="288"/>
      <c r="AI56" s="288"/>
      <c r="AJ56" s="288"/>
      <c r="AK56" s="288"/>
      <c r="AL56" s="288"/>
      <c r="AM56" s="288"/>
      <c r="AN56" s="287">
        <f>SUM(AG56,AT56)</f>
        <v>0</v>
      </c>
      <c r="AO56" s="288"/>
      <c r="AP56" s="288"/>
      <c r="AQ56" s="80" t="s">
        <v>87</v>
      </c>
      <c r="AR56" s="77"/>
      <c r="AS56" s="86">
        <v>0</v>
      </c>
      <c r="AT56" s="87">
        <f>ROUND(SUM(AV56:AW56),2)</f>
        <v>0</v>
      </c>
      <c r="AU56" s="88">
        <f>'VoN - Vedlejší a ostatní ...'!P82</f>
        <v>0</v>
      </c>
      <c r="AV56" s="87">
        <f>'VoN - Vedlejší a ostatní ...'!J33</f>
        <v>0</v>
      </c>
      <c r="AW56" s="87">
        <f>'VoN - Vedlejší a ostatní ...'!J34</f>
        <v>0</v>
      </c>
      <c r="AX56" s="87">
        <f>'VoN - Vedlejší a ostatní ...'!J35</f>
        <v>0</v>
      </c>
      <c r="AY56" s="87">
        <f>'VoN - Vedlejší a ostatní ...'!J36</f>
        <v>0</v>
      </c>
      <c r="AZ56" s="87">
        <f>'VoN - Vedlejší a ostatní ...'!F33</f>
        <v>0</v>
      </c>
      <c r="BA56" s="87">
        <f>'VoN - Vedlejší a ostatní ...'!F34</f>
        <v>0</v>
      </c>
      <c r="BB56" s="87">
        <f>'VoN - Vedlejší a ostatní ...'!F35</f>
        <v>0</v>
      </c>
      <c r="BC56" s="87">
        <f>'VoN - Vedlejší a ostatní ...'!F36</f>
        <v>0</v>
      </c>
      <c r="BD56" s="89">
        <f>'VoN - Vedlejší a ostatní ...'!F37</f>
        <v>0</v>
      </c>
      <c r="BT56" s="85" t="s">
        <v>82</v>
      </c>
      <c r="BV56" s="85" t="s">
        <v>76</v>
      </c>
      <c r="BW56" s="85" t="s">
        <v>88</v>
      </c>
      <c r="BX56" s="85" t="s">
        <v>5</v>
      </c>
      <c r="CL56" s="85" t="s">
        <v>3</v>
      </c>
      <c r="CM56" s="85" t="s">
        <v>84</v>
      </c>
    </row>
    <row r="57" spans="1:91" s="2" customFormat="1" ht="30" customHeight="1">
      <c r="A57" s="34"/>
      <c r="B57" s="35"/>
      <c r="C57" s="34"/>
      <c r="D57" s="34"/>
      <c r="E57" s="34"/>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c r="AH57" s="34"/>
      <c r="AI57" s="34"/>
      <c r="AJ57" s="34"/>
      <c r="AK57" s="34"/>
      <c r="AL57" s="34"/>
      <c r="AM57" s="34"/>
      <c r="AN57" s="34"/>
      <c r="AO57" s="34"/>
      <c r="AP57" s="34"/>
      <c r="AQ57" s="34"/>
      <c r="AR57" s="35"/>
      <c r="AS57" s="34"/>
      <c r="AT57" s="34"/>
      <c r="AU57" s="34"/>
      <c r="AV57" s="34"/>
      <c r="AW57" s="34"/>
      <c r="AX57" s="34"/>
      <c r="AY57" s="34"/>
      <c r="AZ57" s="34"/>
      <c r="BA57" s="34"/>
      <c r="BB57" s="34"/>
      <c r="BC57" s="34"/>
      <c r="BD57" s="34"/>
      <c r="BE57" s="34"/>
    </row>
    <row r="58" spans="1:91" s="2" customFormat="1" ht="6.95" customHeight="1">
      <c r="A58" s="34"/>
      <c r="B58" s="44"/>
      <c r="C58" s="45"/>
      <c r="D58" s="45"/>
      <c r="E58" s="45"/>
      <c r="F58" s="45"/>
      <c r="G58" s="45"/>
      <c r="H58" s="45"/>
      <c r="I58" s="45"/>
      <c r="J58" s="45"/>
      <c r="K58" s="45"/>
      <c r="L58" s="45"/>
      <c r="M58" s="45"/>
      <c r="N58" s="45"/>
      <c r="O58" s="45"/>
      <c r="P58" s="45"/>
      <c r="Q58" s="45"/>
      <c r="R58" s="45"/>
      <c r="S58" s="45"/>
      <c r="T58" s="45"/>
      <c r="U58" s="45"/>
      <c r="V58" s="45"/>
      <c r="W58" s="45"/>
      <c r="X58" s="45"/>
      <c r="Y58" s="45"/>
      <c r="Z58" s="45"/>
      <c r="AA58" s="45"/>
      <c r="AB58" s="45"/>
      <c r="AC58" s="45"/>
      <c r="AD58" s="45"/>
      <c r="AE58" s="45"/>
      <c r="AF58" s="45"/>
      <c r="AG58" s="45"/>
      <c r="AH58" s="45"/>
      <c r="AI58" s="45"/>
      <c r="AJ58" s="45"/>
      <c r="AK58" s="45"/>
      <c r="AL58" s="45"/>
      <c r="AM58" s="45"/>
      <c r="AN58" s="45"/>
      <c r="AO58" s="45"/>
      <c r="AP58" s="45"/>
      <c r="AQ58" s="45"/>
      <c r="AR58" s="35"/>
      <c r="AS58" s="34"/>
      <c r="AT58" s="34"/>
      <c r="AU58" s="34"/>
      <c r="AV58" s="34"/>
      <c r="AW58" s="34"/>
      <c r="AX58" s="34"/>
      <c r="AY58" s="34"/>
      <c r="AZ58" s="34"/>
      <c r="BA58" s="34"/>
      <c r="BB58" s="34"/>
      <c r="BC58" s="34"/>
      <c r="BD58" s="34"/>
      <c r="BE58" s="34"/>
    </row>
  </sheetData>
  <mergeCells count="46">
    <mergeCell ref="BE5:BE32"/>
    <mergeCell ref="K5:AO5"/>
    <mergeCell ref="K6:AO6"/>
    <mergeCell ref="E14:AJ14"/>
    <mergeCell ref="E23:AN23"/>
    <mergeCell ref="AK26:AO26"/>
    <mergeCell ref="L28:P28"/>
    <mergeCell ref="W28:AE28"/>
    <mergeCell ref="AK28:AO28"/>
    <mergeCell ref="W29:AE29"/>
    <mergeCell ref="AK29:AO29"/>
    <mergeCell ref="L29:P29"/>
    <mergeCell ref="W30:AE30"/>
    <mergeCell ref="AK30:AO30"/>
    <mergeCell ref="L30:P30"/>
    <mergeCell ref="W31:AE31"/>
    <mergeCell ref="L33:P33"/>
    <mergeCell ref="X35:AB35"/>
    <mergeCell ref="AK35:AO35"/>
    <mergeCell ref="AK31:AO31"/>
    <mergeCell ref="L31:P31"/>
    <mergeCell ref="W32:AE32"/>
    <mergeCell ref="AK32:AO32"/>
    <mergeCell ref="L32:P32"/>
    <mergeCell ref="AM47:AN47"/>
    <mergeCell ref="AM49:AP49"/>
    <mergeCell ref="AS49:AT51"/>
    <mergeCell ref="AM50:AP50"/>
    <mergeCell ref="W33:AE33"/>
    <mergeCell ref="AK33:AO33"/>
    <mergeCell ref="AR2:BE2"/>
    <mergeCell ref="AN56:AP56"/>
    <mergeCell ref="AG56:AM56"/>
    <mergeCell ref="D56:H56"/>
    <mergeCell ref="J56:AF56"/>
    <mergeCell ref="AG54:AM54"/>
    <mergeCell ref="AN54:AP54"/>
    <mergeCell ref="C52:G52"/>
    <mergeCell ref="I52:AF52"/>
    <mergeCell ref="AG52:AM52"/>
    <mergeCell ref="AN52:AP52"/>
    <mergeCell ref="AN55:AP55"/>
    <mergeCell ref="AG55:AM55"/>
    <mergeCell ref="D55:H55"/>
    <mergeCell ref="J55:AF55"/>
    <mergeCell ref="L45:AO45"/>
  </mergeCells>
  <hyperlinks>
    <hyperlink ref="A55" location="'SO.101 - SO.101 - Polní c...'!C2" display="/" xr:uid="{00000000-0004-0000-0000-000000000000}"/>
    <hyperlink ref="A56" location="'VoN - Vedlejší a ostatní ...'!C2" display="/" xr:uid="{00000000-0004-0000-0000-000001000000}"/>
  </hyperlinks>
  <pageMargins left="0.39370078740157483" right="0.39370078740157483" top="0.39370078740157483" bottom="0.39370078740157483" header="0" footer="0"/>
  <pageSetup paperSize="9" scale="68" fitToHeight="0" orientation="portrait" r:id="rId1"/>
  <headerFooter>
    <oddFooter>&amp;CStrana &amp;P z &amp;N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2:BM401"/>
  <sheetViews>
    <sheetView showGridLines="0" workbookViewId="0">
      <selection activeCell="E24" sqref="E24"/>
    </sheetView>
  </sheetViews>
  <sheetFormatPr defaultRowHeight="11.2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85" t="s">
        <v>6</v>
      </c>
      <c r="M2" s="286"/>
      <c r="N2" s="286"/>
      <c r="O2" s="286"/>
      <c r="P2" s="286"/>
      <c r="Q2" s="286"/>
      <c r="R2" s="286"/>
      <c r="S2" s="286"/>
      <c r="T2" s="286"/>
      <c r="U2" s="286"/>
      <c r="V2" s="286"/>
      <c r="AT2" s="19" t="s">
        <v>83</v>
      </c>
    </row>
    <row r="3" spans="1:46" s="1" customFormat="1" ht="6.95" customHeight="1">
      <c r="B3" s="20"/>
      <c r="C3" s="21"/>
      <c r="D3" s="21"/>
      <c r="E3" s="21"/>
      <c r="F3" s="21"/>
      <c r="G3" s="21"/>
      <c r="H3" s="21"/>
      <c r="I3" s="21"/>
      <c r="J3" s="21"/>
      <c r="K3" s="21"/>
      <c r="L3" s="22"/>
      <c r="AT3" s="19" t="s">
        <v>84</v>
      </c>
    </row>
    <row r="4" spans="1:46" s="1" customFormat="1" ht="24.95" customHeight="1">
      <c r="B4" s="22"/>
      <c r="D4" s="23" t="s">
        <v>89</v>
      </c>
      <c r="L4" s="22"/>
      <c r="M4" s="90" t="s">
        <v>11</v>
      </c>
      <c r="AT4" s="19" t="s">
        <v>4</v>
      </c>
    </row>
    <row r="5" spans="1:46" s="1" customFormat="1" ht="6.95" customHeight="1">
      <c r="B5" s="22"/>
      <c r="L5" s="22"/>
    </row>
    <row r="6" spans="1:46" s="1" customFormat="1" ht="12" customHeight="1">
      <c r="B6" s="22"/>
      <c r="D6" s="29" t="s">
        <v>17</v>
      </c>
      <c r="L6" s="22"/>
    </row>
    <row r="7" spans="1:46" s="1" customFormat="1" ht="26.25" customHeight="1">
      <c r="B7" s="22"/>
      <c r="E7" s="324" t="str">
        <f>'Rekapitulace stavby'!K6</f>
        <v>Projekty na realizaci plánu společných zařízení navržených v rámci KoPÚ Seletice, KoPÚ Sovenice, KoPÚ Doubravany</v>
      </c>
      <c r="F7" s="325"/>
      <c r="G7" s="325"/>
      <c r="H7" s="325"/>
      <c r="L7" s="22"/>
    </row>
    <row r="8" spans="1:46" s="2" customFormat="1" ht="12" customHeight="1">
      <c r="A8" s="34"/>
      <c r="B8" s="35"/>
      <c r="C8" s="34"/>
      <c r="D8" s="29" t="s">
        <v>90</v>
      </c>
      <c r="E8" s="34"/>
      <c r="F8" s="34"/>
      <c r="G8" s="34"/>
      <c r="H8" s="34"/>
      <c r="I8" s="34"/>
      <c r="J8" s="34"/>
      <c r="K8" s="34"/>
      <c r="L8" s="91"/>
      <c r="S8" s="34"/>
      <c r="T8" s="34"/>
      <c r="U8" s="34"/>
      <c r="V8" s="34"/>
      <c r="W8" s="34"/>
      <c r="X8" s="34"/>
      <c r="Y8" s="34"/>
      <c r="Z8" s="34"/>
      <c r="AA8" s="34"/>
      <c r="AB8" s="34"/>
      <c r="AC8" s="34"/>
      <c r="AD8" s="34"/>
      <c r="AE8" s="34"/>
    </row>
    <row r="9" spans="1:46" s="2" customFormat="1" ht="16.5" customHeight="1">
      <c r="A9" s="34"/>
      <c r="B9" s="35"/>
      <c r="C9" s="34"/>
      <c r="D9" s="34"/>
      <c r="E9" s="296" t="s">
        <v>91</v>
      </c>
      <c r="F9" s="323"/>
      <c r="G9" s="323"/>
      <c r="H9" s="323"/>
      <c r="I9" s="34"/>
      <c r="J9" s="34"/>
      <c r="K9" s="34"/>
      <c r="L9" s="91"/>
      <c r="S9" s="34"/>
      <c r="T9" s="34"/>
      <c r="U9" s="34"/>
      <c r="V9" s="34"/>
      <c r="W9" s="34"/>
      <c r="X9" s="34"/>
      <c r="Y9" s="34"/>
      <c r="Z9" s="34"/>
      <c r="AA9" s="34"/>
      <c r="AB9" s="34"/>
      <c r="AC9" s="34"/>
      <c r="AD9" s="34"/>
      <c r="AE9" s="34"/>
    </row>
    <row r="10" spans="1:46" s="2" customFormat="1">
      <c r="A10" s="34"/>
      <c r="B10" s="35"/>
      <c r="C10" s="34"/>
      <c r="D10" s="34"/>
      <c r="E10" s="34"/>
      <c r="F10" s="34"/>
      <c r="G10" s="34"/>
      <c r="H10" s="34"/>
      <c r="I10" s="34"/>
      <c r="J10" s="34"/>
      <c r="K10" s="34"/>
      <c r="L10" s="91"/>
      <c r="S10" s="34"/>
      <c r="T10" s="34"/>
      <c r="U10" s="34"/>
      <c r="V10" s="34"/>
      <c r="W10" s="34"/>
      <c r="X10" s="34"/>
      <c r="Y10" s="34"/>
      <c r="Z10" s="34"/>
      <c r="AA10" s="34"/>
      <c r="AB10" s="34"/>
      <c r="AC10" s="34"/>
      <c r="AD10" s="34"/>
      <c r="AE10" s="34"/>
    </row>
    <row r="11" spans="1:46" s="2" customFormat="1" ht="12" customHeight="1">
      <c r="A11" s="34"/>
      <c r="B11" s="35"/>
      <c r="C11" s="34"/>
      <c r="D11" s="29" t="s">
        <v>19</v>
      </c>
      <c r="E11" s="34"/>
      <c r="F11" s="27" t="s">
        <v>3</v>
      </c>
      <c r="G11" s="34"/>
      <c r="H11" s="34"/>
      <c r="I11" s="29" t="s">
        <v>20</v>
      </c>
      <c r="J11" s="27" t="s">
        <v>3</v>
      </c>
      <c r="K11" s="34"/>
      <c r="L11" s="91"/>
      <c r="S11" s="34"/>
      <c r="T11" s="34"/>
      <c r="U11" s="34"/>
      <c r="V11" s="34"/>
      <c r="W11" s="34"/>
      <c r="X11" s="34"/>
      <c r="Y11" s="34"/>
      <c r="Z11" s="34"/>
      <c r="AA11" s="34"/>
      <c r="AB11" s="34"/>
      <c r="AC11" s="34"/>
      <c r="AD11" s="34"/>
      <c r="AE11" s="34"/>
    </row>
    <row r="12" spans="1:46" s="2" customFormat="1" ht="12" customHeight="1">
      <c r="A12" s="34"/>
      <c r="B12" s="35"/>
      <c r="C12" s="34"/>
      <c r="D12" s="29" t="s">
        <v>21</v>
      </c>
      <c r="E12" s="34"/>
      <c r="F12" s="27" t="s">
        <v>92</v>
      </c>
      <c r="G12" s="34"/>
      <c r="H12" s="34"/>
      <c r="I12" s="29" t="s">
        <v>23</v>
      </c>
      <c r="J12" s="52" t="str">
        <f>'Rekapitulace stavby'!AN8</f>
        <v>31. 5. 2021</v>
      </c>
      <c r="K12" s="34"/>
      <c r="L12" s="91"/>
      <c r="S12" s="34"/>
      <c r="T12" s="34"/>
      <c r="U12" s="34"/>
      <c r="V12" s="34"/>
      <c r="W12" s="34"/>
      <c r="X12" s="34"/>
      <c r="Y12" s="34"/>
      <c r="Z12" s="34"/>
      <c r="AA12" s="34"/>
      <c r="AB12" s="34"/>
      <c r="AC12" s="34"/>
      <c r="AD12" s="34"/>
      <c r="AE12" s="34"/>
    </row>
    <row r="13" spans="1:46" s="2" customFormat="1" ht="10.9" customHeight="1">
      <c r="A13" s="34"/>
      <c r="B13" s="35"/>
      <c r="C13" s="34"/>
      <c r="D13" s="34"/>
      <c r="E13" s="34"/>
      <c r="F13" s="34"/>
      <c r="G13" s="34"/>
      <c r="H13" s="34"/>
      <c r="I13" s="34"/>
      <c r="J13" s="34"/>
      <c r="K13" s="34"/>
      <c r="L13" s="91"/>
      <c r="S13" s="34"/>
      <c r="T13" s="34"/>
      <c r="U13" s="34"/>
      <c r="V13" s="34"/>
      <c r="W13" s="34"/>
      <c r="X13" s="34"/>
      <c r="Y13" s="34"/>
      <c r="Z13" s="34"/>
      <c r="AA13" s="34"/>
      <c r="AB13" s="34"/>
      <c r="AC13" s="34"/>
      <c r="AD13" s="34"/>
      <c r="AE13" s="34"/>
    </row>
    <row r="14" spans="1:46" s="2" customFormat="1" ht="12" customHeight="1">
      <c r="A14" s="34"/>
      <c r="B14" s="35"/>
      <c r="C14" s="34"/>
      <c r="D14" s="29" t="s">
        <v>25</v>
      </c>
      <c r="E14" s="34"/>
      <c r="F14" s="34"/>
      <c r="G14" s="34"/>
      <c r="H14" s="34"/>
      <c r="I14" s="29" t="s">
        <v>26</v>
      </c>
      <c r="J14" s="27" t="s">
        <v>27</v>
      </c>
      <c r="K14" s="34"/>
      <c r="L14" s="91"/>
      <c r="S14" s="34"/>
      <c r="T14" s="34"/>
      <c r="U14" s="34"/>
      <c r="V14" s="34"/>
      <c r="W14" s="34"/>
      <c r="X14" s="34"/>
      <c r="Y14" s="34"/>
      <c r="Z14" s="34"/>
      <c r="AA14" s="34"/>
      <c r="AB14" s="34"/>
      <c r="AC14" s="34"/>
      <c r="AD14" s="34"/>
      <c r="AE14" s="34"/>
    </row>
    <row r="15" spans="1:46" s="2" customFormat="1" ht="18" customHeight="1">
      <c r="A15" s="34"/>
      <c r="B15" s="35"/>
      <c r="C15" s="34"/>
      <c r="D15" s="34"/>
      <c r="E15" s="27" t="s">
        <v>28</v>
      </c>
      <c r="F15" s="34"/>
      <c r="G15" s="34"/>
      <c r="H15" s="34"/>
      <c r="I15" s="29" t="s">
        <v>29</v>
      </c>
      <c r="J15" s="27" t="s">
        <v>3</v>
      </c>
      <c r="K15" s="34"/>
      <c r="L15" s="91"/>
      <c r="S15" s="34"/>
      <c r="T15" s="34"/>
      <c r="U15" s="34"/>
      <c r="V15" s="34"/>
      <c r="W15" s="34"/>
      <c r="X15" s="34"/>
      <c r="Y15" s="34"/>
      <c r="Z15" s="34"/>
      <c r="AA15" s="34"/>
      <c r="AB15" s="34"/>
      <c r="AC15" s="34"/>
      <c r="AD15" s="34"/>
      <c r="AE15" s="34"/>
    </row>
    <row r="16" spans="1:46" s="2" customFormat="1" ht="6.95" customHeight="1">
      <c r="A16" s="34"/>
      <c r="B16" s="35"/>
      <c r="C16" s="34"/>
      <c r="D16" s="34"/>
      <c r="E16" s="34"/>
      <c r="F16" s="34"/>
      <c r="G16" s="34"/>
      <c r="H16" s="34"/>
      <c r="I16" s="34"/>
      <c r="J16" s="34"/>
      <c r="K16" s="34"/>
      <c r="L16" s="91"/>
      <c r="S16" s="34"/>
      <c r="T16" s="34"/>
      <c r="U16" s="34"/>
      <c r="V16" s="34"/>
      <c r="W16" s="34"/>
      <c r="X16" s="34"/>
      <c r="Y16" s="34"/>
      <c r="Z16" s="34"/>
      <c r="AA16" s="34"/>
      <c r="AB16" s="34"/>
      <c r="AC16" s="34"/>
      <c r="AD16" s="34"/>
      <c r="AE16" s="34"/>
    </row>
    <row r="17" spans="1:31" s="2" customFormat="1" ht="12" customHeight="1">
      <c r="A17" s="34"/>
      <c r="B17" s="35"/>
      <c r="C17" s="34"/>
      <c r="D17" s="29" t="s">
        <v>30</v>
      </c>
      <c r="E17" s="34"/>
      <c r="F17" s="34"/>
      <c r="G17" s="34"/>
      <c r="H17" s="34"/>
      <c r="I17" s="29" t="s">
        <v>26</v>
      </c>
      <c r="J17" s="30" t="str">
        <f>'Rekapitulace stavby'!AN13</f>
        <v>Vyplň údaj</v>
      </c>
      <c r="K17" s="34"/>
      <c r="L17" s="91"/>
      <c r="S17" s="34"/>
      <c r="T17" s="34"/>
      <c r="U17" s="34"/>
      <c r="V17" s="34"/>
      <c r="W17" s="34"/>
      <c r="X17" s="34"/>
      <c r="Y17" s="34"/>
      <c r="Z17" s="34"/>
      <c r="AA17" s="34"/>
      <c r="AB17" s="34"/>
      <c r="AC17" s="34"/>
      <c r="AD17" s="34"/>
      <c r="AE17" s="34"/>
    </row>
    <row r="18" spans="1:31" s="2" customFormat="1" ht="18" customHeight="1">
      <c r="A18" s="34"/>
      <c r="B18" s="35"/>
      <c r="C18" s="34"/>
      <c r="D18" s="34"/>
      <c r="E18" s="326" t="str">
        <f>'Rekapitulace stavby'!E14</f>
        <v>Vyplň údaj</v>
      </c>
      <c r="F18" s="315"/>
      <c r="G18" s="315"/>
      <c r="H18" s="315"/>
      <c r="I18" s="29" t="s">
        <v>29</v>
      </c>
      <c r="J18" s="30" t="str">
        <f>'Rekapitulace stavby'!AN14</f>
        <v>Vyplň údaj</v>
      </c>
      <c r="K18" s="34"/>
      <c r="L18" s="91"/>
      <c r="S18" s="34"/>
      <c r="T18" s="34"/>
      <c r="U18" s="34"/>
      <c r="V18" s="34"/>
      <c r="W18" s="34"/>
      <c r="X18" s="34"/>
      <c r="Y18" s="34"/>
      <c r="Z18" s="34"/>
      <c r="AA18" s="34"/>
      <c r="AB18" s="34"/>
      <c r="AC18" s="34"/>
      <c r="AD18" s="34"/>
      <c r="AE18" s="34"/>
    </row>
    <row r="19" spans="1:31" s="2" customFormat="1" ht="6.95" customHeight="1">
      <c r="A19" s="34"/>
      <c r="B19" s="35"/>
      <c r="C19" s="34"/>
      <c r="D19" s="34"/>
      <c r="E19" s="34"/>
      <c r="F19" s="34"/>
      <c r="G19" s="34"/>
      <c r="H19" s="34"/>
      <c r="I19" s="34"/>
      <c r="J19" s="34"/>
      <c r="K19" s="34"/>
      <c r="L19" s="91"/>
      <c r="S19" s="34"/>
      <c r="T19" s="34"/>
      <c r="U19" s="34"/>
      <c r="V19" s="34"/>
      <c r="W19" s="34"/>
      <c r="X19" s="34"/>
      <c r="Y19" s="34"/>
      <c r="Z19" s="34"/>
      <c r="AA19" s="34"/>
      <c r="AB19" s="34"/>
      <c r="AC19" s="34"/>
      <c r="AD19" s="34"/>
      <c r="AE19" s="34"/>
    </row>
    <row r="20" spans="1:31" s="2" customFormat="1" ht="12" customHeight="1">
      <c r="A20" s="34"/>
      <c r="B20" s="35"/>
      <c r="C20" s="34"/>
      <c r="D20" s="29" t="s">
        <v>32</v>
      </c>
      <c r="E20" s="34"/>
      <c r="F20" s="34"/>
      <c r="G20" s="34"/>
      <c r="H20" s="34"/>
      <c r="I20" s="29" t="s">
        <v>26</v>
      </c>
      <c r="J20" s="27" t="s">
        <v>33</v>
      </c>
      <c r="K20" s="34"/>
      <c r="L20" s="91"/>
      <c r="S20" s="34"/>
      <c r="T20" s="34"/>
      <c r="U20" s="34"/>
      <c r="V20" s="34"/>
      <c r="W20" s="34"/>
      <c r="X20" s="34"/>
      <c r="Y20" s="34"/>
      <c r="Z20" s="34"/>
      <c r="AA20" s="34"/>
      <c r="AB20" s="34"/>
      <c r="AC20" s="34"/>
      <c r="AD20" s="34"/>
      <c r="AE20" s="34"/>
    </row>
    <row r="21" spans="1:31" s="2" customFormat="1" ht="18" customHeight="1">
      <c r="A21" s="34"/>
      <c r="B21" s="35"/>
      <c r="C21" s="34"/>
      <c r="D21" s="34"/>
      <c r="E21" s="27" t="s">
        <v>34</v>
      </c>
      <c r="F21" s="34"/>
      <c r="G21" s="34"/>
      <c r="H21" s="34"/>
      <c r="I21" s="29" t="s">
        <v>29</v>
      </c>
      <c r="J21" s="27" t="s">
        <v>35</v>
      </c>
      <c r="K21" s="34"/>
      <c r="L21" s="91"/>
      <c r="S21" s="34"/>
      <c r="T21" s="34"/>
      <c r="U21" s="34"/>
      <c r="V21" s="34"/>
      <c r="W21" s="34"/>
      <c r="X21" s="34"/>
      <c r="Y21" s="34"/>
      <c r="Z21" s="34"/>
      <c r="AA21" s="34"/>
      <c r="AB21" s="34"/>
      <c r="AC21" s="34"/>
      <c r="AD21" s="34"/>
      <c r="AE21" s="34"/>
    </row>
    <row r="22" spans="1:31" s="2" customFormat="1" ht="6.95" customHeight="1">
      <c r="A22" s="34"/>
      <c r="B22" s="35"/>
      <c r="C22" s="34"/>
      <c r="D22" s="34"/>
      <c r="E22" s="34"/>
      <c r="F22" s="34"/>
      <c r="G22" s="34"/>
      <c r="H22" s="34"/>
      <c r="I22" s="34"/>
      <c r="J22" s="34"/>
      <c r="K22" s="34"/>
      <c r="L22" s="91"/>
      <c r="S22" s="34"/>
      <c r="T22" s="34"/>
      <c r="U22" s="34"/>
      <c r="V22" s="34"/>
      <c r="W22" s="34"/>
      <c r="X22" s="34"/>
      <c r="Y22" s="34"/>
      <c r="Z22" s="34"/>
      <c r="AA22" s="34"/>
      <c r="AB22" s="34"/>
      <c r="AC22" s="34"/>
      <c r="AD22" s="34"/>
      <c r="AE22" s="34"/>
    </row>
    <row r="23" spans="1:31" s="2" customFormat="1" ht="12" customHeight="1">
      <c r="A23" s="34"/>
      <c r="B23" s="35"/>
      <c r="C23" s="34"/>
      <c r="D23" s="29" t="s">
        <v>37</v>
      </c>
      <c r="E23" s="34"/>
      <c r="F23" s="34"/>
      <c r="G23" s="34"/>
      <c r="H23" s="34"/>
      <c r="I23" s="29" t="s">
        <v>26</v>
      </c>
      <c r="J23" s="27" t="s">
        <v>3</v>
      </c>
      <c r="K23" s="34"/>
      <c r="L23" s="91"/>
      <c r="S23" s="34"/>
      <c r="T23" s="34"/>
      <c r="U23" s="34"/>
      <c r="V23" s="34"/>
      <c r="W23" s="34"/>
      <c r="X23" s="34"/>
      <c r="Y23" s="34"/>
      <c r="Z23" s="34"/>
      <c r="AA23" s="34"/>
      <c r="AB23" s="34"/>
      <c r="AC23" s="34"/>
      <c r="AD23" s="34"/>
      <c r="AE23" s="34"/>
    </row>
    <row r="24" spans="1:31" s="2" customFormat="1" ht="18" customHeight="1">
      <c r="A24" s="34"/>
      <c r="B24" s="35"/>
      <c r="C24" s="34"/>
      <c r="D24" s="34"/>
      <c r="E24" s="27"/>
      <c r="F24" s="34"/>
      <c r="G24" s="34"/>
      <c r="H24" s="34"/>
      <c r="I24" s="29" t="s">
        <v>29</v>
      </c>
      <c r="J24" s="27" t="s">
        <v>3</v>
      </c>
      <c r="K24" s="34"/>
      <c r="L24" s="91"/>
      <c r="S24" s="34"/>
      <c r="T24" s="34"/>
      <c r="U24" s="34"/>
      <c r="V24" s="34"/>
      <c r="W24" s="34"/>
      <c r="X24" s="34"/>
      <c r="Y24" s="34"/>
      <c r="Z24" s="34"/>
      <c r="AA24" s="34"/>
      <c r="AB24" s="34"/>
      <c r="AC24" s="34"/>
      <c r="AD24" s="34"/>
      <c r="AE24" s="34"/>
    </row>
    <row r="25" spans="1:31" s="2" customFormat="1" ht="6.95" customHeight="1">
      <c r="A25" s="34"/>
      <c r="B25" s="35"/>
      <c r="C25" s="34"/>
      <c r="D25" s="34"/>
      <c r="E25" s="34"/>
      <c r="F25" s="34"/>
      <c r="G25" s="34"/>
      <c r="H25" s="34"/>
      <c r="I25" s="34"/>
      <c r="J25" s="34"/>
      <c r="K25" s="34"/>
      <c r="L25" s="91"/>
      <c r="S25" s="34"/>
      <c r="T25" s="34"/>
      <c r="U25" s="34"/>
      <c r="V25" s="34"/>
      <c r="W25" s="34"/>
      <c r="X25" s="34"/>
      <c r="Y25" s="34"/>
      <c r="Z25" s="34"/>
      <c r="AA25" s="34"/>
      <c r="AB25" s="34"/>
      <c r="AC25" s="34"/>
      <c r="AD25" s="34"/>
      <c r="AE25" s="34"/>
    </row>
    <row r="26" spans="1:31" s="2" customFormat="1" ht="12" customHeight="1">
      <c r="A26" s="34"/>
      <c r="B26" s="35"/>
      <c r="C26" s="34"/>
      <c r="D26" s="29" t="s">
        <v>38</v>
      </c>
      <c r="E26" s="34"/>
      <c r="F26" s="34"/>
      <c r="G26" s="34"/>
      <c r="H26" s="34"/>
      <c r="I26" s="34"/>
      <c r="J26" s="34"/>
      <c r="K26" s="34"/>
      <c r="L26" s="91"/>
      <c r="S26" s="34"/>
      <c r="T26" s="34"/>
      <c r="U26" s="34"/>
      <c r="V26" s="34"/>
      <c r="W26" s="34"/>
      <c r="X26" s="34"/>
      <c r="Y26" s="34"/>
      <c r="Z26" s="34"/>
      <c r="AA26" s="34"/>
      <c r="AB26" s="34"/>
      <c r="AC26" s="34"/>
      <c r="AD26" s="34"/>
      <c r="AE26" s="34"/>
    </row>
    <row r="27" spans="1:31" s="8" customFormat="1" ht="16.5" customHeight="1">
      <c r="A27" s="92"/>
      <c r="B27" s="93"/>
      <c r="C27" s="92"/>
      <c r="D27" s="92"/>
      <c r="E27" s="319" t="s">
        <v>3</v>
      </c>
      <c r="F27" s="319"/>
      <c r="G27" s="319"/>
      <c r="H27" s="319"/>
      <c r="I27" s="92"/>
      <c r="J27" s="92"/>
      <c r="K27" s="92"/>
      <c r="L27" s="94"/>
      <c r="S27" s="92"/>
      <c r="T27" s="92"/>
      <c r="U27" s="92"/>
      <c r="V27" s="92"/>
      <c r="W27" s="92"/>
      <c r="X27" s="92"/>
      <c r="Y27" s="92"/>
      <c r="Z27" s="92"/>
      <c r="AA27" s="92"/>
      <c r="AB27" s="92"/>
      <c r="AC27" s="92"/>
      <c r="AD27" s="92"/>
      <c r="AE27" s="92"/>
    </row>
    <row r="28" spans="1:31" s="2" customFormat="1" ht="6.95" customHeight="1">
      <c r="A28" s="34"/>
      <c r="B28" s="35"/>
      <c r="C28" s="34"/>
      <c r="D28" s="34"/>
      <c r="E28" s="34"/>
      <c r="F28" s="34"/>
      <c r="G28" s="34"/>
      <c r="H28" s="34"/>
      <c r="I28" s="34"/>
      <c r="J28" s="34"/>
      <c r="K28" s="34"/>
      <c r="L28" s="91"/>
      <c r="S28" s="34"/>
      <c r="T28" s="34"/>
      <c r="U28" s="34"/>
      <c r="V28" s="34"/>
      <c r="W28" s="34"/>
      <c r="X28" s="34"/>
      <c r="Y28" s="34"/>
      <c r="Z28" s="34"/>
      <c r="AA28" s="34"/>
      <c r="AB28" s="34"/>
      <c r="AC28" s="34"/>
      <c r="AD28" s="34"/>
      <c r="AE28" s="34"/>
    </row>
    <row r="29" spans="1:31" s="2" customFormat="1" ht="6.95" customHeight="1">
      <c r="A29" s="34"/>
      <c r="B29" s="35"/>
      <c r="C29" s="34"/>
      <c r="D29" s="63"/>
      <c r="E29" s="63"/>
      <c r="F29" s="63"/>
      <c r="G29" s="63"/>
      <c r="H29" s="63"/>
      <c r="I29" s="63"/>
      <c r="J29" s="63"/>
      <c r="K29" s="63"/>
      <c r="L29" s="91"/>
      <c r="S29" s="34"/>
      <c r="T29" s="34"/>
      <c r="U29" s="34"/>
      <c r="V29" s="34"/>
      <c r="W29" s="34"/>
      <c r="X29" s="34"/>
      <c r="Y29" s="34"/>
      <c r="Z29" s="34"/>
      <c r="AA29" s="34"/>
      <c r="AB29" s="34"/>
      <c r="AC29" s="34"/>
      <c r="AD29" s="34"/>
      <c r="AE29" s="34"/>
    </row>
    <row r="30" spans="1:31" s="2" customFormat="1" ht="25.35" customHeight="1">
      <c r="A30" s="34"/>
      <c r="B30" s="35"/>
      <c r="C30" s="34"/>
      <c r="D30" s="95" t="s">
        <v>40</v>
      </c>
      <c r="E30" s="34"/>
      <c r="F30" s="34"/>
      <c r="G30" s="34"/>
      <c r="H30" s="34"/>
      <c r="I30" s="34"/>
      <c r="J30" s="68">
        <f>ROUND(J104, 2)</f>
        <v>0</v>
      </c>
      <c r="K30" s="34"/>
      <c r="L30" s="91"/>
      <c r="S30" s="34"/>
      <c r="T30" s="34"/>
      <c r="U30" s="34"/>
      <c r="V30" s="34"/>
      <c r="W30" s="34"/>
      <c r="X30" s="34"/>
      <c r="Y30" s="34"/>
      <c r="Z30" s="34"/>
      <c r="AA30" s="34"/>
      <c r="AB30" s="34"/>
      <c r="AC30" s="34"/>
      <c r="AD30" s="34"/>
      <c r="AE30" s="34"/>
    </row>
    <row r="31" spans="1:31" s="2" customFormat="1" ht="6.95" customHeight="1">
      <c r="A31" s="34"/>
      <c r="B31" s="35"/>
      <c r="C31" s="34"/>
      <c r="D31" s="63"/>
      <c r="E31" s="63"/>
      <c r="F31" s="63"/>
      <c r="G31" s="63"/>
      <c r="H31" s="63"/>
      <c r="I31" s="63"/>
      <c r="J31" s="63"/>
      <c r="K31" s="63"/>
      <c r="L31" s="91"/>
      <c r="S31" s="34"/>
      <c r="T31" s="34"/>
      <c r="U31" s="34"/>
      <c r="V31" s="34"/>
      <c r="W31" s="34"/>
      <c r="X31" s="34"/>
      <c r="Y31" s="34"/>
      <c r="Z31" s="34"/>
      <c r="AA31" s="34"/>
      <c r="AB31" s="34"/>
      <c r="AC31" s="34"/>
      <c r="AD31" s="34"/>
      <c r="AE31" s="34"/>
    </row>
    <row r="32" spans="1:31" s="2" customFormat="1" ht="14.45" customHeight="1">
      <c r="A32" s="34"/>
      <c r="B32" s="35"/>
      <c r="C32" s="34"/>
      <c r="D32" s="34"/>
      <c r="E32" s="34"/>
      <c r="F32" s="38" t="s">
        <v>42</v>
      </c>
      <c r="G32" s="34"/>
      <c r="H32" s="34"/>
      <c r="I32" s="38" t="s">
        <v>41</v>
      </c>
      <c r="J32" s="38" t="s">
        <v>43</v>
      </c>
      <c r="K32" s="34"/>
      <c r="L32" s="91"/>
      <c r="S32" s="34"/>
      <c r="T32" s="34"/>
      <c r="U32" s="34"/>
      <c r="V32" s="34"/>
      <c r="W32" s="34"/>
      <c r="X32" s="34"/>
      <c r="Y32" s="34"/>
      <c r="Z32" s="34"/>
      <c r="AA32" s="34"/>
      <c r="AB32" s="34"/>
      <c r="AC32" s="34"/>
      <c r="AD32" s="34"/>
      <c r="AE32" s="34"/>
    </row>
    <row r="33" spans="1:31" s="2" customFormat="1" ht="14.45" customHeight="1">
      <c r="A33" s="34"/>
      <c r="B33" s="35"/>
      <c r="C33" s="34"/>
      <c r="D33" s="96" t="s">
        <v>44</v>
      </c>
      <c r="E33" s="29" t="s">
        <v>45</v>
      </c>
      <c r="F33" s="97">
        <f>ROUND((SUM(BE104:BE400)),  2)</f>
        <v>0</v>
      </c>
      <c r="G33" s="34"/>
      <c r="H33" s="34"/>
      <c r="I33" s="98">
        <v>0.21</v>
      </c>
      <c r="J33" s="97">
        <f>ROUND(((SUM(BE104:BE400))*I33),  2)</f>
        <v>0</v>
      </c>
      <c r="K33" s="34"/>
      <c r="L33" s="91"/>
      <c r="S33" s="34"/>
      <c r="T33" s="34"/>
      <c r="U33" s="34"/>
      <c r="V33" s="34"/>
      <c r="W33" s="34"/>
      <c r="X33" s="34"/>
      <c r="Y33" s="34"/>
      <c r="Z33" s="34"/>
      <c r="AA33" s="34"/>
      <c r="AB33" s="34"/>
      <c r="AC33" s="34"/>
      <c r="AD33" s="34"/>
      <c r="AE33" s="34"/>
    </row>
    <row r="34" spans="1:31" s="2" customFormat="1" ht="14.45" customHeight="1">
      <c r="A34" s="34"/>
      <c r="B34" s="35"/>
      <c r="C34" s="34"/>
      <c r="D34" s="34"/>
      <c r="E34" s="29" t="s">
        <v>46</v>
      </c>
      <c r="F34" s="97">
        <f>ROUND((SUM(BF104:BF400)),  2)</f>
        <v>0</v>
      </c>
      <c r="G34" s="34"/>
      <c r="H34" s="34"/>
      <c r="I34" s="98">
        <v>0.15</v>
      </c>
      <c r="J34" s="97">
        <f>ROUND(((SUM(BF104:BF400))*I34),  2)</f>
        <v>0</v>
      </c>
      <c r="K34" s="34"/>
      <c r="L34" s="91"/>
      <c r="S34" s="34"/>
      <c r="T34" s="34"/>
      <c r="U34" s="34"/>
      <c r="V34" s="34"/>
      <c r="W34" s="34"/>
      <c r="X34" s="34"/>
      <c r="Y34" s="34"/>
      <c r="Z34" s="34"/>
      <c r="AA34" s="34"/>
      <c r="AB34" s="34"/>
      <c r="AC34" s="34"/>
      <c r="AD34" s="34"/>
      <c r="AE34" s="34"/>
    </row>
    <row r="35" spans="1:31" s="2" customFormat="1" ht="14.45" hidden="1" customHeight="1">
      <c r="A35" s="34"/>
      <c r="B35" s="35"/>
      <c r="C35" s="34"/>
      <c r="D35" s="34"/>
      <c r="E35" s="29" t="s">
        <v>47</v>
      </c>
      <c r="F35" s="97">
        <f>ROUND((SUM(BG104:BG400)),  2)</f>
        <v>0</v>
      </c>
      <c r="G35" s="34"/>
      <c r="H35" s="34"/>
      <c r="I35" s="98">
        <v>0.21</v>
      </c>
      <c r="J35" s="97">
        <f>0</f>
        <v>0</v>
      </c>
      <c r="K35" s="34"/>
      <c r="L35" s="91"/>
      <c r="S35" s="34"/>
      <c r="T35" s="34"/>
      <c r="U35" s="34"/>
      <c r="V35" s="34"/>
      <c r="W35" s="34"/>
      <c r="X35" s="34"/>
      <c r="Y35" s="34"/>
      <c r="Z35" s="34"/>
      <c r="AA35" s="34"/>
      <c r="AB35" s="34"/>
      <c r="AC35" s="34"/>
      <c r="AD35" s="34"/>
      <c r="AE35" s="34"/>
    </row>
    <row r="36" spans="1:31" s="2" customFormat="1" ht="14.45" hidden="1" customHeight="1">
      <c r="A36" s="34"/>
      <c r="B36" s="35"/>
      <c r="C36" s="34"/>
      <c r="D36" s="34"/>
      <c r="E36" s="29" t="s">
        <v>48</v>
      </c>
      <c r="F36" s="97">
        <f>ROUND((SUM(BH104:BH400)),  2)</f>
        <v>0</v>
      </c>
      <c r="G36" s="34"/>
      <c r="H36" s="34"/>
      <c r="I36" s="98">
        <v>0.15</v>
      </c>
      <c r="J36" s="97">
        <f>0</f>
        <v>0</v>
      </c>
      <c r="K36" s="34"/>
      <c r="L36" s="91"/>
      <c r="S36" s="34"/>
      <c r="T36" s="34"/>
      <c r="U36" s="34"/>
      <c r="V36" s="34"/>
      <c r="W36" s="34"/>
      <c r="X36" s="34"/>
      <c r="Y36" s="34"/>
      <c r="Z36" s="34"/>
      <c r="AA36" s="34"/>
      <c r="AB36" s="34"/>
      <c r="AC36" s="34"/>
      <c r="AD36" s="34"/>
      <c r="AE36" s="34"/>
    </row>
    <row r="37" spans="1:31" s="2" customFormat="1" ht="14.45" hidden="1" customHeight="1">
      <c r="A37" s="34"/>
      <c r="B37" s="35"/>
      <c r="C37" s="34"/>
      <c r="D37" s="34"/>
      <c r="E37" s="29" t="s">
        <v>49</v>
      </c>
      <c r="F37" s="97">
        <f>ROUND((SUM(BI104:BI400)),  2)</f>
        <v>0</v>
      </c>
      <c r="G37" s="34"/>
      <c r="H37" s="34"/>
      <c r="I37" s="98">
        <v>0</v>
      </c>
      <c r="J37" s="97">
        <f>0</f>
        <v>0</v>
      </c>
      <c r="K37" s="34"/>
      <c r="L37" s="91"/>
      <c r="S37" s="34"/>
      <c r="T37" s="34"/>
      <c r="U37" s="34"/>
      <c r="V37" s="34"/>
      <c r="W37" s="34"/>
      <c r="X37" s="34"/>
      <c r="Y37" s="34"/>
      <c r="Z37" s="34"/>
      <c r="AA37" s="34"/>
      <c r="AB37" s="34"/>
      <c r="AC37" s="34"/>
      <c r="AD37" s="34"/>
      <c r="AE37" s="34"/>
    </row>
    <row r="38" spans="1:31" s="2" customFormat="1" ht="6.95" customHeight="1">
      <c r="A38" s="34"/>
      <c r="B38" s="35"/>
      <c r="C38" s="34"/>
      <c r="D38" s="34"/>
      <c r="E38" s="34"/>
      <c r="F38" s="34"/>
      <c r="G38" s="34"/>
      <c r="H38" s="34"/>
      <c r="I38" s="34"/>
      <c r="J38" s="34"/>
      <c r="K38" s="34"/>
      <c r="L38" s="91"/>
      <c r="S38" s="34"/>
      <c r="T38" s="34"/>
      <c r="U38" s="34"/>
      <c r="V38" s="34"/>
      <c r="W38" s="34"/>
      <c r="X38" s="34"/>
      <c r="Y38" s="34"/>
      <c r="Z38" s="34"/>
      <c r="AA38" s="34"/>
      <c r="AB38" s="34"/>
      <c r="AC38" s="34"/>
      <c r="AD38" s="34"/>
      <c r="AE38" s="34"/>
    </row>
    <row r="39" spans="1:31" s="2" customFormat="1" ht="25.35" customHeight="1">
      <c r="A39" s="34"/>
      <c r="B39" s="35"/>
      <c r="C39" s="99"/>
      <c r="D39" s="100" t="s">
        <v>50</v>
      </c>
      <c r="E39" s="57"/>
      <c r="F39" s="57"/>
      <c r="G39" s="101" t="s">
        <v>51</v>
      </c>
      <c r="H39" s="102" t="s">
        <v>52</v>
      </c>
      <c r="I39" s="57"/>
      <c r="J39" s="103">
        <f>SUM(J30:J37)</f>
        <v>0</v>
      </c>
      <c r="K39" s="104"/>
      <c r="L39" s="91"/>
      <c r="S39" s="34"/>
      <c r="T39" s="34"/>
      <c r="U39" s="34"/>
      <c r="V39" s="34"/>
      <c r="W39" s="34"/>
      <c r="X39" s="34"/>
      <c r="Y39" s="34"/>
      <c r="Z39" s="34"/>
      <c r="AA39" s="34"/>
      <c r="AB39" s="34"/>
      <c r="AC39" s="34"/>
      <c r="AD39" s="34"/>
      <c r="AE39" s="34"/>
    </row>
    <row r="40" spans="1:31" s="2" customFormat="1" ht="14.45" customHeight="1">
      <c r="A40" s="34"/>
      <c r="B40" s="44"/>
      <c r="C40" s="45"/>
      <c r="D40" s="45"/>
      <c r="E40" s="45"/>
      <c r="F40" s="45"/>
      <c r="G40" s="45"/>
      <c r="H40" s="45"/>
      <c r="I40" s="45"/>
      <c r="J40" s="45"/>
      <c r="K40" s="45"/>
      <c r="L40" s="91"/>
      <c r="S40" s="34"/>
      <c r="T40" s="34"/>
      <c r="U40" s="34"/>
      <c r="V40" s="34"/>
      <c r="W40" s="34"/>
      <c r="X40" s="34"/>
      <c r="Y40" s="34"/>
      <c r="Z40" s="34"/>
      <c r="AA40" s="34"/>
      <c r="AB40" s="34"/>
      <c r="AC40" s="34"/>
      <c r="AD40" s="34"/>
      <c r="AE40" s="34"/>
    </row>
    <row r="44" spans="1:31" s="2" customFormat="1" ht="6.95" customHeight="1">
      <c r="A44" s="34"/>
      <c r="B44" s="46"/>
      <c r="C44" s="47"/>
      <c r="D44" s="47"/>
      <c r="E44" s="47"/>
      <c r="F44" s="47"/>
      <c r="G44" s="47"/>
      <c r="H44" s="47"/>
      <c r="I44" s="47"/>
      <c r="J44" s="47"/>
      <c r="K44" s="47"/>
      <c r="L44" s="91"/>
      <c r="S44" s="34"/>
      <c r="T44" s="34"/>
      <c r="U44" s="34"/>
      <c r="V44" s="34"/>
      <c r="W44" s="34"/>
      <c r="X44" s="34"/>
      <c r="Y44" s="34"/>
      <c r="Z44" s="34"/>
      <c r="AA44" s="34"/>
      <c r="AB44" s="34"/>
      <c r="AC44" s="34"/>
      <c r="AD44" s="34"/>
      <c r="AE44" s="34"/>
    </row>
    <row r="45" spans="1:31" s="2" customFormat="1" ht="24.95" customHeight="1">
      <c r="A45" s="34"/>
      <c r="B45" s="35"/>
      <c r="C45" s="23" t="s">
        <v>93</v>
      </c>
      <c r="D45" s="34"/>
      <c r="E45" s="34"/>
      <c r="F45" s="34"/>
      <c r="G45" s="34"/>
      <c r="H45" s="34"/>
      <c r="I45" s="34"/>
      <c r="J45" s="34"/>
      <c r="K45" s="34"/>
      <c r="L45" s="91"/>
      <c r="S45" s="34"/>
      <c r="T45" s="34"/>
      <c r="U45" s="34"/>
      <c r="V45" s="34"/>
      <c r="W45" s="34"/>
      <c r="X45" s="34"/>
      <c r="Y45" s="34"/>
      <c r="Z45" s="34"/>
      <c r="AA45" s="34"/>
      <c r="AB45" s="34"/>
      <c r="AC45" s="34"/>
      <c r="AD45" s="34"/>
      <c r="AE45" s="34"/>
    </row>
    <row r="46" spans="1:31" s="2" customFormat="1" ht="6.95" customHeight="1">
      <c r="A46" s="34"/>
      <c r="B46" s="35"/>
      <c r="C46" s="34"/>
      <c r="D46" s="34"/>
      <c r="E46" s="34"/>
      <c r="F46" s="34"/>
      <c r="G46" s="34"/>
      <c r="H46" s="34"/>
      <c r="I46" s="34"/>
      <c r="J46" s="34"/>
      <c r="K46" s="34"/>
      <c r="L46" s="91"/>
      <c r="S46" s="34"/>
      <c r="T46" s="34"/>
      <c r="U46" s="34"/>
      <c r="V46" s="34"/>
      <c r="W46" s="34"/>
      <c r="X46" s="34"/>
      <c r="Y46" s="34"/>
      <c r="Z46" s="34"/>
      <c r="AA46" s="34"/>
      <c r="AB46" s="34"/>
      <c r="AC46" s="34"/>
      <c r="AD46" s="34"/>
      <c r="AE46" s="34"/>
    </row>
    <row r="47" spans="1:31" s="2" customFormat="1" ht="12" customHeight="1">
      <c r="A47" s="34"/>
      <c r="B47" s="35"/>
      <c r="C47" s="29" t="s">
        <v>17</v>
      </c>
      <c r="D47" s="34"/>
      <c r="E47" s="34"/>
      <c r="F47" s="34"/>
      <c r="G47" s="34"/>
      <c r="H47" s="34"/>
      <c r="I47" s="34"/>
      <c r="J47" s="34"/>
      <c r="K47" s="34"/>
      <c r="L47" s="91"/>
      <c r="S47" s="34"/>
      <c r="T47" s="34"/>
      <c r="U47" s="34"/>
      <c r="V47" s="34"/>
      <c r="W47" s="34"/>
      <c r="X47" s="34"/>
      <c r="Y47" s="34"/>
      <c r="Z47" s="34"/>
      <c r="AA47" s="34"/>
      <c r="AB47" s="34"/>
      <c r="AC47" s="34"/>
      <c r="AD47" s="34"/>
      <c r="AE47" s="34"/>
    </row>
    <row r="48" spans="1:31" s="2" customFormat="1" ht="26.25" customHeight="1">
      <c r="A48" s="34"/>
      <c r="B48" s="35"/>
      <c r="C48" s="34"/>
      <c r="D48" s="34"/>
      <c r="E48" s="324" t="str">
        <f>E7</f>
        <v>Projekty na realizaci plánu společných zařízení navržených v rámci KoPÚ Seletice, KoPÚ Sovenice, KoPÚ Doubravany</v>
      </c>
      <c r="F48" s="325"/>
      <c r="G48" s="325"/>
      <c r="H48" s="325"/>
      <c r="I48" s="34"/>
      <c r="J48" s="34"/>
      <c r="K48" s="34"/>
      <c r="L48" s="91"/>
      <c r="S48" s="34"/>
      <c r="T48" s="34"/>
      <c r="U48" s="34"/>
      <c r="V48" s="34"/>
      <c r="W48" s="34"/>
      <c r="X48" s="34"/>
      <c r="Y48" s="34"/>
      <c r="Z48" s="34"/>
      <c r="AA48" s="34"/>
      <c r="AB48" s="34"/>
      <c r="AC48" s="34"/>
      <c r="AD48" s="34"/>
      <c r="AE48" s="34"/>
    </row>
    <row r="49" spans="1:47" s="2" customFormat="1" ht="12" customHeight="1">
      <c r="A49" s="34"/>
      <c r="B49" s="35"/>
      <c r="C49" s="29" t="s">
        <v>90</v>
      </c>
      <c r="D49" s="34"/>
      <c r="E49" s="34"/>
      <c r="F49" s="34"/>
      <c r="G49" s="34"/>
      <c r="H49" s="34"/>
      <c r="I49" s="34"/>
      <c r="J49" s="34"/>
      <c r="K49" s="34"/>
      <c r="L49" s="91"/>
      <c r="S49" s="34"/>
      <c r="T49" s="34"/>
      <c r="U49" s="34"/>
      <c r="V49" s="34"/>
      <c r="W49" s="34"/>
      <c r="X49" s="34"/>
      <c r="Y49" s="34"/>
      <c r="Z49" s="34"/>
      <c r="AA49" s="34"/>
      <c r="AB49" s="34"/>
      <c r="AC49" s="34"/>
      <c r="AD49" s="34"/>
      <c r="AE49" s="34"/>
    </row>
    <row r="50" spans="1:47" s="2" customFormat="1" ht="16.5" customHeight="1">
      <c r="A50" s="34"/>
      <c r="B50" s="35"/>
      <c r="C50" s="34"/>
      <c r="D50" s="34"/>
      <c r="E50" s="296" t="str">
        <f>E9</f>
        <v>SO.101 - SO.101 - Polní cesta C1 - Žitovlice</v>
      </c>
      <c r="F50" s="323"/>
      <c r="G50" s="323"/>
      <c r="H50" s="323"/>
      <c r="I50" s="34"/>
      <c r="J50" s="34"/>
      <c r="K50" s="34"/>
      <c r="L50" s="91"/>
      <c r="S50" s="34"/>
      <c r="T50" s="34"/>
      <c r="U50" s="34"/>
      <c r="V50" s="34"/>
      <c r="W50" s="34"/>
      <c r="X50" s="34"/>
      <c r="Y50" s="34"/>
      <c r="Z50" s="34"/>
      <c r="AA50" s="34"/>
      <c r="AB50" s="34"/>
      <c r="AC50" s="34"/>
      <c r="AD50" s="34"/>
      <c r="AE50" s="34"/>
    </row>
    <row r="51" spans="1:47" s="2" customFormat="1" ht="6.95" customHeight="1">
      <c r="A51" s="34"/>
      <c r="B51" s="35"/>
      <c r="C51" s="34"/>
      <c r="D51" s="34"/>
      <c r="E51" s="34"/>
      <c r="F51" s="34"/>
      <c r="G51" s="34"/>
      <c r="H51" s="34"/>
      <c r="I51" s="34"/>
      <c r="J51" s="34"/>
      <c r="K51" s="34"/>
      <c r="L51" s="91"/>
      <c r="S51" s="34"/>
      <c r="T51" s="34"/>
      <c r="U51" s="34"/>
      <c r="V51" s="34"/>
      <c r="W51" s="34"/>
      <c r="X51" s="34"/>
      <c r="Y51" s="34"/>
      <c r="Z51" s="34"/>
      <c r="AA51" s="34"/>
      <c r="AB51" s="34"/>
      <c r="AC51" s="34"/>
      <c r="AD51" s="34"/>
      <c r="AE51" s="34"/>
    </row>
    <row r="52" spans="1:47" s="2" customFormat="1" ht="12" customHeight="1">
      <c r="A52" s="34"/>
      <c r="B52" s="35"/>
      <c r="C52" s="29" t="s">
        <v>21</v>
      </c>
      <c r="D52" s="34"/>
      <c r="E52" s="34"/>
      <c r="F52" s="27" t="str">
        <f>F12</f>
        <v>Doubravany</v>
      </c>
      <c r="G52" s="34"/>
      <c r="H52" s="34"/>
      <c r="I52" s="29" t="s">
        <v>23</v>
      </c>
      <c r="J52" s="52" t="str">
        <f>IF(J12="","",J12)</f>
        <v>31. 5. 2021</v>
      </c>
      <c r="K52" s="34"/>
      <c r="L52" s="91"/>
      <c r="S52" s="34"/>
      <c r="T52" s="34"/>
      <c r="U52" s="34"/>
      <c r="V52" s="34"/>
      <c r="W52" s="34"/>
      <c r="X52" s="34"/>
      <c r="Y52" s="34"/>
      <c r="Z52" s="34"/>
      <c r="AA52" s="34"/>
      <c r="AB52" s="34"/>
      <c r="AC52" s="34"/>
      <c r="AD52" s="34"/>
      <c r="AE52" s="34"/>
    </row>
    <row r="53" spans="1:47" s="2" customFormat="1" ht="6.95" customHeight="1">
      <c r="A53" s="34"/>
      <c r="B53" s="35"/>
      <c r="C53" s="34"/>
      <c r="D53" s="34"/>
      <c r="E53" s="34"/>
      <c r="F53" s="34"/>
      <c r="G53" s="34"/>
      <c r="H53" s="34"/>
      <c r="I53" s="34"/>
      <c r="J53" s="34"/>
      <c r="K53" s="34"/>
      <c r="L53" s="91"/>
      <c r="S53" s="34"/>
      <c r="T53" s="34"/>
      <c r="U53" s="34"/>
      <c r="V53" s="34"/>
      <c r="W53" s="34"/>
      <c r="X53" s="34"/>
      <c r="Y53" s="34"/>
      <c r="Z53" s="34"/>
      <c r="AA53" s="34"/>
      <c r="AB53" s="34"/>
      <c r="AC53" s="34"/>
      <c r="AD53" s="34"/>
      <c r="AE53" s="34"/>
    </row>
    <row r="54" spans="1:47" s="2" customFormat="1" ht="15.2" customHeight="1">
      <c r="A54" s="34"/>
      <c r="B54" s="35"/>
      <c r="C54" s="29" t="s">
        <v>25</v>
      </c>
      <c r="D54" s="34"/>
      <c r="E54" s="34"/>
      <c r="F54" s="27" t="str">
        <f>E15</f>
        <v>Státní pozemkový úřad, pobočka Nymburk</v>
      </c>
      <c r="G54" s="34"/>
      <c r="H54" s="34"/>
      <c r="I54" s="29" t="s">
        <v>32</v>
      </c>
      <c r="J54" s="32" t="str">
        <f>E21</f>
        <v>CR Project s.r.o.</v>
      </c>
      <c r="K54" s="34"/>
      <c r="L54" s="91"/>
      <c r="S54" s="34"/>
      <c r="T54" s="34"/>
      <c r="U54" s="34"/>
      <c r="V54" s="34"/>
      <c r="W54" s="34"/>
      <c r="X54" s="34"/>
      <c r="Y54" s="34"/>
      <c r="Z54" s="34"/>
      <c r="AA54" s="34"/>
      <c r="AB54" s="34"/>
      <c r="AC54" s="34"/>
      <c r="AD54" s="34"/>
      <c r="AE54" s="34"/>
    </row>
    <row r="55" spans="1:47" s="2" customFormat="1" ht="15.2" customHeight="1">
      <c r="A55" s="34"/>
      <c r="B55" s="35"/>
      <c r="C55" s="29" t="s">
        <v>30</v>
      </c>
      <c r="D55" s="34"/>
      <c r="E55" s="34"/>
      <c r="F55" s="27" t="str">
        <f>IF(E18="","",E18)</f>
        <v>Vyplň údaj</v>
      </c>
      <c r="G55" s="34"/>
      <c r="H55" s="34"/>
      <c r="I55" s="29" t="s">
        <v>37</v>
      </c>
      <c r="J55" s="32">
        <f>E24</f>
        <v>0</v>
      </c>
      <c r="K55" s="34"/>
      <c r="L55" s="91"/>
      <c r="S55" s="34"/>
      <c r="T55" s="34"/>
      <c r="U55" s="34"/>
      <c r="V55" s="34"/>
      <c r="W55" s="34"/>
      <c r="X55" s="34"/>
      <c r="Y55" s="34"/>
      <c r="Z55" s="34"/>
      <c r="AA55" s="34"/>
      <c r="AB55" s="34"/>
      <c r="AC55" s="34"/>
      <c r="AD55" s="34"/>
      <c r="AE55" s="34"/>
    </row>
    <row r="56" spans="1:47" s="2" customFormat="1" ht="10.35" customHeight="1">
      <c r="A56" s="34"/>
      <c r="B56" s="35"/>
      <c r="C56" s="34"/>
      <c r="D56" s="34"/>
      <c r="E56" s="34"/>
      <c r="F56" s="34"/>
      <c r="G56" s="34"/>
      <c r="H56" s="34"/>
      <c r="I56" s="34"/>
      <c r="J56" s="34"/>
      <c r="K56" s="34"/>
      <c r="L56" s="91"/>
      <c r="S56" s="34"/>
      <c r="T56" s="34"/>
      <c r="U56" s="34"/>
      <c r="V56" s="34"/>
      <c r="W56" s="34"/>
      <c r="X56" s="34"/>
      <c r="Y56" s="34"/>
      <c r="Z56" s="34"/>
      <c r="AA56" s="34"/>
      <c r="AB56" s="34"/>
      <c r="AC56" s="34"/>
      <c r="AD56" s="34"/>
      <c r="AE56" s="34"/>
    </row>
    <row r="57" spans="1:47" s="2" customFormat="1" ht="29.25" customHeight="1">
      <c r="A57" s="34"/>
      <c r="B57" s="35"/>
      <c r="C57" s="105" t="s">
        <v>94</v>
      </c>
      <c r="D57" s="99"/>
      <c r="E57" s="99"/>
      <c r="F57" s="99"/>
      <c r="G57" s="99"/>
      <c r="H57" s="99"/>
      <c r="I57" s="99"/>
      <c r="J57" s="106" t="s">
        <v>95</v>
      </c>
      <c r="K57" s="99"/>
      <c r="L57" s="91"/>
      <c r="S57" s="34"/>
      <c r="T57" s="34"/>
      <c r="U57" s="34"/>
      <c r="V57" s="34"/>
      <c r="W57" s="34"/>
      <c r="X57" s="34"/>
      <c r="Y57" s="34"/>
      <c r="Z57" s="34"/>
      <c r="AA57" s="34"/>
      <c r="AB57" s="34"/>
      <c r="AC57" s="34"/>
      <c r="AD57" s="34"/>
      <c r="AE57" s="34"/>
    </row>
    <row r="58" spans="1:47" s="2" customFormat="1" ht="10.35" customHeight="1">
      <c r="A58" s="34"/>
      <c r="B58" s="35"/>
      <c r="C58" s="34"/>
      <c r="D58" s="34"/>
      <c r="E58" s="34"/>
      <c r="F58" s="34"/>
      <c r="G58" s="34"/>
      <c r="H58" s="34"/>
      <c r="I58" s="34"/>
      <c r="J58" s="34"/>
      <c r="K58" s="34"/>
      <c r="L58" s="91"/>
      <c r="S58" s="34"/>
      <c r="T58" s="34"/>
      <c r="U58" s="34"/>
      <c r="V58" s="34"/>
      <c r="W58" s="34"/>
      <c r="X58" s="34"/>
      <c r="Y58" s="34"/>
      <c r="Z58" s="34"/>
      <c r="AA58" s="34"/>
      <c r="AB58" s="34"/>
      <c r="AC58" s="34"/>
      <c r="AD58" s="34"/>
      <c r="AE58" s="34"/>
    </row>
    <row r="59" spans="1:47" s="2" customFormat="1" ht="22.9" customHeight="1">
      <c r="A59" s="34"/>
      <c r="B59" s="35"/>
      <c r="C59" s="107" t="s">
        <v>72</v>
      </c>
      <c r="D59" s="34"/>
      <c r="E59" s="34"/>
      <c r="F59" s="34"/>
      <c r="G59" s="34"/>
      <c r="H59" s="34"/>
      <c r="I59" s="34"/>
      <c r="J59" s="68">
        <f>J104</f>
        <v>0</v>
      </c>
      <c r="K59" s="34"/>
      <c r="L59" s="91"/>
      <c r="S59" s="34"/>
      <c r="T59" s="34"/>
      <c r="U59" s="34"/>
      <c r="V59" s="34"/>
      <c r="W59" s="34"/>
      <c r="X59" s="34"/>
      <c r="Y59" s="34"/>
      <c r="Z59" s="34"/>
      <c r="AA59" s="34"/>
      <c r="AB59" s="34"/>
      <c r="AC59" s="34"/>
      <c r="AD59" s="34"/>
      <c r="AE59" s="34"/>
      <c r="AU59" s="19" t="s">
        <v>96</v>
      </c>
    </row>
    <row r="60" spans="1:47" s="9" customFormat="1" ht="24.95" customHeight="1">
      <c r="B60" s="108"/>
      <c r="D60" s="109" t="s">
        <v>97</v>
      </c>
      <c r="E60" s="110"/>
      <c r="F60" s="110"/>
      <c r="G60" s="110"/>
      <c r="H60" s="110"/>
      <c r="I60" s="110"/>
      <c r="J60" s="111">
        <f>J105</f>
        <v>0</v>
      </c>
      <c r="L60" s="108"/>
    </row>
    <row r="61" spans="1:47" s="10" customFormat="1" ht="19.899999999999999" customHeight="1">
      <c r="B61" s="112"/>
      <c r="D61" s="113" t="s">
        <v>98</v>
      </c>
      <c r="E61" s="114"/>
      <c r="F61" s="114"/>
      <c r="G61" s="114"/>
      <c r="H61" s="114"/>
      <c r="I61" s="114"/>
      <c r="J61" s="115">
        <f>J106</f>
        <v>0</v>
      </c>
      <c r="L61" s="112"/>
    </row>
    <row r="62" spans="1:47" s="10" customFormat="1" ht="14.85" customHeight="1">
      <c r="B62" s="112"/>
      <c r="D62" s="113" t="s">
        <v>99</v>
      </c>
      <c r="E62" s="114"/>
      <c r="F62" s="114"/>
      <c r="G62" s="114"/>
      <c r="H62" s="114"/>
      <c r="I62" s="114"/>
      <c r="J62" s="115">
        <f>J107</f>
        <v>0</v>
      </c>
      <c r="L62" s="112"/>
    </row>
    <row r="63" spans="1:47" s="10" customFormat="1" ht="14.85" customHeight="1">
      <c r="B63" s="112"/>
      <c r="D63" s="113" t="s">
        <v>100</v>
      </c>
      <c r="E63" s="114"/>
      <c r="F63" s="114"/>
      <c r="G63" s="114"/>
      <c r="H63" s="114"/>
      <c r="I63" s="114"/>
      <c r="J63" s="115">
        <f>J144</f>
        <v>0</v>
      </c>
      <c r="L63" s="112"/>
    </row>
    <row r="64" spans="1:47" s="10" customFormat="1" ht="14.85" customHeight="1">
      <c r="B64" s="112"/>
      <c r="D64" s="113" t="s">
        <v>101</v>
      </c>
      <c r="E64" s="114"/>
      <c r="F64" s="114"/>
      <c r="G64" s="114"/>
      <c r="H64" s="114"/>
      <c r="I64" s="114"/>
      <c r="J64" s="115">
        <f>J164</f>
        <v>0</v>
      </c>
      <c r="L64" s="112"/>
    </row>
    <row r="65" spans="2:12" s="10" customFormat="1" ht="14.85" customHeight="1">
      <c r="B65" s="112"/>
      <c r="D65" s="113" t="s">
        <v>102</v>
      </c>
      <c r="E65" s="114"/>
      <c r="F65" s="114"/>
      <c r="G65" s="114"/>
      <c r="H65" s="114"/>
      <c r="I65" s="114"/>
      <c r="J65" s="115">
        <f>J178</f>
        <v>0</v>
      </c>
      <c r="L65" s="112"/>
    </row>
    <row r="66" spans="2:12" s="10" customFormat="1" ht="14.85" customHeight="1">
      <c r="B66" s="112"/>
      <c r="D66" s="113" t="s">
        <v>103</v>
      </c>
      <c r="E66" s="114"/>
      <c r="F66" s="114"/>
      <c r="G66" s="114"/>
      <c r="H66" s="114"/>
      <c r="I66" s="114"/>
      <c r="J66" s="115">
        <f>J189</f>
        <v>0</v>
      </c>
      <c r="L66" s="112"/>
    </row>
    <row r="67" spans="2:12" s="10" customFormat="1" ht="14.85" customHeight="1">
      <c r="B67" s="112"/>
      <c r="D67" s="113" t="s">
        <v>104</v>
      </c>
      <c r="E67" s="114"/>
      <c r="F67" s="114"/>
      <c r="G67" s="114"/>
      <c r="H67" s="114"/>
      <c r="I67" s="114"/>
      <c r="J67" s="115">
        <f>J199</f>
        <v>0</v>
      </c>
      <c r="L67" s="112"/>
    </row>
    <row r="68" spans="2:12" s="10" customFormat="1" ht="19.899999999999999" customHeight="1">
      <c r="B68" s="112"/>
      <c r="D68" s="113" t="s">
        <v>105</v>
      </c>
      <c r="E68" s="114"/>
      <c r="F68" s="114"/>
      <c r="G68" s="114"/>
      <c r="H68" s="114"/>
      <c r="I68" s="114"/>
      <c r="J68" s="115">
        <f>J224</f>
        <v>0</v>
      </c>
      <c r="L68" s="112"/>
    </row>
    <row r="69" spans="2:12" s="10" customFormat="1" ht="14.85" customHeight="1">
      <c r="B69" s="112"/>
      <c r="D69" s="113" t="s">
        <v>106</v>
      </c>
      <c r="E69" s="114"/>
      <c r="F69" s="114"/>
      <c r="G69" s="114"/>
      <c r="H69" s="114"/>
      <c r="I69" s="114"/>
      <c r="J69" s="115">
        <f>J225</f>
        <v>0</v>
      </c>
      <c r="L69" s="112"/>
    </row>
    <row r="70" spans="2:12" s="10" customFormat="1" ht="14.85" customHeight="1">
      <c r="B70" s="112"/>
      <c r="D70" s="113" t="s">
        <v>107</v>
      </c>
      <c r="E70" s="114"/>
      <c r="F70" s="114"/>
      <c r="G70" s="114"/>
      <c r="H70" s="114"/>
      <c r="I70" s="114"/>
      <c r="J70" s="115">
        <f>J230</f>
        <v>0</v>
      </c>
      <c r="L70" s="112"/>
    </row>
    <row r="71" spans="2:12" s="10" customFormat="1" ht="19.899999999999999" customHeight="1">
      <c r="B71" s="112"/>
      <c r="D71" s="113" t="s">
        <v>108</v>
      </c>
      <c r="E71" s="114"/>
      <c r="F71" s="114"/>
      <c r="G71" s="114"/>
      <c r="H71" s="114"/>
      <c r="I71" s="114"/>
      <c r="J71" s="115">
        <f>J252</f>
        <v>0</v>
      </c>
      <c r="L71" s="112"/>
    </row>
    <row r="72" spans="2:12" s="10" customFormat="1" ht="14.85" customHeight="1">
      <c r="B72" s="112"/>
      <c r="D72" s="113" t="s">
        <v>109</v>
      </c>
      <c r="E72" s="114"/>
      <c r="F72" s="114"/>
      <c r="G72" s="114"/>
      <c r="H72" s="114"/>
      <c r="I72" s="114"/>
      <c r="J72" s="115">
        <f>J253</f>
        <v>0</v>
      </c>
      <c r="L72" s="112"/>
    </row>
    <row r="73" spans="2:12" s="10" customFormat="1" ht="14.85" customHeight="1">
      <c r="B73" s="112"/>
      <c r="D73" s="113" t="s">
        <v>110</v>
      </c>
      <c r="E73" s="114"/>
      <c r="F73" s="114"/>
      <c r="G73" s="114"/>
      <c r="H73" s="114"/>
      <c r="I73" s="114"/>
      <c r="J73" s="115">
        <f>J274</f>
        <v>0</v>
      </c>
      <c r="L73" s="112"/>
    </row>
    <row r="74" spans="2:12" s="10" customFormat="1" ht="14.85" customHeight="1">
      <c r="B74" s="112"/>
      <c r="D74" s="113" t="s">
        <v>111</v>
      </c>
      <c r="E74" s="114"/>
      <c r="F74" s="114"/>
      <c r="G74" s="114"/>
      <c r="H74" s="114"/>
      <c r="I74" s="114"/>
      <c r="J74" s="115">
        <f>J287</f>
        <v>0</v>
      </c>
      <c r="L74" s="112"/>
    </row>
    <row r="75" spans="2:12" s="10" customFormat="1" ht="19.899999999999999" customHeight="1">
      <c r="B75" s="112"/>
      <c r="D75" s="113" t="s">
        <v>112</v>
      </c>
      <c r="E75" s="114"/>
      <c r="F75" s="114"/>
      <c r="G75" s="114"/>
      <c r="H75" s="114"/>
      <c r="I75" s="114"/>
      <c r="J75" s="115">
        <f>J290</f>
        <v>0</v>
      </c>
      <c r="L75" s="112"/>
    </row>
    <row r="76" spans="2:12" s="10" customFormat="1" ht="14.85" customHeight="1">
      <c r="B76" s="112"/>
      <c r="D76" s="113" t="s">
        <v>113</v>
      </c>
      <c r="E76" s="114"/>
      <c r="F76" s="114"/>
      <c r="G76" s="114"/>
      <c r="H76" s="114"/>
      <c r="I76" s="114"/>
      <c r="J76" s="115">
        <f>J291</f>
        <v>0</v>
      </c>
      <c r="L76" s="112"/>
    </row>
    <row r="77" spans="2:12" s="10" customFormat="1" ht="14.85" customHeight="1">
      <c r="B77" s="112"/>
      <c r="D77" s="113" t="s">
        <v>114</v>
      </c>
      <c r="E77" s="114"/>
      <c r="F77" s="114"/>
      <c r="G77" s="114"/>
      <c r="H77" s="114"/>
      <c r="I77" s="114"/>
      <c r="J77" s="115">
        <f>J313</f>
        <v>0</v>
      </c>
      <c r="L77" s="112"/>
    </row>
    <row r="78" spans="2:12" s="10" customFormat="1" ht="14.85" customHeight="1">
      <c r="B78" s="112"/>
      <c r="D78" s="113" t="s">
        <v>115</v>
      </c>
      <c r="E78" s="114"/>
      <c r="F78" s="114"/>
      <c r="G78" s="114"/>
      <c r="H78" s="114"/>
      <c r="I78" s="114"/>
      <c r="J78" s="115">
        <f>J341</f>
        <v>0</v>
      </c>
      <c r="L78" s="112"/>
    </row>
    <row r="79" spans="2:12" s="10" customFormat="1" ht="19.899999999999999" customHeight="1">
      <c r="B79" s="112"/>
      <c r="D79" s="113" t="s">
        <v>116</v>
      </c>
      <c r="E79" s="114"/>
      <c r="F79" s="114"/>
      <c r="G79" s="114"/>
      <c r="H79" s="114"/>
      <c r="I79" s="114"/>
      <c r="J79" s="115">
        <f>J367</f>
        <v>0</v>
      </c>
      <c r="L79" s="112"/>
    </row>
    <row r="80" spans="2:12" s="10" customFormat="1" ht="14.85" customHeight="1">
      <c r="B80" s="112"/>
      <c r="D80" s="113" t="s">
        <v>117</v>
      </c>
      <c r="E80" s="114"/>
      <c r="F80" s="114"/>
      <c r="G80" s="114"/>
      <c r="H80" s="114"/>
      <c r="I80" s="114"/>
      <c r="J80" s="115">
        <f>J368</f>
        <v>0</v>
      </c>
      <c r="L80" s="112"/>
    </row>
    <row r="81" spans="1:31" s="10" customFormat="1" ht="14.85" customHeight="1">
      <c r="B81" s="112"/>
      <c r="D81" s="113" t="s">
        <v>118</v>
      </c>
      <c r="E81" s="114"/>
      <c r="F81" s="114"/>
      <c r="G81" s="114"/>
      <c r="H81" s="114"/>
      <c r="I81" s="114"/>
      <c r="J81" s="115">
        <f>J382</f>
        <v>0</v>
      </c>
      <c r="L81" s="112"/>
    </row>
    <row r="82" spans="1:31" s="10" customFormat="1" ht="14.85" customHeight="1">
      <c r="B82" s="112"/>
      <c r="D82" s="113" t="s">
        <v>119</v>
      </c>
      <c r="E82" s="114"/>
      <c r="F82" s="114"/>
      <c r="G82" s="114"/>
      <c r="H82" s="114"/>
      <c r="I82" s="114"/>
      <c r="J82" s="115">
        <f>J384</f>
        <v>0</v>
      </c>
      <c r="L82" s="112"/>
    </row>
    <row r="83" spans="1:31" s="10" customFormat="1" ht="14.85" customHeight="1">
      <c r="B83" s="112"/>
      <c r="D83" s="113" t="s">
        <v>120</v>
      </c>
      <c r="E83" s="114"/>
      <c r="F83" s="114"/>
      <c r="G83" s="114"/>
      <c r="H83" s="114"/>
      <c r="I83" s="114"/>
      <c r="J83" s="115">
        <f>J394</f>
        <v>0</v>
      </c>
      <c r="L83" s="112"/>
    </row>
    <row r="84" spans="1:31" s="10" customFormat="1" ht="14.85" customHeight="1">
      <c r="B84" s="112"/>
      <c r="D84" s="113" t="s">
        <v>121</v>
      </c>
      <c r="E84" s="114"/>
      <c r="F84" s="114"/>
      <c r="G84" s="114"/>
      <c r="H84" s="114"/>
      <c r="I84" s="114"/>
      <c r="J84" s="115">
        <f>J397</f>
        <v>0</v>
      </c>
      <c r="L84" s="112"/>
    </row>
    <row r="85" spans="1:31" s="2" customFormat="1" ht="21.75" customHeight="1">
      <c r="A85" s="34"/>
      <c r="B85" s="35"/>
      <c r="C85" s="34"/>
      <c r="D85" s="34"/>
      <c r="E85" s="34"/>
      <c r="F85" s="34"/>
      <c r="G85" s="34"/>
      <c r="H85" s="34"/>
      <c r="I85" s="34"/>
      <c r="J85" s="34"/>
      <c r="K85" s="34"/>
      <c r="L85" s="91"/>
      <c r="S85" s="34"/>
      <c r="T85" s="34"/>
      <c r="U85" s="34"/>
      <c r="V85" s="34"/>
      <c r="W85" s="34"/>
      <c r="X85" s="34"/>
      <c r="Y85" s="34"/>
      <c r="Z85" s="34"/>
      <c r="AA85" s="34"/>
      <c r="AB85" s="34"/>
      <c r="AC85" s="34"/>
      <c r="AD85" s="34"/>
      <c r="AE85" s="34"/>
    </row>
    <row r="86" spans="1:31" s="2" customFormat="1" ht="6.95" customHeight="1">
      <c r="A86" s="34"/>
      <c r="B86" s="44"/>
      <c r="C86" s="45"/>
      <c r="D86" s="45"/>
      <c r="E86" s="45"/>
      <c r="F86" s="45"/>
      <c r="G86" s="45"/>
      <c r="H86" s="45"/>
      <c r="I86" s="45"/>
      <c r="J86" s="45"/>
      <c r="K86" s="45"/>
      <c r="L86" s="91"/>
      <c r="S86" s="34"/>
      <c r="T86" s="34"/>
      <c r="U86" s="34"/>
      <c r="V86" s="34"/>
      <c r="W86" s="34"/>
      <c r="X86" s="34"/>
      <c r="Y86" s="34"/>
      <c r="Z86" s="34"/>
      <c r="AA86" s="34"/>
      <c r="AB86" s="34"/>
      <c r="AC86" s="34"/>
      <c r="AD86" s="34"/>
      <c r="AE86" s="34"/>
    </row>
    <row r="90" spans="1:31" s="2" customFormat="1" ht="6.95" customHeight="1">
      <c r="A90" s="34"/>
      <c r="B90" s="46"/>
      <c r="C90" s="47"/>
      <c r="D90" s="47"/>
      <c r="E90" s="47"/>
      <c r="F90" s="47"/>
      <c r="G90" s="47"/>
      <c r="H90" s="47"/>
      <c r="I90" s="47"/>
      <c r="J90" s="47"/>
      <c r="K90" s="47"/>
      <c r="L90" s="91"/>
      <c r="S90" s="34"/>
      <c r="T90" s="34"/>
      <c r="U90" s="34"/>
      <c r="V90" s="34"/>
      <c r="W90" s="34"/>
      <c r="X90" s="34"/>
      <c r="Y90" s="34"/>
      <c r="Z90" s="34"/>
      <c r="AA90" s="34"/>
      <c r="AB90" s="34"/>
      <c r="AC90" s="34"/>
      <c r="AD90" s="34"/>
      <c r="AE90" s="34"/>
    </row>
    <row r="91" spans="1:31" s="2" customFormat="1" ht="24.95" customHeight="1">
      <c r="A91" s="34"/>
      <c r="B91" s="35"/>
      <c r="C91" s="23" t="s">
        <v>122</v>
      </c>
      <c r="D91" s="34"/>
      <c r="E91" s="34"/>
      <c r="F91" s="34"/>
      <c r="G91" s="34"/>
      <c r="H91" s="34"/>
      <c r="I91" s="34"/>
      <c r="J91" s="34"/>
      <c r="K91" s="34"/>
      <c r="L91" s="91"/>
      <c r="S91" s="34"/>
      <c r="T91" s="34"/>
      <c r="U91" s="34"/>
      <c r="V91" s="34"/>
      <c r="W91" s="34"/>
      <c r="X91" s="34"/>
      <c r="Y91" s="34"/>
      <c r="Z91" s="34"/>
      <c r="AA91" s="34"/>
      <c r="AB91" s="34"/>
      <c r="AC91" s="34"/>
      <c r="AD91" s="34"/>
      <c r="AE91" s="34"/>
    </row>
    <row r="92" spans="1:31" s="2" customFormat="1" ht="6.95" customHeight="1">
      <c r="A92" s="34"/>
      <c r="B92" s="35"/>
      <c r="C92" s="34"/>
      <c r="D92" s="34"/>
      <c r="E92" s="34"/>
      <c r="F92" s="34"/>
      <c r="G92" s="34"/>
      <c r="H92" s="34"/>
      <c r="I92" s="34"/>
      <c r="J92" s="34"/>
      <c r="K92" s="34"/>
      <c r="L92" s="91"/>
      <c r="S92" s="34"/>
      <c r="T92" s="34"/>
      <c r="U92" s="34"/>
      <c r="V92" s="34"/>
      <c r="W92" s="34"/>
      <c r="X92" s="34"/>
      <c r="Y92" s="34"/>
      <c r="Z92" s="34"/>
      <c r="AA92" s="34"/>
      <c r="AB92" s="34"/>
      <c r="AC92" s="34"/>
      <c r="AD92" s="34"/>
      <c r="AE92" s="34"/>
    </row>
    <row r="93" spans="1:31" s="2" customFormat="1" ht="12" customHeight="1">
      <c r="A93" s="34"/>
      <c r="B93" s="35"/>
      <c r="C93" s="29" t="s">
        <v>17</v>
      </c>
      <c r="D93" s="34"/>
      <c r="E93" s="34"/>
      <c r="F93" s="34"/>
      <c r="G93" s="34"/>
      <c r="H93" s="34"/>
      <c r="I93" s="34"/>
      <c r="J93" s="34"/>
      <c r="K93" s="34"/>
      <c r="L93" s="91"/>
      <c r="S93" s="34"/>
      <c r="T93" s="34"/>
      <c r="U93" s="34"/>
      <c r="V93" s="34"/>
      <c r="W93" s="34"/>
      <c r="X93" s="34"/>
      <c r="Y93" s="34"/>
      <c r="Z93" s="34"/>
      <c r="AA93" s="34"/>
      <c r="AB93" s="34"/>
      <c r="AC93" s="34"/>
      <c r="AD93" s="34"/>
      <c r="AE93" s="34"/>
    </row>
    <row r="94" spans="1:31" s="2" customFormat="1" ht="26.25" customHeight="1">
      <c r="A94" s="34"/>
      <c r="B94" s="35"/>
      <c r="C94" s="34"/>
      <c r="D94" s="34"/>
      <c r="E94" s="324" t="str">
        <f>E7</f>
        <v>Projekty na realizaci plánu společných zařízení navržených v rámci KoPÚ Seletice, KoPÚ Sovenice, KoPÚ Doubravany</v>
      </c>
      <c r="F94" s="325"/>
      <c r="G94" s="325"/>
      <c r="H94" s="325"/>
      <c r="I94" s="34"/>
      <c r="J94" s="34"/>
      <c r="K94" s="34"/>
      <c r="L94" s="91"/>
      <c r="S94" s="34"/>
      <c r="T94" s="34"/>
      <c r="U94" s="34"/>
      <c r="V94" s="34"/>
      <c r="W94" s="34"/>
      <c r="X94" s="34"/>
      <c r="Y94" s="34"/>
      <c r="Z94" s="34"/>
      <c r="AA94" s="34"/>
      <c r="AB94" s="34"/>
      <c r="AC94" s="34"/>
      <c r="AD94" s="34"/>
      <c r="AE94" s="34"/>
    </row>
    <row r="95" spans="1:31" s="2" customFormat="1" ht="12" customHeight="1">
      <c r="A95" s="34"/>
      <c r="B95" s="35"/>
      <c r="C95" s="29" t="s">
        <v>90</v>
      </c>
      <c r="D95" s="34"/>
      <c r="E95" s="34"/>
      <c r="F95" s="34"/>
      <c r="G95" s="34"/>
      <c r="H95" s="34"/>
      <c r="I95" s="34"/>
      <c r="J95" s="34"/>
      <c r="K95" s="34"/>
      <c r="L95" s="91"/>
      <c r="S95" s="34"/>
      <c r="T95" s="34"/>
      <c r="U95" s="34"/>
      <c r="V95" s="34"/>
      <c r="W95" s="34"/>
      <c r="X95" s="34"/>
      <c r="Y95" s="34"/>
      <c r="Z95" s="34"/>
      <c r="AA95" s="34"/>
      <c r="AB95" s="34"/>
      <c r="AC95" s="34"/>
      <c r="AD95" s="34"/>
      <c r="AE95" s="34"/>
    </row>
    <row r="96" spans="1:31" s="2" customFormat="1" ht="16.5" customHeight="1">
      <c r="A96" s="34"/>
      <c r="B96" s="35"/>
      <c r="C96" s="34"/>
      <c r="D96" s="34"/>
      <c r="E96" s="296" t="str">
        <f>E9</f>
        <v>SO.101 - SO.101 - Polní cesta C1 - Žitovlice</v>
      </c>
      <c r="F96" s="323"/>
      <c r="G96" s="323"/>
      <c r="H96" s="323"/>
      <c r="I96" s="34"/>
      <c r="J96" s="34"/>
      <c r="K96" s="34"/>
      <c r="L96" s="91"/>
      <c r="S96" s="34"/>
      <c r="T96" s="34"/>
      <c r="U96" s="34"/>
      <c r="V96" s="34"/>
      <c r="W96" s="34"/>
      <c r="X96" s="34"/>
      <c r="Y96" s="34"/>
      <c r="Z96" s="34"/>
      <c r="AA96" s="34"/>
      <c r="AB96" s="34"/>
      <c r="AC96" s="34"/>
      <c r="AD96" s="34"/>
      <c r="AE96" s="34"/>
    </row>
    <row r="97" spans="1:65" s="2" customFormat="1" ht="6.95" customHeight="1">
      <c r="A97" s="34"/>
      <c r="B97" s="35"/>
      <c r="C97" s="34"/>
      <c r="D97" s="34"/>
      <c r="E97" s="34"/>
      <c r="F97" s="34"/>
      <c r="G97" s="34"/>
      <c r="H97" s="34"/>
      <c r="I97" s="34"/>
      <c r="J97" s="34"/>
      <c r="K97" s="34"/>
      <c r="L97" s="91"/>
      <c r="S97" s="34"/>
      <c r="T97" s="34"/>
      <c r="U97" s="34"/>
      <c r="V97" s="34"/>
      <c r="W97" s="34"/>
      <c r="X97" s="34"/>
      <c r="Y97" s="34"/>
      <c r="Z97" s="34"/>
      <c r="AA97" s="34"/>
      <c r="AB97" s="34"/>
      <c r="AC97" s="34"/>
      <c r="AD97" s="34"/>
      <c r="AE97" s="34"/>
    </row>
    <row r="98" spans="1:65" s="2" customFormat="1" ht="12" customHeight="1">
      <c r="A98" s="34"/>
      <c r="B98" s="35"/>
      <c r="C98" s="29" t="s">
        <v>21</v>
      </c>
      <c r="D98" s="34"/>
      <c r="E98" s="34"/>
      <c r="F98" s="27" t="str">
        <f>F12</f>
        <v>Doubravany</v>
      </c>
      <c r="G98" s="34"/>
      <c r="H98" s="34"/>
      <c r="I98" s="29" t="s">
        <v>23</v>
      </c>
      <c r="J98" s="52" t="str">
        <f>IF(J12="","",J12)</f>
        <v>31. 5. 2021</v>
      </c>
      <c r="K98" s="34"/>
      <c r="L98" s="91"/>
      <c r="S98" s="34"/>
      <c r="T98" s="34"/>
      <c r="U98" s="34"/>
      <c r="V98" s="34"/>
      <c r="W98" s="34"/>
      <c r="X98" s="34"/>
      <c r="Y98" s="34"/>
      <c r="Z98" s="34"/>
      <c r="AA98" s="34"/>
      <c r="AB98" s="34"/>
      <c r="AC98" s="34"/>
      <c r="AD98" s="34"/>
      <c r="AE98" s="34"/>
    </row>
    <row r="99" spans="1:65" s="2" customFormat="1" ht="6.95" customHeight="1">
      <c r="A99" s="34"/>
      <c r="B99" s="35"/>
      <c r="C99" s="34"/>
      <c r="D99" s="34"/>
      <c r="E99" s="34"/>
      <c r="F99" s="34"/>
      <c r="G99" s="34"/>
      <c r="H99" s="34"/>
      <c r="I99" s="34"/>
      <c r="J99" s="34"/>
      <c r="K99" s="34"/>
      <c r="L99" s="91"/>
      <c r="S99" s="34"/>
      <c r="T99" s="34"/>
      <c r="U99" s="34"/>
      <c r="V99" s="34"/>
      <c r="W99" s="34"/>
      <c r="X99" s="34"/>
      <c r="Y99" s="34"/>
      <c r="Z99" s="34"/>
      <c r="AA99" s="34"/>
      <c r="AB99" s="34"/>
      <c r="AC99" s="34"/>
      <c r="AD99" s="34"/>
      <c r="AE99" s="34"/>
    </row>
    <row r="100" spans="1:65" s="2" customFormat="1" ht="15.2" customHeight="1">
      <c r="A100" s="34"/>
      <c r="B100" s="35"/>
      <c r="C100" s="29" t="s">
        <v>25</v>
      </c>
      <c r="D100" s="34"/>
      <c r="E100" s="34"/>
      <c r="F100" s="27" t="str">
        <f>E15</f>
        <v>Státní pozemkový úřad, pobočka Nymburk</v>
      </c>
      <c r="G100" s="34"/>
      <c r="H100" s="34"/>
      <c r="I100" s="29" t="s">
        <v>32</v>
      </c>
      <c r="J100" s="32" t="str">
        <f>E21</f>
        <v>CR Project s.r.o.</v>
      </c>
      <c r="K100" s="34"/>
      <c r="L100" s="91"/>
      <c r="S100" s="34"/>
      <c r="T100" s="34"/>
      <c r="U100" s="34"/>
      <c r="V100" s="34"/>
      <c r="W100" s="34"/>
      <c r="X100" s="34"/>
      <c r="Y100" s="34"/>
      <c r="Z100" s="34"/>
      <c r="AA100" s="34"/>
      <c r="AB100" s="34"/>
      <c r="AC100" s="34"/>
      <c r="AD100" s="34"/>
      <c r="AE100" s="34"/>
    </row>
    <row r="101" spans="1:65" s="2" customFormat="1" ht="15.2" customHeight="1">
      <c r="A101" s="34"/>
      <c r="B101" s="35"/>
      <c r="C101" s="29" t="s">
        <v>30</v>
      </c>
      <c r="D101" s="34"/>
      <c r="E101" s="34"/>
      <c r="F101" s="27" t="str">
        <f>IF(E18="","",E18)</f>
        <v>Vyplň údaj</v>
      </c>
      <c r="G101" s="34"/>
      <c r="H101" s="34"/>
      <c r="I101" s="29" t="s">
        <v>37</v>
      </c>
      <c r="J101" s="32">
        <f>E24</f>
        <v>0</v>
      </c>
      <c r="K101" s="34"/>
      <c r="L101" s="91"/>
      <c r="S101" s="34"/>
      <c r="T101" s="34"/>
      <c r="U101" s="34"/>
      <c r="V101" s="34"/>
      <c r="W101" s="34"/>
      <c r="X101" s="34"/>
      <c r="Y101" s="34"/>
      <c r="Z101" s="34"/>
      <c r="AA101" s="34"/>
      <c r="AB101" s="34"/>
      <c r="AC101" s="34"/>
      <c r="AD101" s="34"/>
      <c r="AE101" s="34"/>
    </row>
    <row r="102" spans="1:65" s="2" customFormat="1" ht="10.35" customHeight="1">
      <c r="A102" s="34"/>
      <c r="B102" s="35"/>
      <c r="C102" s="34"/>
      <c r="D102" s="34"/>
      <c r="E102" s="34"/>
      <c r="F102" s="34"/>
      <c r="G102" s="34"/>
      <c r="H102" s="34"/>
      <c r="I102" s="34"/>
      <c r="J102" s="34"/>
      <c r="K102" s="34"/>
      <c r="L102" s="91"/>
      <c r="S102" s="34"/>
      <c r="T102" s="34"/>
      <c r="U102" s="34"/>
      <c r="V102" s="34"/>
      <c r="W102" s="34"/>
      <c r="X102" s="34"/>
      <c r="Y102" s="34"/>
      <c r="Z102" s="34"/>
      <c r="AA102" s="34"/>
      <c r="AB102" s="34"/>
      <c r="AC102" s="34"/>
      <c r="AD102" s="34"/>
      <c r="AE102" s="34"/>
    </row>
    <row r="103" spans="1:65" s="11" customFormat="1" ht="29.25" customHeight="1">
      <c r="A103" s="116"/>
      <c r="B103" s="117"/>
      <c r="C103" s="118" t="s">
        <v>123</v>
      </c>
      <c r="D103" s="119" t="s">
        <v>59</v>
      </c>
      <c r="E103" s="119" t="s">
        <v>55</v>
      </c>
      <c r="F103" s="119" t="s">
        <v>56</v>
      </c>
      <c r="G103" s="119" t="s">
        <v>124</v>
      </c>
      <c r="H103" s="119" t="s">
        <v>125</v>
      </c>
      <c r="I103" s="119" t="s">
        <v>126</v>
      </c>
      <c r="J103" s="119" t="s">
        <v>95</v>
      </c>
      <c r="K103" s="120" t="s">
        <v>127</v>
      </c>
      <c r="L103" s="121"/>
      <c r="M103" s="59" t="s">
        <v>3</v>
      </c>
      <c r="N103" s="60" t="s">
        <v>44</v>
      </c>
      <c r="O103" s="60" t="s">
        <v>128</v>
      </c>
      <c r="P103" s="60" t="s">
        <v>129</v>
      </c>
      <c r="Q103" s="60" t="s">
        <v>130</v>
      </c>
      <c r="R103" s="60" t="s">
        <v>131</v>
      </c>
      <c r="S103" s="60" t="s">
        <v>132</v>
      </c>
      <c r="T103" s="61" t="s">
        <v>133</v>
      </c>
      <c r="U103" s="116"/>
      <c r="V103" s="116"/>
      <c r="W103" s="116"/>
      <c r="X103" s="116"/>
      <c r="Y103" s="116"/>
      <c r="Z103" s="116"/>
      <c r="AA103" s="116"/>
      <c r="AB103" s="116"/>
      <c r="AC103" s="116"/>
      <c r="AD103" s="116"/>
      <c r="AE103" s="116"/>
    </row>
    <row r="104" spans="1:65" s="2" customFormat="1" ht="22.9" customHeight="1">
      <c r="A104" s="34"/>
      <c r="B104" s="35"/>
      <c r="C104" s="66" t="s">
        <v>134</v>
      </c>
      <c r="D104" s="34"/>
      <c r="E104" s="34"/>
      <c r="F104" s="34"/>
      <c r="G104" s="34"/>
      <c r="H104" s="34"/>
      <c r="I104" s="34"/>
      <c r="J104" s="122">
        <f>BK104</f>
        <v>0</v>
      </c>
      <c r="K104" s="34"/>
      <c r="L104" s="35"/>
      <c r="M104" s="62"/>
      <c r="N104" s="53"/>
      <c r="O104" s="63"/>
      <c r="P104" s="123">
        <f>P105</f>
        <v>0</v>
      </c>
      <c r="Q104" s="63"/>
      <c r="R104" s="123">
        <f>R105</f>
        <v>6032.8650201428009</v>
      </c>
      <c r="S104" s="63"/>
      <c r="T104" s="124">
        <f>T105</f>
        <v>392.4298</v>
      </c>
      <c r="U104" s="34"/>
      <c r="V104" s="34"/>
      <c r="W104" s="34"/>
      <c r="X104" s="34"/>
      <c r="Y104" s="34"/>
      <c r="Z104" s="34"/>
      <c r="AA104" s="34"/>
      <c r="AB104" s="34"/>
      <c r="AC104" s="34"/>
      <c r="AD104" s="34"/>
      <c r="AE104" s="34"/>
      <c r="AT104" s="19" t="s">
        <v>73</v>
      </c>
      <c r="AU104" s="19" t="s">
        <v>96</v>
      </c>
      <c r="BK104" s="125">
        <f>BK105</f>
        <v>0</v>
      </c>
    </row>
    <row r="105" spans="1:65" s="12" customFormat="1" ht="25.9" customHeight="1">
      <c r="B105" s="126"/>
      <c r="D105" s="127" t="s">
        <v>73</v>
      </c>
      <c r="E105" s="128" t="s">
        <v>135</v>
      </c>
      <c r="F105" s="128" t="s">
        <v>136</v>
      </c>
      <c r="I105" s="129"/>
      <c r="J105" s="130">
        <f>BK105</f>
        <v>0</v>
      </c>
      <c r="L105" s="126"/>
      <c r="M105" s="131"/>
      <c r="N105" s="132"/>
      <c r="O105" s="132"/>
      <c r="P105" s="133">
        <f>P106+P224+P252+P290+P367</f>
        <v>0</v>
      </c>
      <c r="Q105" s="132"/>
      <c r="R105" s="133">
        <f>R106+R224+R252+R290+R367</f>
        <v>6032.8650201428009</v>
      </c>
      <c r="S105" s="132"/>
      <c r="T105" s="134">
        <f>T106+T224+T252+T290+T367</f>
        <v>392.4298</v>
      </c>
      <c r="AR105" s="127" t="s">
        <v>82</v>
      </c>
      <c r="AT105" s="135" t="s">
        <v>73</v>
      </c>
      <c r="AU105" s="135" t="s">
        <v>74</v>
      </c>
      <c r="AY105" s="127" t="s">
        <v>137</v>
      </c>
      <c r="BK105" s="136">
        <f>BK106+BK224+BK252+BK290+BK367</f>
        <v>0</v>
      </c>
    </row>
    <row r="106" spans="1:65" s="12" customFormat="1" ht="22.9" customHeight="1">
      <c r="B106" s="126"/>
      <c r="D106" s="127" t="s">
        <v>73</v>
      </c>
      <c r="E106" s="137" t="s">
        <v>82</v>
      </c>
      <c r="F106" s="137" t="s">
        <v>138</v>
      </c>
      <c r="I106" s="129"/>
      <c r="J106" s="138">
        <f>BK106</f>
        <v>0</v>
      </c>
      <c r="L106" s="126"/>
      <c r="M106" s="131"/>
      <c r="N106" s="132"/>
      <c r="O106" s="132"/>
      <c r="P106" s="133">
        <f>P107+P144+P164+P178+P189+P199</f>
        <v>0</v>
      </c>
      <c r="Q106" s="132"/>
      <c r="R106" s="133">
        <f>R107+R144+R164+R178+R189+R199</f>
        <v>3355.7111439999999</v>
      </c>
      <c r="S106" s="132"/>
      <c r="T106" s="134">
        <f>T107+T144+T164+T178+T189+T199</f>
        <v>0</v>
      </c>
      <c r="AR106" s="127" t="s">
        <v>82</v>
      </c>
      <c r="AT106" s="135" t="s">
        <v>73</v>
      </c>
      <c r="AU106" s="135" t="s">
        <v>82</v>
      </c>
      <c r="AY106" s="127" t="s">
        <v>137</v>
      </c>
      <c r="BK106" s="136">
        <f>BK107+BK144+BK164+BK178+BK189+BK199</f>
        <v>0</v>
      </c>
    </row>
    <row r="107" spans="1:65" s="12" customFormat="1" ht="20.85" customHeight="1">
      <c r="B107" s="126"/>
      <c r="D107" s="127" t="s">
        <v>73</v>
      </c>
      <c r="E107" s="137" t="s">
        <v>139</v>
      </c>
      <c r="F107" s="137" t="s">
        <v>140</v>
      </c>
      <c r="I107" s="129"/>
      <c r="J107" s="138">
        <f>BK107</f>
        <v>0</v>
      </c>
      <c r="L107" s="126"/>
      <c r="M107" s="131"/>
      <c r="N107" s="132"/>
      <c r="O107" s="132"/>
      <c r="P107" s="133">
        <f>SUM(P108:P143)</f>
        <v>0</v>
      </c>
      <c r="Q107" s="132"/>
      <c r="R107" s="133">
        <f>SUM(R108:R143)</f>
        <v>0</v>
      </c>
      <c r="S107" s="132"/>
      <c r="T107" s="134">
        <f>SUM(T108:T143)</f>
        <v>0</v>
      </c>
      <c r="AR107" s="127" t="s">
        <v>82</v>
      </c>
      <c r="AT107" s="135" t="s">
        <v>73</v>
      </c>
      <c r="AU107" s="135" t="s">
        <v>84</v>
      </c>
      <c r="AY107" s="127" t="s">
        <v>137</v>
      </c>
      <c r="BK107" s="136">
        <f>SUM(BK108:BK143)</f>
        <v>0</v>
      </c>
    </row>
    <row r="108" spans="1:65" s="2" customFormat="1" ht="44.25" customHeight="1">
      <c r="A108" s="34"/>
      <c r="B108" s="139"/>
      <c r="C108" s="140" t="s">
        <v>82</v>
      </c>
      <c r="D108" s="140" t="s">
        <v>141</v>
      </c>
      <c r="E108" s="141" t="s">
        <v>142</v>
      </c>
      <c r="F108" s="142" t="s">
        <v>143</v>
      </c>
      <c r="G108" s="143" t="s">
        <v>144</v>
      </c>
      <c r="H108" s="144">
        <v>1048.271</v>
      </c>
      <c r="I108" s="145"/>
      <c r="J108" s="146">
        <f>ROUND(I108*H108,2)</f>
        <v>0</v>
      </c>
      <c r="K108" s="142" t="s">
        <v>145</v>
      </c>
      <c r="L108" s="35"/>
      <c r="M108" s="147" t="s">
        <v>3</v>
      </c>
      <c r="N108" s="148" t="s">
        <v>45</v>
      </c>
      <c r="O108" s="55"/>
      <c r="P108" s="149">
        <f>O108*H108</f>
        <v>0</v>
      </c>
      <c r="Q108" s="149">
        <v>0</v>
      </c>
      <c r="R108" s="149">
        <f>Q108*H108</f>
        <v>0</v>
      </c>
      <c r="S108" s="149">
        <v>0</v>
      </c>
      <c r="T108" s="150">
        <f>S108*H108</f>
        <v>0</v>
      </c>
      <c r="U108" s="34"/>
      <c r="V108" s="34"/>
      <c r="W108" s="34"/>
      <c r="X108" s="34"/>
      <c r="Y108" s="34"/>
      <c r="Z108" s="34"/>
      <c r="AA108" s="34"/>
      <c r="AB108" s="34"/>
      <c r="AC108" s="34"/>
      <c r="AD108" s="34"/>
      <c r="AE108" s="34"/>
      <c r="AR108" s="151" t="s">
        <v>146</v>
      </c>
      <c r="AT108" s="151" t="s">
        <v>141</v>
      </c>
      <c r="AU108" s="151" t="s">
        <v>147</v>
      </c>
      <c r="AY108" s="19" t="s">
        <v>137</v>
      </c>
      <c r="BE108" s="152">
        <f>IF(N108="základní",J108,0)</f>
        <v>0</v>
      </c>
      <c r="BF108" s="152">
        <f>IF(N108="snížená",J108,0)</f>
        <v>0</v>
      </c>
      <c r="BG108" s="152">
        <f>IF(N108="zákl. přenesená",J108,0)</f>
        <v>0</v>
      </c>
      <c r="BH108" s="152">
        <f>IF(N108="sníž. přenesená",J108,0)</f>
        <v>0</v>
      </c>
      <c r="BI108" s="152">
        <f>IF(N108="nulová",J108,0)</f>
        <v>0</v>
      </c>
      <c r="BJ108" s="19" t="s">
        <v>82</v>
      </c>
      <c r="BK108" s="152">
        <f>ROUND(I108*H108,2)</f>
        <v>0</v>
      </c>
      <c r="BL108" s="19" t="s">
        <v>146</v>
      </c>
      <c r="BM108" s="151" t="s">
        <v>148</v>
      </c>
    </row>
    <row r="109" spans="1:65" s="13" customFormat="1" ht="22.5">
      <c r="B109" s="153"/>
      <c r="D109" s="154" t="s">
        <v>149</v>
      </c>
      <c r="E109" s="155" t="s">
        <v>3</v>
      </c>
      <c r="F109" s="156" t="s">
        <v>150</v>
      </c>
      <c r="H109" s="155" t="s">
        <v>3</v>
      </c>
      <c r="I109" s="157"/>
      <c r="L109" s="153"/>
      <c r="M109" s="158"/>
      <c r="N109" s="159"/>
      <c r="O109" s="159"/>
      <c r="P109" s="159"/>
      <c r="Q109" s="159"/>
      <c r="R109" s="159"/>
      <c r="S109" s="159"/>
      <c r="T109" s="160"/>
      <c r="AT109" s="155" t="s">
        <v>149</v>
      </c>
      <c r="AU109" s="155" t="s">
        <v>147</v>
      </c>
      <c r="AV109" s="13" t="s">
        <v>82</v>
      </c>
      <c r="AW109" s="13" t="s">
        <v>36</v>
      </c>
      <c r="AX109" s="13" t="s">
        <v>74</v>
      </c>
      <c r="AY109" s="155" t="s">
        <v>137</v>
      </c>
    </row>
    <row r="110" spans="1:65" s="14" customFormat="1">
      <c r="B110" s="161"/>
      <c r="D110" s="154" t="s">
        <v>149</v>
      </c>
      <c r="E110" s="162" t="s">
        <v>3</v>
      </c>
      <c r="F110" s="163" t="s">
        <v>151</v>
      </c>
      <c r="H110" s="164">
        <v>311.92500000000001</v>
      </c>
      <c r="I110" s="165"/>
      <c r="L110" s="161"/>
      <c r="M110" s="166"/>
      <c r="N110" s="167"/>
      <c r="O110" s="167"/>
      <c r="P110" s="167"/>
      <c r="Q110" s="167"/>
      <c r="R110" s="167"/>
      <c r="S110" s="167"/>
      <c r="T110" s="168"/>
      <c r="AT110" s="162" t="s">
        <v>149</v>
      </c>
      <c r="AU110" s="162" t="s">
        <v>147</v>
      </c>
      <c r="AV110" s="14" t="s">
        <v>84</v>
      </c>
      <c r="AW110" s="14" t="s">
        <v>36</v>
      </c>
      <c r="AX110" s="14" t="s">
        <v>74</v>
      </c>
      <c r="AY110" s="162" t="s">
        <v>137</v>
      </c>
    </row>
    <row r="111" spans="1:65" s="14" customFormat="1">
      <c r="B111" s="161"/>
      <c r="D111" s="154" t="s">
        <v>149</v>
      </c>
      <c r="E111" s="162" t="s">
        <v>3</v>
      </c>
      <c r="F111" s="163" t="s">
        <v>152</v>
      </c>
      <c r="H111" s="164">
        <v>736.346</v>
      </c>
      <c r="I111" s="165"/>
      <c r="L111" s="161"/>
      <c r="M111" s="166"/>
      <c r="N111" s="167"/>
      <c r="O111" s="167"/>
      <c r="P111" s="167"/>
      <c r="Q111" s="167"/>
      <c r="R111" s="167"/>
      <c r="S111" s="167"/>
      <c r="T111" s="168"/>
      <c r="AT111" s="162" t="s">
        <v>149</v>
      </c>
      <c r="AU111" s="162" t="s">
        <v>147</v>
      </c>
      <c r="AV111" s="14" t="s">
        <v>84</v>
      </c>
      <c r="AW111" s="14" t="s">
        <v>36</v>
      </c>
      <c r="AX111" s="14" t="s">
        <v>74</v>
      </c>
      <c r="AY111" s="162" t="s">
        <v>137</v>
      </c>
    </row>
    <row r="112" spans="1:65" s="15" customFormat="1">
      <c r="B112" s="169"/>
      <c r="D112" s="154" t="s">
        <v>149</v>
      </c>
      <c r="E112" s="170" t="s">
        <v>3</v>
      </c>
      <c r="F112" s="171" t="s">
        <v>153</v>
      </c>
      <c r="H112" s="172">
        <v>1048.271</v>
      </c>
      <c r="I112" s="173"/>
      <c r="L112" s="169"/>
      <c r="M112" s="174"/>
      <c r="N112" s="175"/>
      <c r="O112" s="175"/>
      <c r="P112" s="175"/>
      <c r="Q112" s="175"/>
      <c r="R112" s="175"/>
      <c r="S112" s="175"/>
      <c r="T112" s="176"/>
      <c r="AT112" s="170" t="s">
        <v>149</v>
      </c>
      <c r="AU112" s="170" t="s">
        <v>147</v>
      </c>
      <c r="AV112" s="15" t="s">
        <v>147</v>
      </c>
      <c r="AW112" s="15" t="s">
        <v>36</v>
      </c>
      <c r="AX112" s="15" t="s">
        <v>74</v>
      </c>
      <c r="AY112" s="170" t="s">
        <v>137</v>
      </c>
    </row>
    <row r="113" spans="1:65" s="16" customFormat="1">
      <c r="B113" s="177"/>
      <c r="D113" s="154" t="s">
        <v>149</v>
      </c>
      <c r="E113" s="178" t="s">
        <v>3</v>
      </c>
      <c r="F113" s="179" t="s">
        <v>154</v>
      </c>
      <c r="H113" s="180">
        <v>1048.271</v>
      </c>
      <c r="I113" s="181"/>
      <c r="L113" s="177"/>
      <c r="M113" s="182"/>
      <c r="N113" s="183"/>
      <c r="O113" s="183"/>
      <c r="P113" s="183"/>
      <c r="Q113" s="183"/>
      <c r="R113" s="183"/>
      <c r="S113" s="183"/>
      <c r="T113" s="184"/>
      <c r="AT113" s="178" t="s">
        <v>149</v>
      </c>
      <c r="AU113" s="178" t="s">
        <v>147</v>
      </c>
      <c r="AV113" s="16" t="s">
        <v>146</v>
      </c>
      <c r="AW113" s="16" t="s">
        <v>36</v>
      </c>
      <c r="AX113" s="16" t="s">
        <v>82</v>
      </c>
      <c r="AY113" s="178" t="s">
        <v>137</v>
      </c>
    </row>
    <row r="114" spans="1:65" s="2" customFormat="1" ht="60">
      <c r="A114" s="34"/>
      <c r="B114" s="139"/>
      <c r="C114" s="140" t="s">
        <v>84</v>
      </c>
      <c r="D114" s="140" t="s">
        <v>141</v>
      </c>
      <c r="E114" s="141" t="s">
        <v>155</v>
      </c>
      <c r="F114" s="142" t="s">
        <v>156</v>
      </c>
      <c r="G114" s="143" t="s">
        <v>144</v>
      </c>
      <c r="H114" s="144">
        <v>1784.617</v>
      </c>
      <c r="I114" s="145"/>
      <c r="J114" s="146">
        <f>ROUND(I114*H114,2)</f>
        <v>0</v>
      </c>
      <c r="K114" s="142" t="s">
        <v>145</v>
      </c>
      <c r="L114" s="35"/>
      <c r="M114" s="147" t="s">
        <v>3</v>
      </c>
      <c r="N114" s="148" t="s">
        <v>45</v>
      </c>
      <c r="O114" s="55"/>
      <c r="P114" s="149">
        <f>O114*H114</f>
        <v>0</v>
      </c>
      <c r="Q114" s="149">
        <v>0</v>
      </c>
      <c r="R114" s="149">
        <f>Q114*H114</f>
        <v>0</v>
      </c>
      <c r="S114" s="149">
        <v>0</v>
      </c>
      <c r="T114" s="150">
        <f>S114*H114</f>
        <v>0</v>
      </c>
      <c r="U114" s="34"/>
      <c r="V114" s="34"/>
      <c r="W114" s="34"/>
      <c r="X114" s="34"/>
      <c r="Y114" s="34"/>
      <c r="Z114" s="34"/>
      <c r="AA114" s="34"/>
      <c r="AB114" s="34"/>
      <c r="AC114" s="34"/>
      <c r="AD114" s="34"/>
      <c r="AE114" s="34"/>
      <c r="AR114" s="151" t="s">
        <v>146</v>
      </c>
      <c r="AT114" s="151" t="s">
        <v>141</v>
      </c>
      <c r="AU114" s="151" t="s">
        <v>147</v>
      </c>
      <c r="AY114" s="19" t="s">
        <v>137</v>
      </c>
      <c r="BE114" s="152">
        <f>IF(N114="základní",J114,0)</f>
        <v>0</v>
      </c>
      <c r="BF114" s="152">
        <f>IF(N114="snížená",J114,0)</f>
        <v>0</v>
      </c>
      <c r="BG114" s="152">
        <f>IF(N114="zákl. přenesená",J114,0)</f>
        <v>0</v>
      </c>
      <c r="BH114" s="152">
        <f>IF(N114="sníž. přenesená",J114,0)</f>
        <v>0</v>
      </c>
      <c r="BI114" s="152">
        <f>IF(N114="nulová",J114,0)</f>
        <v>0</v>
      </c>
      <c r="BJ114" s="19" t="s">
        <v>82</v>
      </c>
      <c r="BK114" s="152">
        <f>ROUND(I114*H114,2)</f>
        <v>0</v>
      </c>
      <c r="BL114" s="19" t="s">
        <v>146</v>
      </c>
      <c r="BM114" s="151" t="s">
        <v>157</v>
      </c>
    </row>
    <row r="115" spans="1:65" s="13" customFormat="1">
      <c r="B115" s="153"/>
      <c r="D115" s="154" t="s">
        <v>149</v>
      </c>
      <c r="E115" s="155" t="s">
        <v>3</v>
      </c>
      <c r="F115" s="156" t="s">
        <v>158</v>
      </c>
      <c r="H115" s="155" t="s">
        <v>3</v>
      </c>
      <c r="I115" s="157"/>
      <c r="L115" s="153"/>
      <c r="M115" s="158"/>
      <c r="N115" s="159"/>
      <c r="O115" s="159"/>
      <c r="P115" s="159"/>
      <c r="Q115" s="159"/>
      <c r="R115" s="159"/>
      <c r="S115" s="159"/>
      <c r="T115" s="160"/>
      <c r="AT115" s="155" t="s">
        <v>149</v>
      </c>
      <c r="AU115" s="155" t="s">
        <v>147</v>
      </c>
      <c r="AV115" s="13" t="s">
        <v>82</v>
      </c>
      <c r="AW115" s="13" t="s">
        <v>36</v>
      </c>
      <c r="AX115" s="13" t="s">
        <v>74</v>
      </c>
      <c r="AY115" s="155" t="s">
        <v>137</v>
      </c>
    </row>
    <row r="116" spans="1:65" s="14" customFormat="1">
      <c r="B116" s="161"/>
      <c r="D116" s="154" t="s">
        <v>149</v>
      </c>
      <c r="E116" s="162" t="s">
        <v>3</v>
      </c>
      <c r="F116" s="163" t="s">
        <v>152</v>
      </c>
      <c r="H116" s="164">
        <v>736.346</v>
      </c>
      <c r="I116" s="165"/>
      <c r="L116" s="161"/>
      <c r="M116" s="166"/>
      <c r="N116" s="167"/>
      <c r="O116" s="167"/>
      <c r="P116" s="167"/>
      <c r="Q116" s="167"/>
      <c r="R116" s="167"/>
      <c r="S116" s="167"/>
      <c r="T116" s="168"/>
      <c r="AT116" s="162" t="s">
        <v>149</v>
      </c>
      <c r="AU116" s="162" t="s">
        <v>147</v>
      </c>
      <c r="AV116" s="14" t="s">
        <v>84</v>
      </c>
      <c r="AW116" s="14" t="s">
        <v>36</v>
      </c>
      <c r="AX116" s="14" t="s">
        <v>74</v>
      </c>
      <c r="AY116" s="162" t="s">
        <v>137</v>
      </c>
    </row>
    <row r="117" spans="1:65" s="15" customFormat="1">
      <c r="B117" s="169"/>
      <c r="D117" s="154" t="s">
        <v>149</v>
      </c>
      <c r="E117" s="170" t="s">
        <v>3</v>
      </c>
      <c r="F117" s="171" t="s">
        <v>159</v>
      </c>
      <c r="H117" s="172">
        <v>736.346</v>
      </c>
      <c r="I117" s="173"/>
      <c r="L117" s="169"/>
      <c r="M117" s="174"/>
      <c r="N117" s="175"/>
      <c r="O117" s="175"/>
      <c r="P117" s="175"/>
      <c r="Q117" s="175"/>
      <c r="R117" s="175"/>
      <c r="S117" s="175"/>
      <c r="T117" s="176"/>
      <c r="AT117" s="170" t="s">
        <v>149</v>
      </c>
      <c r="AU117" s="170" t="s">
        <v>147</v>
      </c>
      <c r="AV117" s="15" t="s">
        <v>147</v>
      </c>
      <c r="AW117" s="15" t="s">
        <v>36</v>
      </c>
      <c r="AX117" s="15" t="s">
        <v>74</v>
      </c>
      <c r="AY117" s="170" t="s">
        <v>137</v>
      </c>
    </row>
    <row r="118" spans="1:65" s="13" customFormat="1">
      <c r="B118" s="153"/>
      <c r="D118" s="154" t="s">
        <v>149</v>
      </c>
      <c r="E118" s="155" t="s">
        <v>3</v>
      </c>
      <c r="F118" s="156" t="s">
        <v>160</v>
      </c>
      <c r="H118" s="155" t="s">
        <v>3</v>
      </c>
      <c r="I118" s="157"/>
      <c r="L118" s="153"/>
      <c r="M118" s="158"/>
      <c r="N118" s="159"/>
      <c r="O118" s="159"/>
      <c r="P118" s="159"/>
      <c r="Q118" s="159"/>
      <c r="R118" s="159"/>
      <c r="S118" s="159"/>
      <c r="T118" s="160"/>
      <c r="AT118" s="155" t="s">
        <v>149</v>
      </c>
      <c r="AU118" s="155" t="s">
        <v>147</v>
      </c>
      <c r="AV118" s="13" t="s">
        <v>82</v>
      </c>
      <c r="AW118" s="13" t="s">
        <v>36</v>
      </c>
      <c r="AX118" s="13" t="s">
        <v>74</v>
      </c>
      <c r="AY118" s="155" t="s">
        <v>137</v>
      </c>
    </row>
    <row r="119" spans="1:65" s="14" customFormat="1">
      <c r="B119" s="161"/>
      <c r="D119" s="154" t="s">
        <v>149</v>
      </c>
      <c r="E119" s="162" t="s">
        <v>3</v>
      </c>
      <c r="F119" s="163" t="s">
        <v>151</v>
      </c>
      <c r="H119" s="164">
        <v>311.92500000000001</v>
      </c>
      <c r="I119" s="165"/>
      <c r="L119" s="161"/>
      <c r="M119" s="166"/>
      <c r="N119" s="167"/>
      <c r="O119" s="167"/>
      <c r="P119" s="167"/>
      <c r="Q119" s="167"/>
      <c r="R119" s="167"/>
      <c r="S119" s="167"/>
      <c r="T119" s="168"/>
      <c r="AT119" s="162" t="s">
        <v>149</v>
      </c>
      <c r="AU119" s="162" t="s">
        <v>147</v>
      </c>
      <c r="AV119" s="14" t="s">
        <v>84</v>
      </c>
      <c r="AW119" s="14" t="s">
        <v>36</v>
      </c>
      <c r="AX119" s="14" t="s">
        <v>74</v>
      </c>
      <c r="AY119" s="162" t="s">
        <v>137</v>
      </c>
    </row>
    <row r="120" spans="1:65" s="14" customFormat="1">
      <c r="B120" s="161"/>
      <c r="D120" s="154" t="s">
        <v>149</v>
      </c>
      <c r="E120" s="162" t="s">
        <v>3</v>
      </c>
      <c r="F120" s="163" t="s">
        <v>152</v>
      </c>
      <c r="H120" s="164">
        <v>736.346</v>
      </c>
      <c r="I120" s="165"/>
      <c r="L120" s="161"/>
      <c r="M120" s="166"/>
      <c r="N120" s="167"/>
      <c r="O120" s="167"/>
      <c r="P120" s="167"/>
      <c r="Q120" s="167"/>
      <c r="R120" s="167"/>
      <c r="S120" s="167"/>
      <c r="T120" s="168"/>
      <c r="AT120" s="162" t="s">
        <v>149</v>
      </c>
      <c r="AU120" s="162" t="s">
        <v>147</v>
      </c>
      <c r="AV120" s="14" t="s">
        <v>84</v>
      </c>
      <c r="AW120" s="14" t="s">
        <v>36</v>
      </c>
      <c r="AX120" s="14" t="s">
        <v>74</v>
      </c>
      <c r="AY120" s="162" t="s">
        <v>137</v>
      </c>
    </row>
    <row r="121" spans="1:65" s="15" customFormat="1">
      <c r="B121" s="169"/>
      <c r="D121" s="154" t="s">
        <v>149</v>
      </c>
      <c r="E121" s="170" t="s">
        <v>3</v>
      </c>
      <c r="F121" s="171" t="s">
        <v>159</v>
      </c>
      <c r="H121" s="172">
        <v>1048.271</v>
      </c>
      <c r="I121" s="173"/>
      <c r="L121" s="169"/>
      <c r="M121" s="174"/>
      <c r="N121" s="175"/>
      <c r="O121" s="175"/>
      <c r="P121" s="175"/>
      <c r="Q121" s="175"/>
      <c r="R121" s="175"/>
      <c r="S121" s="175"/>
      <c r="T121" s="176"/>
      <c r="AT121" s="170" t="s">
        <v>149</v>
      </c>
      <c r="AU121" s="170" t="s">
        <v>147</v>
      </c>
      <c r="AV121" s="15" t="s">
        <v>147</v>
      </c>
      <c r="AW121" s="15" t="s">
        <v>36</v>
      </c>
      <c r="AX121" s="15" t="s">
        <v>74</v>
      </c>
      <c r="AY121" s="170" t="s">
        <v>137</v>
      </c>
    </row>
    <row r="122" spans="1:65" s="16" customFormat="1">
      <c r="B122" s="177"/>
      <c r="D122" s="154" t="s">
        <v>149</v>
      </c>
      <c r="E122" s="178" t="s">
        <v>3</v>
      </c>
      <c r="F122" s="179" t="s">
        <v>154</v>
      </c>
      <c r="H122" s="180">
        <v>1784.617</v>
      </c>
      <c r="I122" s="181"/>
      <c r="L122" s="177"/>
      <c r="M122" s="182"/>
      <c r="N122" s="183"/>
      <c r="O122" s="183"/>
      <c r="P122" s="183"/>
      <c r="Q122" s="183"/>
      <c r="R122" s="183"/>
      <c r="S122" s="183"/>
      <c r="T122" s="184"/>
      <c r="AT122" s="178" t="s">
        <v>149</v>
      </c>
      <c r="AU122" s="178" t="s">
        <v>147</v>
      </c>
      <c r="AV122" s="16" t="s">
        <v>146</v>
      </c>
      <c r="AW122" s="16" t="s">
        <v>36</v>
      </c>
      <c r="AX122" s="16" t="s">
        <v>82</v>
      </c>
      <c r="AY122" s="178" t="s">
        <v>137</v>
      </c>
    </row>
    <row r="123" spans="1:65" s="2" customFormat="1" ht="60">
      <c r="A123" s="34"/>
      <c r="B123" s="139"/>
      <c r="C123" s="140" t="s">
        <v>147</v>
      </c>
      <c r="D123" s="140" t="s">
        <v>141</v>
      </c>
      <c r="E123" s="141" t="s">
        <v>161</v>
      </c>
      <c r="F123" s="142" t="s">
        <v>162</v>
      </c>
      <c r="G123" s="143" t="s">
        <v>144</v>
      </c>
      <c r="H123" s="144">
        <v>2743.0749999999998</v>
      </c>
      <c r="I123" s="145"/>
      <c r="J123" s="146">
        <f>ROUND(I123*H123,2)</f>
        <v>0</v>
      </c>
      <c r="K123" s="142" t="s">
        <v>145</v>
      </c>
      <c r="L123" s="35"/>
      <c r="M123" s="147" t="s">
        <v>3</v>
      </c>
      <c r="N123" s="148" t="s">
        <v>45</v>
      </c>
      <c r="O123" s="55"/>
      <c r="P123" s="149">
        <f>O123*H123</f>
        <v>0</v>
      </c>
      <c r="Q123" s="149">
        <v>0</v>
      </c>
      <c r="R123" s="149">
        <f>Q123*H123</f>
        <v>0</v>
      </c>
      <c r="S123" s="149">
        <v>0</v>
      </c>
      <c r="T123" s="150">
        <f>S123*H123</f>
        <v>0</v>
      </c>
      <c r="U123" s="34"/>
      <c r="V123" s="34"/>
      <c r="W123" s="34"/>
      <c r="X123" s="34"/>
      <c r="Y123" s="34"/>
      <c r="Z123" s="34"/>
      <c r="AA123" s="34"/>
      <c r="AB123" s="34"/>
      <c r="AC123" s="34"/>
      <c r="AD123" s="34"/>
      <c r="AE123" s="34"/>
      <c r="AR123" s="151" t="s">
        <v>146</v>
      </c>
      <c r="AT123" s="151" t="s">
        <v>141</v>
      </c>
      <c r="AU123" s="151" t="s">
        <v>147</v>
      </c>
      <c r="AY123" s="19" t="s">
        <v>137</v>
      </c>
      <c r="BE123" s="152">
        <f>IF(N123="základní",J123,0)</f>
        <v>0</v>
      </c>
      <c r="BF123" s="152">
        <f>IF(N123="snížená",J123,0)</f>
        <v>0</v>
      </c>
      <c r="BG123" s="152">
        <f>IF(N123="zákl. přenesená",J123,0)</f>
        <v>0</v>
      </c>
      <c r="BH123" s="152">
        <f>IF(N123="sníž. přenesená",J123,0)</f>
        <v>0</v>
      </c>
      <c r="BI123" s="152">
        <f>IF(N123="nulová",J123,0)</f>
        <v>0</v>
      </c>
      <c r="BJ123" s="19" t="s">
        <v>82</v>
      </c>
      <c r="BK123" s="152">
        <f>ROUND(I123*H123,2)</f>
        <v>0</v>
      </c>
      <c r="BL123" s="19" t="s">
        <v>146</v>
      </c>
      <c r="BM123" s="151" t="s">
        <v>163</v>
      </c>
    </row>
    <row r="124" spans="1:65" s="13" customFormat="1">
      <c r="B124" s="153"/>
      <c r="D124" s="154" t="s">
        <v>149</v>
      </c>
      <c r="E124" s="155" t="s">
        <v>3</v>
      </c>
      <c r="F124" s="156" t="s">
        <v>164</v>
      </c>
      <c r="H124" s="155" t="s">
        <v>3</v>
      </c>
      <c r="I124" s="157"/>
      <c r="L124" s="153"/>
      <c r="M124" s="158"/>
      <c r="N124" s="159"/>
      <c r="O124" s="159"/>
      <c r="P124" s="159"/>
      <c r="Q124" s="159"/>
      <c r="R124" s="159"/>
      <c r="S124" s="159"/>
      <c r="T124" s="160"/>
      <c r="AT124" s="155" t="s">
        <v>149</v>
      </c>
      <c r="AU124" s="155" t="s">
        <v>147</v>
      </c>
      <c r="AV124" s="13" t="s">
        <v>82</v>
      </c>
      <c r="AW124" s="13" t="s">
        <v>36</v>
      </c>
      <c r="AX124" s="13" t="s">
        <v>74</v>
      </c>
      <c r="AY124" s="155" t="s">
        <v>137</v>
      </c>
    </row>
    <row r="125" spans="1:65" s="14" customFormat="1">
      <c r="B125" s="161"/>
      <c r="D125" s="154" t="s">
        <v>149</v>
      </c>
      <c r="E125" s="162" t="s">
        <v>3</v>
      </c>
      <c r="F125" s="163" t="s">
        <v>165</v>
      </c>
      <c r="H125" s="164">
        <v>2743.0749999999998</v>
      </c>
      <c r="I125" s="165"/>
      <c r="L125" s="161"/>
      <c r="M125" s="166"/>
      <c r="N125" s="167"/>
      <c r="O125" s="167"/>
      <c r="P125" s="167"/>
      <c r="Q125" s="167"/>
      <c r="R125" s="167"/>
      <c r="S125" s="167"/>
      <c r="T125" s="168"/>
      <c r="AT125" s="162" t="s">
        <v>149</v>
      </c>
      <c r="AU125" s="162" t="s">
        <v>147</v>
      </c>
      <c r="AV125" s="14" t="s">
        <v>84</v>
      </c>
      <c r="AW125" s="14" t="s">
        <v>36</v>
      </c>
      <c r="AX125" s="14" t="s">
        <v>82</v>
      </c>
      <c r="AY125" s="162" t="s">
        <v>137</v>
      </c>
    </row>
    <row r="126" spans="1:65" s="2" customFormat="1" ht="60">
      <c r="A126" s="34"/>
      <c r="B126" s="139"/>
      <c r="C126" s="140" t="s">
        <v>146</v>
      </c>
      <c r="D126" s="140" t="s">
        <v>141</v>
      </c>
      <c r="E126" s="141" t="s">
        <v>166</v>
      </c>
      <c r="F126" s="142" t="s">
        <v>167</v>
      </c>
      <c r="G126" s="143" t="s">
        <v>144</v>
      </c>
      <c r="H126" s="144">
        <v>1921.4780000000001</v>
      </c>
      <c r="I126" s="145"/>
      <c r="J126" s="146">
        <f>ROUND(I126*H126,2)</f>
        <v>0</v>
      </c>
      <c r="K126" s="142" t="s">
        <v>145</v>
      </c>
      <c r="L126" s="35"/>
      <c r="M126" s="147" t="s">
        <v>3</v>
      </c>
      <c r="N126" s="148" t="s">
        <v>45</v>
      </c>
      <c r="O126" s="55"/>
      <c r="P126" s="149">
        <f>O126*H126</f>
        <v>0</v>
      </c>
      <c r="Q126" s="149">
        <v>0</v>
      </c>
      <c r="R126" s="149">
        <f>Q126*H126</f>
        <v>0</v>
      </c>
      <c r="S126" s="149">
        <v>0</v>
      </c>
      <c r="T126" s="150">
        <f>S126*H126</f>
        <v>0</v>
      </c>
      <c r="U126" s="34"/>
      <c r="V126" s="34"/>
      <c r="W126" s="34"/>
      <c r="X126" s="34"/>
      <c r="Y126" s="34"/>
      <c r="Z126" s="34"/>
      <c r="AA126" s="34"/>
      <c r="AB126" s="34"/>
      <c r="AC126" s="34"/>
      <c r="AD126" s="34"/>
      <c r="AE126" s="34"/>
      <c r="AR126" s="151" t="s">
        <v>146</v>
      </c>
      <c r="AT126" s="151" t="s">
        <v>141</v>
      </c>
      <c r="AU126" s="151" t="s">
        <v>147</v>
      </c>
      <c r="AY126" s="19" t="s">
        <v>137</v>
      </c>
      <c r="BE126" s="152">
        <f>IF(N126="základní",J126,0)</f>
        <v>0</v>
      </c>
      <c r="BF126" s="152">
        <f>IF(N126="snížená",J126,0)</f>
        <v>0</v>
      </c>
      <c r="BG126" s="152">
        <f>IF(N126="zákl. přenesená",J126,0)</f>
        <v>0</v>
      </c>
      <c r="BH126" s="152">
        <f>IF(N126="sníž. přenesená",J126,0)</f>
        <v>0</v>
      </c>
      <c r="BI126" s="152">
        <f>IF(N126="nulová",J126,0)</f>
        <v>0</v>
      </c>
      <c r="BJ126" s="19" t="s">
        <v>82</v>
      </c>
      <c r="BK126" s="152">
        <f>ROUND(I126*H126,2)</f>
        <v>0</v>
      </c>
      <c r="BL126" s="19" t="s">
        <v>146</v>
      </c>
      <c r="BM126" s="151" t="s">
        <v>168</v>
      </c>
    </row>
    <row r="127" spans="1:65" s="13" customFormat="1">
      <c r="B127" s="153"/>
      <c r="D127" s="154" t="s">
        <v>149</v>
      </c>
      <c r="E127" s="155" t="s">
        <v>3</v>
      </c>
      <c r="F127" s="156" t="s">
        <v>169</v>
      </c>
      <c r="H127" s="155" t="s">
        <v>3</v>
      </c>
      <c r="I127" s="157"/>
      <c r="L127" s="153"/>
      <c r="M127" s="158"/>
      <c r="N127" s="159"/>
      <c r="O127" s="159"/>
      <c r="P127" s="159"/>
      <c r="Q127" s="159"/>
      <c r="R127" s="159"/>
      <c r="S127" s="159"/>
      <c r="T127" s="160"/>
      <c r="AT127" s="155" t="s">
        <v>149</v>
      </c>
      <c r="AU127" s="155" t="s">
        <v>147</v>
      </c>
      <c r="AV127" s="13" t="s">
        <v>82</v>
      </c>
      <c r="AW127" s="13" t="s">
        <v>36</v>
      </c>
      <c r="AX127" s="13" t="s">
        <v>74</v>
      </c>
      <c r="AY127" s="155" t="s">
        <v>137</v>
      </c>
    </row>
    <row r="128" spans="1:65" s="14" customFormat="1">
      <c r="B128" s="161"/>
      <c r="D128" s="154" t="s">
        <v>149</v>
      </c>
      <c r="E128" s="162" t="s">
        <v>3</v>
      </c>
      <c r="F128" s="163" t="s">
        <v>170</v>
      </c>
      <c r="H128" s="164">
        <v>829.89800000000002</v>
      </c>
      <c r="I128" s="165"/>
      <c r="L128" s="161"/>
      <c r="M128" s="166"/>
      <c r="N128" s="167"/>
      <c r="O128" s="167"/>
      <c r="P128" s="167"/>
      <c r="Q128" s="167"/>
      <c r="R128" s="167"/>
      <c r="S128" s="167"/>
      <c r="T128" s="168"/>
      <c r="AT128" s="162" t="s">
        <v>149</v>
      </c>
      <c r="AU128" s="162" t="s">
        <v>147</v>
      </c>
      <c r="AV128" s="14" t="s">
        <v>84</v>
      </c>
      <c r="AW128" s="14" t="s">
        <v>36</v>
      </c>
      <c r="AX128" s="14" t="s">
        <v>74</v>
      </c>
      <c r="AY128" s="162" t="s">
        <v>137</v>
      </c>
    </row>
    <row r="129" spans="1:65" s="14" customFormat="1">
      <c r="B129" s="161"/>
      <c r="D129" s="154" t="s">
        <v>149</v>
      </c>
      <c r="E129" s="162" t="s">
        <v>3</v>
      </c>
      <c r="F129" s="163" t="s">
        <v>171</v>
      </c>
      <c r="H129" s="164">
        <v>41.86</v>
      </c>
      <c r="I129" s="165"/>
      <c r="L129" s="161"/>
      <c r="M129" s="166"/>
      <c r="N129" s="167"/>
      <c r="O129" s="167"/>
      <c r="P129" s="167"/>
      <c r="Q129" s="167"/>
      <c r="R129" s="167"/>
      <c r="S129" s="167"/>
      <c r="T129" s="168"/>
      <c r="AT129" s="162" t="s">
        <v>149</v>
      </c>
      <c r="AU129" s="162" t="s">
        <v>147</v>
      </c>
      <c r="AV129" s="14" t="s">
        <v>84</v>
      </c>
      <c r="AW129" s="14" t="s">
        <v>36</v>
      </c>
      <c r="AX129" s="14" t="s">
        <v>74</v>
      </c>
      <c r="AY129" s="162" t="s">
        <v>137</v>
      </c>
    </row>
    <row r="130" spans="1:65" s="14" customFormat="1">
      <c r="B130" s="161"/>
      <c r="D130" s="154" t="s">
        <v>149</v>
      </c>
      <c r="E130" s="162" t="s">
        <v>3</v>
      </c>
      <c r="F130" s="163" t="s">
        <v>172</v>
      </c>
      <c r="H130" s="164">
        <v>3.96</v>
      </c>
      <c r="I130" s="165"/>
      <c r="L130" s="161"/>
      <c r="M130" s="166"/>
      <c r="N130" s="167"/>
      <c r="O130" s="167"/>
      <c r="P130" s="167"/>
      <c r="Q130" s="167"/>
      <c r="R130" s="167"/>
      <c r="S130" s="167"/>
      <c r="T130" s="168"/>
      <c r="AT130" s="162" t="s">
        <v>149</v>
      </c>
      <c r="AU130" s="162" t="s">
        <v>147</v>
      </c>
      <c r="AV130" s="14" t="s">
        <v>84</v>
      </c>
      <c r="AW130" s="14" t="s">
        <v>36</v>
      </c>
      <c r="AX130" s="14" t="s">
        <v>74</v>
      </c>
      <c r="AY130" s="162" t="s">
        <v>137</v>
      </c>
    </row>
    <row r="131" spans="1:65" s="14" customFormat="1">
      <c r="B131" s="161"/>
      <c r="D131" s="154" t="s">
        <v>149</v>
      </c>
      <c r="E131" s="162" t="s">
        <v>3</v>
      </c>
      <c r="F131" s="163" t="s">
        <v>173</v>
      </c>
      <c r="H131" s="164">
        <v>1045.76</v>
      </c>
      <c r="I131" s="165"/>
      <c r="L131" s="161"/>
      <c r="M131" s="166"/>
      <c r="N131" s="167"/>
      <c r="O131" s="167"/>
      <c r="P131" s="167"/>
      <c r="Q131" s="167"/>
      <c r="R131" s="167"/>
      <c r="S131" s="167"/>
      <c r="T131" s="168"/>
      <c r="AT131" s="162" t="s">
        <v>149</v>
      </c>
      <c r="AU131" s="162" t="s">
        <v>147</v>
      </c>
      <c r="AV131" s="14" t="s">
        <v>84</v>
      </c>
      <c r="AW131" s="14" t="s">
        <v>36</v>
      </c>
      <c r="AX131" s="14" t="s">
        <v>74</v>
      </c>
      <c r="AY131" s="162" t="s">
        <v>137</v>
      </c>
    </row>
    <row r="132" spans="1:65" s="16" customFormat="1">
      <c r="B132" s="177"/>
      <c r="D132" s="154" t="s">
        <v>149</v>
      </c>
      <c r="E132" s="178" t="s">
        <v>3</v>
      </c>
      <c r="F132" s="179" t="s">
        <v>154</v>
      </c>
      <c r="H132" s="180">
        <v>1921.4780000000001</v>
      </c>
      <c r="I132" s="181"/>
      <c r="L132" s="177"/>
      <c r="M132" s="182"/>
      <c r="N132" s="183"/>
      <c r="O132" s="183"/>
      <c r="P132" s="183"/>
      <c r="Q132" s="183"/>
      <c r="R132" s="183"/>
      <c r="S132" s="183"/>
      <c r="T132" s="184"/>
      <c r="AT132" s="178" t="s">
        <v>149</v>
      </c>
      <c r="AU132" s="178" t="s">
        <v>147</v>
      </c>
      <c r="AV132" s="16" t="s">
        <v>146</v>
      </c>
      <c r="AW132" s="16" t="s">
        <v>36</v>
      </c>
      <c r="AX132" s="16" t="s">
        <v>82</v>
      </c>
      <c r="AY132" s="178" t="s">
        <v>137</v>
      </c>
    </row>
    <row r="133" spans="1:65" s="2" customFormat="1" ht="66.75" customHeight="1">
      <c r="A133" s="34"/>
      <c r="B133" s="139"/>
      <c r="C133" s="140" t="s">
        <v>174</v>
      </c>
      <c r="D133" s="140" t="s">
        <v>141</v>
      </c>
      <c r="E133" s="141" t="s">
        <v>175</v>
      </c>
      <c r="F133" s="142" t="s">
        <v>176</v>
      </c>
      <c r="G133" s="143" t="s">
        <v>144</v>
      </c>
      <c r="H133" s="144">
        <v>23057.736000000001</v>
      </c>
      <c r="I133" s="145"/>
      <c r="J133" s="146">
        <f>ROUND(I133*H133,2)</f>
        <v>0</v>
      </c>
      <c r="K133" s="142" t="s">
        <v>145</v>
      </c>
      <c r="L133" s="35"/>
      <c r="M133" s="147" t="s">
        <v>3</v>
      </c>
      <c r="N133" s="148" t="s">
        <v>45</v>
      </c>
      <c r="O133" s="55"/>
      <c r="P133" s="149">
        <f>O133*H133</f>
        <v>0</v>
      </c>
      <c r="Q133" s="149">
        <v>0</v>
      </c>
      <c r="R133" s="149">
        <f>Q133*H133</f>
        <v>0</v>
      </c>
      <c r="S133" s="149">
        <v>0</v>
      </c>
      <c r="T133" s="150">
        <f>S133*H133</f>
        <v>0</v>
      </c>
      <c r="U133" s="34"/>
      <c r="V133" s="34"/>
      <c r="W133" s="34"/>
      <c r="X133" s="34"/>
      <c r="Y133" s="34"/>
      <c r="Z133" s="34"/>
      <c r="AA133" s="34"/>
      <c r="AB133" s="34"/>
      <c r="AC133" s="34"/>
      <c r="AD133" s="34"/>
      <c r="AE133" s="34"/>
      <c r="AR133" s="151" t="s">
        <v>146</v>
      </c>
      <c r="AT133" s="151" t="s">
        <v>141</v>
      </c>
      <c r="AU133" s="151" t="s">
        <v>147</v>
      </c>
      <c r="AY133" s="19" t="s">
        <v>137</v>
      </c>
      <c r="BE133" s="152">
        <f>IF(N133="základní",J133,0)</f>
        <v>0</v>
      </c>
      <c r="BF133" s="152">
        <f>IF(N133="snížená",J133,0)</f>
        <v>0</v>
      </c>
      <c r="BG133" s="152">
        <f>IF(N133="zákl. přenesená",J133,0)</f>
        <v>0</v>
      </c>
      <c r="BH133" s="152">
        <f>IF(N133="sníž. přenesená",J133,0)</f>
        <v>0</v>
      </c>
      <c r="BI133" s="152">
        <f>IF(N133="nulová",J133,0)</f>
        <v>0</v>
      </c>
      <c r="BJ133" s="19" t="s">
        <v>82</v>
      </c>
      <c r="BK133" s="152">
        <f>ROUND(I133*H133,2)</f>
        <v>0</v>
      </c>
      <c r="BL133" s="19" t="s">
        <v>146</v>
      </c>
      <c r="BM133" s="151" t="s">
        <v>177</v>
      </c>
    </row>
    <row r="134" spans="1:65" s="13" customFormat="1">
      <c r="B134" s="153"/>
      <c r="D134" s="154" t="s">
        <v>149</v>
      </c>
      <c r="E134" s="155" t="s">
        <v>3</v>
      </c>
      <c r="F134" s="156" t="s">
        <v>178</v>
      </c>
      <c r="H134" s="155" t="s">
        <v>3</v>
      </c>
      <c r="I134" s="157"/>
      <c r="L134" s="153"/>
      <c r="M134" s="158"/>
      <c r="N134" s="159"/>
      <c r="O134" s="159"/>
      <c r="P134" s="159"/>
      <c r="Q134" s="159"/>
      <c r="R134" s="159"/>
      <c r="S134" s="159"/>
      <c r="T134" s="160"/>
      <c r="AT134" s="155" t="s">
        <v>149</v>
      </c>
      <c r="AU134" s="155" t="s">
        <v>147</v>
      </c>
      <c r="AV134" s="13" t="s">
        <v>82</v>
      </c>
      <c r="AW134" s="13" t="s">
        <v>36</v>
      </c>
      <c r="AX134" s="13" t="s">
        <v>74</v>
      </c>
      <c r="AY134" s="155" t="s">
        <v>137</v>
      </c>
    </row>
    <row r="135" spans="1:65" s="14" customFormat="1">
      <c r="B135" s="161"/>
      <c r="D135" s="154" t="s">
        <v>149</v>
      </c>
      <c r="E135" s="162" t="s">
        <v>3</v>
      </c>
      <c r="F135" s="163" t="s">
        <v>179</v>
      </c>
      <c r="H135" s="164">
        <v>23057.736000000001</v>
      </c>
      <c r="I135" s="165"/>
      <c r="L135" s="161"/>
      <c r="M135" s="166"/>
      <c r="N135" s="167"/>
      <c r="O135" s="167"/>
      <c r="P135" s="167"/>
      <c r="Q135" s="167"/>
      <c r="R135" s="167"/>
      <c r="S135" s="167"/>
      <c r="T135" s="168"/>
      <c r="AT135" s="162" t="s">
        <v>149</v>
      </c>
      <c r="AU135" s="162" t="s">
        <v>147</v>
      </c>
      <c r="AV135" s="14" t="s">
        <v>84</v>
      </c>
      <c r="AW135" s="14" t="s">
        <v>36</v>
      </c>
      <c r="AX135" s="14" t="s">
        <v>82</v>
      </c>
      <c r="AY135" s="162" t="s">
        <v>137</v>
      </c>
    </row>
    <row r="136" spans="1:65" s="2" customFormat="1" ht="36">
      <c r="A136" s="34"/>
      <c r="B136" s="139"/>
      <c r="C136" s="140" t="s">
        <v>180</v>
      </c>
      <c r="D136" s="140" t="s">
        <v>141</v>
      </c>
      <c r="E136" s="141" t="s">
        <v>181</v>
      </c>
      <c r="F136" s="142" t="s">
        <v>182</v>
      </c>
      <c r="G136" s="143" t="s">
        <v>144</v>
      </c>
      <c r="H136" s="144">
        <v>1921.4780000000001</v>
      </c>
      <c r="I136" s="145"/>
      <c r="J136" s="146">
        <f>ROUND(I136*H136,2)</f>
        <v>0</v>
      </c>
      <c r="K136" s="142" t="s">
        <v>145</v>
      </c>
      <c r="L136" s="35"/>
      <c r="M136" s="147" t="s">
        <v>3</v>
      </c>
      <c r="N136" s="148" t="s">
        <v>45</v>
      </c>
      <c r="O136" s="55"/>
      <c r="P136" s="149">
        <f>O136*H136</f>
        <v>0</v>
      </c>
      <c r="Q136" s="149">
        <v>0</v>
      </c>
      <c r="R136" s="149">
        <f>Q136*H136</f>
        <v>0</v>
      </c>
      <c r="S136" s="149">
        <v>0</v>
      </c>
      <c r="T136" s="150">
        <f>S136*H136</f>
        <v>0</v>
      </c>
      <c r="U136" s="34"/>
      <c r="V136" s="34"/>
      <c r="W136" s="34"/>
      <c r="X136" s="34"/>
      <c r="Y136" s="34"/>
      <c r="Z136" s="34"/>
      <c r="AA136" s="34"/>
      <c r="AB136" s="34"/>
      <c r="AC136" s="34"/>
      <c r="AD136" s="34"/>
      <c r="AE136" s="34"/>
      <c r="AR136" s="151" t="s">
        <v>146</v>
      </c>
      <c r="AT136" s="151" t="s">
        <v>141</v>
      </c>
      <c r="AU136" s="151" t="s">
        <v>147</v>
      </c>
      <c r="AY136" s="19" t="s">
        <v>137</v>
      </c>
      <c r="BE136" s="152">
        <f>IF(N136="základní",J136,0)</f>
        <v>0</v>
      </c>
      <c r="BF136" s="152">
        <f>IF(N136="snížená",J136,0)</f>
        <v>0</v>
      </c>
      <c r="BG136" s="152">
        <f>IF(N136="zákl. přenesená",J136,0)</f>
        <v>0</v>
      </c>
      <c r="BH136" s="152">
        <f>IF(N136="sníž. přenesená",J136,0)</f>
        <v>0</v>
      </c>
      <c r="BI136" s="152">
        <f>IF(N136="nulová",J136,0)</f>
        <v>0</v>
      </c>
      <c r="BJ136" s="19" t="s">
        <v>82</v>
      </c>
      <c r="BK136" s="152">
        <f>ROUND(I136*H136,2)</f>
        <v>0</v>
      </c>
      <c r="BL136" s="19" t="s">
        <v>146</v>
      </c>
      <c r="BM136" s="151" t="s">
        <v>183</v>
      </c>
    </row>
    <row r="137" spans="1:65" s="14" customFormat="1">
      <c r="B137" s="161"/>
      <c r="D137" s="154" t="s">
        <v>149</v>
      </c>
      <c r="E137" s="162" t="s">
        <v>3</v>
      </c>
      <c r="F137" s="163" t="s">
        <v>184</v>
      </c>
      <c r="H137" s="164">
        <v>1921.4780000000001</v>
      </c>
      <c r="I137" s="165"/>
      <c r="L137" s="161"/>
      <c r="M137" s="166"/>
      <c r="N137" s="167"/>
      <c r="O137" s="167"/>
      <c r="P137" s="167"/>
      <c r="Q137" s="167"/>
      <c r="R137" s="167"/>
      <c r="S137" s="167"/>
      <c r="T137" s="168"/>
      <c r="AT137" s="162" t="s">
        <v>149</v>
      </c>
      <c r="AU137" s="162" t="s">
        <v>147</v>
      </c>
      <c r="AV137" s="14" t="s">
        <v>84</v>
      </c>
      <c r="AW137" s="14" t="s">
        <v>36</v>
      </c>
      <c r="AX137" s="14" t="s">
        <v>82</v>
      </c>
      <c r="AY137" s="162" t="s">
        <v>137</v>
      </c>
    </row>
    <row r="138" spans="1:65" s="2" customFormat="1" ht="24">
      <c r="A138" s="34"/>
      <c r="B138" s="139"/>
      <c r="C138" s="140" t="s">
        <v>185</v>
      </c>
      <c r="D138" s="140" t="s">
        <v>141</v>
      </c>
      <c r="E138" s="141" t="s">
        <v>186</v>
      </c>
      <c r="F138" s="142" t="s">
        <v>187</v>
      </c>
      <c r="G138" s="143" t="s">
        <v>144</v>
      </c>
      <c r="H138" s="144">
        <v>2743.0749999999998</v>
      </c>
      <c r="I138" s="145"/>
      <c r="J138" s="146">
        <f>ROUND(I138*H138,2)</f>
        <v>0</v>
      </c>
      <c r="K138" s="142" t="s">
        <v>145</v>
      </c>
      <c r="L138" s="35"/>
      <c r="M138" s="147" t="s">
        <v>3</v>
      </c>
      <c r="N138" s="148" t="s">
        <v>45</v>
      </c>
      <c r="O138" s="55"/>
      <c r="P138" s="149">
        <f>O138*H138</f>
        <v>0</v>
      </c>
      <c r="Q138" s="149">
        <v>0</v>
      </c>
      <c r="R138" s="149">
        <f>Q138*H138</f>
        <v>0</v>
      </c>
      <c r="S138" s="149">
        <v>0</v>
      </c>
      <c r="T138" s="150">
        <f>S138*H138</f>
        <v>0</v>
      </c>
      <c r="U138" s="34"/>
      <c r="V138" s="34"/>
      <c r="W138" s="34"/>
      <c r="X138" s="34"/>
      <c r="Y138" s="34"/>
      <c r="Z138" s="34"/>
      <c r="AA138" s="34"/>
      <c r="AB138" s="34"/>
      <c r="AC138" s="34"/>
      <c r="AD138" s="34"/>
      <c r="AE138" s="34"/>
      <c r="AR138" s="151" t="s">
        <v>146</v>
      </c>
      <c r="AT138" s="151" t="s">
        <v>141</v>
      </c>
      <c r="AU138" s="151" t="s">
        <v>147</v>
      </c>
      <c r="AY138" s="19" t="s">
        <v>137</v>
      </c>
      <c r="BE138" s="152">
        <f>IF(N138="základní",J138,0)</f>
        <v>0</v>
      </c>
      <c r="BF138" s="152">
        <f>IF(N138="snížená",J138,0)</f>
        <v>0</v>
      </c>
      <c r="BG138" s="152">
        <f>IF(N138="zákl. přenesená",J138,0)</f>
        <v>0</v>
      </c>
      <c r="BH138" s="152">
        <f>IF(N138="sníž. přenesená",J138,0)</f>
        <v>0</v>
      </c>
      <c r="BI138" s="152">
        <f>IF(N138="nulová",J138,0)</f>
        <v>0</v>
      </c>
      <c r="BJ138" s="19" t="s">
        <v>82</v>
      </c>
      <c r="BK138" s="152">
        <f>ROUND(I138*H138,2)</f>
        <v>0</v>
      </c>
      <c r="BL138" s="19" t="s">
        <v>146</v>
      </c>
      <c r="BM138" s="151" t="s">
        <v>188</v>
      </c>
    </row>
    <row r="139" spans="1:65" s="14" customFormat="1">
      <c r="B139" s="161"/>
      <c r="D139" s="154" t="s">
        <v>149</v>
      </c>
      <c r="E139" s="162" t="s">
        <v>3</v>
      </c>
      <c r="F139" s="163" t="s">
        <v>189</v>
      </c>
      <c r="H139" s="164">
        <v>2743.0749999999998</v>
      </c>
      <c r="I139" s="165"/>
      <c r="L139" s="161"/>
      <c r="M139" s="166"/>
      <c r="N139" s="167"/>
      <c r="O139" s="167"/>
      <c r="P139" s="167"/>
      <c r="Q139" s="167"/>
      <c r="R139" s="167"/>
      <c r="S139" s="167"/>
      <c r="T139" s="168"/>
      <c r="AT139" s="162" t="s">
        <v>149</v>
      </c>
      <c r="AU139" s="162" t="s">
        <v>147</v>
      </c>
      <c r="AV139" s="14" t="s">
        <v>84</v>
      </c>
      <c r="AW139" s="14" t="s">
        <v>36</v>
      </c>
      <c r="AX139" s="14" t="s">
        <v>82</v>
      </c>
      <c r="AY139" s="162" t="s">
        <v>137</v>
      </c>
    </row>
    <row r="140" spans="1:65" s="2" customFormat="1" ht="44.25" customHeight="1">
      <c r="A140" s="34"/>
      <c r="B140" s="139"/>
      <c r="C140" s="140" t="s">
        <v>190</v>
      </c>
      <c r="D140" s="140" t="s">
        <v>141</v>
      </c>
      <c r="E140" s="141" t="s">
        <v>191</v>
      </c>
      <c r="F140" s="142" t="s">
        <v>192</v>
      </c>
      <c r="G140" s="143" t="s">
        <v>193</v>
      </c>
      <c r="H140" s="144">
        <v>3362.587</v>
      </c>
      <c r="I140" s="145"/>
      <c r="J140" s="146">
        <f>ROUND(I140*H140,2)</f>
        <v>0</v>
      </c>
      <c r="K140" s="142" t="s">
        <v>145</v>
      </c>
      <c r="L140" s="35"/>
      <c r="M140" s="147" t="s">
        <v>3</v>
      </c>
      <c r="N140" s="148" t="s">
        <v>45</v>
      </c>
      <c r="O140" s="55"/>
      <c r="P140" s="149">
        <f>O140*H140</f>
        <v>0</v>
      </c>
      <c r="Q140" s="149">
        <v>0</v>
      </c>
      <c r="R140" s="149">
        <f>Q140*H140</f>
        <v>0</v>
      </c>
      <c r="S140" s="149">
        <v>0</v>
      </c>
      <c r="T140" s="150">
        <f>S140*H140</f>
        <v>0</v>
      </c>
      <c r="U140" s="34"/>
      <c r="V140" s="34"/>
      <c r="W140" s="34"/>
      <c r="X140" s="34"/>
      <c r="Y140" s="34"/>
      <c r="Z140" s="34"/>
      <c r="AA140" s="34"/>
      <c r="AB140" s="34"/>
      <c r="AC140" s="34"/>
      <c r="AD140" s="34"/>
      <c r="AE140" s="34"/>
      <c r="AR140" s="151" t="s">
        <v>146</v>
      </c>
      <c r="AT140" s="151" t="s">
        <v>141</v>
      </c>
      <c r="AU140" s="151" t="s">
        <v>147</v>
      </c>
      <c r="AY140" s="19" t="s">
        <v>137</v>
      </c>
      <c r="BE140" s="152">
        <f>IF(N140="základní",J140,0)</f>
        <v>0</v>
      </c>
      <c r="BF140" s="152">
        <f>IF(N140="snížená",J140,0)</f>
        <v>0</v>
      </c>
      <c r="BG140" s="152">
        <f>IF(N140="zákl. přenesená",J140,0)</f>
        <v>0</v>
      </c>
      <c r="BH140" s="152">
        <f>IF(N140="sníž. přenesená",J140,0)</f>
        <v>0</v>
      </c>
      <c r="BI140" s="152">
        <f>IF(N140="nulová",J140,0)</f>
        <v>0</v>
      </c>
      <c r="BJ140" s="19" t="s">
        <v>82</v>
      </c>
      <c r="BK140" s="152">
        <f>ROUND(I140*H140,2)</f>
        <v>0</v>
      </c>
      <c r="BL140" s="19" t="s">
        <v>146</v>
      </c>
      <c r="BM140" s="151" t="s">
        <v>194</v>
      </c>
    </row>
    <row r="141" spans="1:65" s="14" customFormat="1" ht="22.5">
      <c r="B141" s="161"/>
      <c r="D141" s="154" t="s">
        <v>149</v>
      </c>
      <c r="E141" s="162" t="s">
        <v>3</v>
      </c>
      <c r="F141" s="163" t="s">
        <v>195</v>
      </c>
      <c r="H141" s="164">
        <v>3362.587</v>
      </c>
      <c r="I141" s="165"/>
      <c r="L141" s="161"/>
      <c r="M141" s="166"/>
      <c r="N141" s="167"/>
      <c r="O141" s="167"/>
      <c r="P141" s="167"/>
      <c r="Q141" s="167"/>
      <c r="R141" s="167"/>
      <c r="S141" s="167"/>
      <c r="T141" s="168"/>
      <c r="AT141" s="162" t="s">
        <v>149</v>
      </c>
      <c r="AU141" s="162" t="s">
        <v>147</v>
      </c>
      <c r="AV141" s="14" t="s">
        <v>84</v>
      </c>
      <c r="AW141" s="14" t="s">
        <v>36</v>
      </c>
      <c r="AX141" s="14" t="s">
        <v>82</v>
      </c>
      <c r="AY141" s="162" t="s">
        <v>137</v>
      </c>
    </row>
    <row r="142" spans="1:65" s="2" customFormat="1" ht="24">
      <c r="A142" s="34"/>
      <c r="B142" s="139"/>
      <c r="C142" s="140" t="s">
        <v>196</v>
      </c>
      <c r="D142" s="140" t="s">
        <v>141</v>
      </c>
      <c r="E142" s="141" t="s">
        <v>197</v>
      </c>
      <c r="F142" s="142" t="s">
        <v>198</v>
      </c>
      <c r="G142" s="143" t="s">
        <v>199</v>
      </c>
      <c r="H142" s="144">
        <v>5970.375</v>
      </c>
      <c r="I142" s="145"/>
      <c r="J142" s="146">
        <f>ROUND(I142*H142,2)</f>
        <v>0</v>
      </c>
      <c r="K142" s="142" t="s">
        <v>145</v>
      </c>
      <c r="L142" s="35"/>
      <c r="M142" s="147" t="s">
        <v>3</v>
      </c>
      <c r="N142" s="148" t="s">
        <v>45</v>
      </c>
      <c r="O142" s="55"/>
      <c r="P142" s="149">
        <f>O142*H142</f>
        <v>0</v>
      </c>
      <c r="Q142" s="149">
        <v>0</v>
      </c>
      <c r="R142" s="149">
        <f>Q142*H142</f>
        <v>0</v>
      </c>
      <c r="S142" s="149">
        <v>0</v>
      </c>
      <c r="T142" s="150">
        <f>S142*H142</f>
        <v>0</v>
      </c>
      <c r="U142" s="34"/>
      <c r="V142" s="34"/>
      <c r="W142" s="34"/>
      <c r="X142" s="34"/>
      <c r="Y142" s="34"/>
      <c r="Z142" s="34"/>
      <c r="AA142" s="34"/>
      <c r="AB142" s="34"/>
      <c r="AC142" s="34"/>
      <c r="AD142" s="34"/>
      <c r="AE142" s="34"/>
      <c r="AR142" s="151" t="s">
        <v>146</v>
      </c>
      <c r="AT142" s="151" t="s">
        <v>141</v>
      </c>
      <c r="AU142" s="151" t="s">
        <v>147</v>
      </c>
      <c r="AY142" s="19" t="s">
        <v>137</v>
      </c>
      <c r="BE142" s="152">
        <f>IF(N142="základní",J142,0)</f>
        <v>0</v>
      </c>
      <c r="BF142" s="152">
        <f>IF(N142="snížená",J142,0)</f>
        <v>0</v>
      </c>
      <c r="BG142" s="152">
        <f>IF(N142="zákl. přenesená",J142,0)</f>
        <v>0</v>
      </c>
      <c r="BH142" s="152">
        <f>IF(N142="sníž. přenesená",J142,0)</f>
        <v>0</v>
      </c>
      <c r="BI142" s="152">
        <f>IF(N142="nulová",J142,0)</f>
        <v>0</v>
      </c>
      <c r="BJ142" s="19" t="s">
        <v>82</v>
      </c>
      <c r="BK142" s="152">
        <f>ROUND(I142*H142,2)</f>
        <v>0</v>
      </c>
      <c r="BL142" s="19" t="s">
        <v>146</v>
      </c>
      <c r="BM142" s="151" t="s">
        <v>200</v>
      </c>
    </row>
    <row r="143" spans="1:65" s="14" customFormat="1">
      <c r="B143" s="161"/>
      <c r="D143" s="154" t="s">
        <v>149</v>
      </c>
      <c r="E143" s="162" t="s">
        <v>3</v>
      </c>
      <c r="F143" s="163" t="s">
        <v>201</v>
      </c>
      <c r="H143" s="164">
        <v>5970.375</v>
      </c>
      <c r="I143" s="165"/>
      <c r="L143" s="161"/>
      <c r="M143" s="166"/>
      <c r="N143" s="167"/>
      <c r="O143" s="167"/>
      <c r="P143" s="167"/>
      <c r="Q143" s="167"/>
      <c r="R143" s="167"/>
      <c r="S143" s="167"/>
      <c r="T143" s="168"/>
      <c r="AT143" s="162" t="s">
        <v>149</v>
      </c>
      <c r="AU143" s="162" t="s">
        <v>147</v>
      </c>
      <c r="AV143" s="14" t="s">
        <v>84</v>
      </c>
      <c r="AW143" s="14" t="s">
        <v>36</v>
      </c>
      <c r="AX143" s="14" t="s">
        <v>82</v>
      </c>
      <c r="AY143" s="162" t="s">
        <v>137</v>
      </c>
    </row>
    <row r="144" spans="1:65" s="12" customFormat="1" ht="20.85" customHeight="1">
      <c r="B144" s="126"/>
      <c r="D144" s="127" t="s">
        <v>73</v>
      </c>
      <c r="E144" s="137" t="s">
        <v>202</v>
      </c>
      <c r="F144" s="137" t="s">
        <v>203</v>
      </c>
      <c r="I144" s="129"/>
      <c r="J144" s="138">
        <f>BK144</f>
        <v>0</v>
      </c>
      <c r="L144" s="126"/>
      <c r="M144" s="131"/>
      <c r="N144" s="132"/>
      <c r="O144" s="132"/>
      <c r="P144" s="133">
        <f>SUM(P145:P163)</f>
        <v>0</v>
      </c>
      <c r="Q144" s="132"/>
      <c r="R144" s="133">
        <f>SUM(R145:R163)</f>
        <v>3321.91</v>
      </c>
      <c r="S144" s="132"/>
      <c r="T144" s="134">
        <f>SUM(T145:T163)</f>
        <v>0</v>
      </c>
      <c r="AR144" s="127" t="s">
        <v>82</v>
      </c>
      <c r="AT144" s="135" t="s">
        <v>73</v>
      </c>
      <c r="AU144" s="135" t="s">
        <v>84</v>
      </c>
      <c r="AY144" s="127" t="s">
        <v>137</v>
      </c>
      <c r="BK144" s="136">
        <f>SUM(BK145:BK163)</f>
        <v>0</v>
      </c>
    </row>
    <row r="145" spans="1:65" s="2" customFormat="1" ht="33" customHeight="1">
      <c r="A145" s="34"/>
      <c r="B145" s="139"/>
      <c r="C145" s="140" t="s">
        <v>204</v>
      </c>
      <c r="D145" s="140" t="s">
        <v>141</v>
      </c>
      <c r="E145" s="141" t="s">
        <v>205</v>
      </c>
      <c r="F145" s="142" t="s">
        <v>206</v>
      </c>
      <c r="G145" s="143" t="s">
        <v>144</v>
      </c>
      <c r="H145" s="144">
        <v>1566.2439999999999</v>
      </c>
      <c r="I145" s="145"/>
      <c r="J145" s="146">
        <f>ROUND(I145*H145,2)</f>
        <v>0</v>
      </c>
      <c r="K145" s="142" t="s">
        <v>145</v>
      </c>
      <c r="L145" s="35"/>
      <c r="M145" s="147" t="s">
        <v>3</v>
      </c>
      <c r="N145" s="148" t="s">
        <v>45</v>
      </c>
      <c r="O145" s="55"/>
      <c r="P145" s="149">
        <f>O145*H145</f>
        <v>0</v>
      </c>
      <c r="Q145" s="149">
        <v>0</v>
      </c>
      <c r="R145" s="149">
        <f>Q145*H145</f>
        <v>0</v>
      </c>
      <c r="S145" s="149">
        <v>0</v>
      </c>
      <c r="T145" s="150">
        <f>S145*H145</f>
        <v>0</v>
      </c>
      <c r="U145" s="34"/>
      <c r="V145" s="34"/>
      <c r="W145" s="34"/>
      <c r="X145" s="34"/>
      <c r="Y145" s="34"/>
      <c r="Z145" s="34"/>
      <c r="AA145" s="34"/>
      <c r="AB145" s="34"/>
      <c r="AC145" s="34"/>
      <c r="AD145" s="34"/>
      <c r="AE145" s="34"/>
      <c r="AR145" s="151" t="s">
        <v>146</v>
      </c>
      <c r="AT145" s="151" t="s">
        <v>141</v>
      </c>
      <c r="AU145" s="151" t="s">
        <v>147</v>
      </c>
      <c r="AY145" s="19" t="s">
        <v>137</v>
      </c>
      <c r="BE145" s="152">
        <f>IF(N145="základní",J145,0)</f>
        <v>0</v>
      </c>
      <c r="BF145" s="152">
        <f>IF(N145="snížená",J145,0)</f>
        <v>0</v>
      </c>
      <c r="BG145" s="152">
        <f>IF(N145="zákl. přenesená",J145,0)</f>
        <v>0</v>
      </c>
      <c r="BH145" s="152">
        <f>IF(N145="sníž. přenesená",J145,0)</f>
        <v>0</v>
      </c>
      <c r="BI145" s="152">
        <f>IF(N145="nulová",J145,0)</f>
        <v>0</v>
      </c>
      <c r="BJ145" s="19" t="s">
        <v>82</v>
      </c>
      <c r="BK145" s="152">
        <f>ROUND(I145*H145,2)</f>
        <v>0</v>
      </c>
      <c r="BL145" s="19" t="s">
        <v>146</v>
      </c>
      <c r="BM145" s="151" t="s">
        <v>207</v>
      </c>
    </row>
    <row r="146" spans="1:65" s="14" customFormat="1">
      <c r="B146" s="161"/>
      <c r="D146" s="154" t="s">
        <v>149</v>
      </c>
      <c r="E146" s="162" t="s">
        <v>3</v>
      </c>
      <c r="F146" s="163" t="s">
        <v>208</v>
      </c>
      <c r="H146" s="164">
        <v>62.85</v>
      </c>
      <c r="I146" s="165"/>
      <c r="L146" s="161"/>
      <c r="M146" s="166"/>
      <c r="N146" s="167"/>
      <c r="O146" s="167"/>
      <c r="P146" s="167"/>
      <c r="Q146" s="167"/>
      <c r="R146" s="167"/>
      <c r="S146" s="167"/>
      <c r="T146" s="168"/>
      <c r="AT146" s="162" t="s">
        <v>149</v>
      </c>
      <c r="AU146" s="162" t="s">
        <v>147</v>
      </c>
      <c r="AV146" s="14" t="s">
        <v>84</v>
      </c>
      <c r="AW146" s="14" t="s">
        <v>36</v>
      </c>
      <c r="AX146" s="14" t="s">
        <v>74</v>
      </c>
      <c r="AY146" s="162" t="s">
        <v>137</v>
      </c>
    </row>
    <row r="147" spans="1:65" s="14" customFormat="1">
      <c r="B147" s="161"/>
      <c r="D147" s="154" t="s">
        <v>149</v>
      </c>
      <c r="E147" s="162" t="s">
        <v>3</v>
      </c>
      <c r="F147" s="163" t="s">
        <v>209</v>
      </c>
      <c r="H147" s="164">
        <v>1492.5940000000001</v>
      </c>
      <c r="I147" s="165"/>
      <c r="L147" s="161"/>
      <c r="M147" s="166"/>
      <c r="N147" s="167"/>
      <c r="O147" s="167"/>
      <c r="P147" s="167"/>
      <c r="Q147" s="167"/>
      <c r="R147" s="167"/>
      <c r="S147" s="167"/>
      <c r="T147" s="168"/>
      <c r="AT147" s="162" t="s">
        <v>149</v>
      </c>
      <c r="AU147" s="162" t="s">
        <v>147</v>
      </c>
      <c r="AV147" s="14" t="s">
        <v>84</v>
      </c>
      <c r="AW147" s="14" t="s">
        <v>36</v>
      </c>
      <c r="AX147" s="14" t="s">
        <v>74</v>
      </c>
      <c r="AY147" s="162" t="s">
        <v>137</v>
      </c>
    </row>
    <row r="148" spans="1:65" s="14" customFormat="1">
      <c r="B148" s="161"/>
      <c r="D148" s="154" t="s">
        <v>149</v>
      </c>
      <c r="E148" s="162" t="s">
        <v>3</v>
      </c>
      <c r="F148" s="163" t="s">
        <v>210</v>
      </c>
      <c r="H148" s="164">
        <v>10.8</v>
      </c>
      <c r="I148" s="165"/>
      <c r="L148" s="161"/>
      <c r="M148" s="166"/>
      <c r="N148" s="167"/>
      <c r="O148" s="167"/>
      <c r="P148" s="167"/>
      <c r="Q148" s="167"/>
      <c r="R148" s="167"/>
      <c r="S148" s="167"/>
      <c r="T148" s="168"/>
      <c r="AT148" s="162" t="s">
        <v>149</v>
      </c>
      <c r="AU148" s="162" t="s">
        <v>147</v>
      </c>
      <c r="AV148" s="14" t="s">
        <v>84</v>
      </c>
      <c r="AW148" s="14" t="s">
        <v>36</v>
      </c>
      <c r="AX148" s="14" t="s">
        <v>74</v>
      </c>
      <c r="AY148" s="162" t="s">
        <v>137</v>
      </c>
    </row>
    <row r="149" spans="1:65" s="16" customFormat="1">
      <c r="B149" s="177"/>
      <c r="D149" s="154" t="s">
        <v>149</v>
      </c>
      <c r="E149" s="178" t="s">
        <v>3</v>
      </c>
      <c r="F149" s="179" t="s">
        <v>154</v>
      </c>
      <c r="H149" s="180">
        <v>1566.2439999999999</v>
      </c>
      <c r="I149" s="181"/>
      <c r="L149" s="177"/>
      <c r="M149" s="182"/>
      <c r="N149" s="183"/>
      <c r="O149" s="183"/>
      <c r="P149" s="183"/>
      <c r="Q149" s="183"/>
      <c r="R149" s="183"/>
      <c r="S149" s="183"/>
      <c r="T149" s="184"/>
      <c r="AT149" s="178" t="s">
        <v>149</v>
      </c>
      <c r="AU149" s="178" t="s">
        <v>147</v>
      </c>
      <c r="AV149" s="16" t="s">
        <v>146</v>
      </c>
      <c r="AW149" s="16" t="s">
        <v>36</v>
      </c>
      <c r="AX149" s="16" t="s">
        <v>82</v>
      </c>
      <c r="AY149" s="178" t="s">
        <v>137</v>
      </c>
    </row>
    <row r="150" spans="1:65" s="2" customFormat="1" ht="55.5" customHeight="1">
      <c r="A150" s="34"/>
      <c r="B150" s="139"/>
      <c r="C150" s="140" t="s">
        <v>211</v>
      </c>
      <c r="D150" s="140" t="s">
        <v>141</v>
      </c>
      <c r="E150" s="141" t="s">
        <v>212</v>
      </c>
      <c r="F150" s="142" t="s">
        <v>213</v>
      </c>
      <c r="G150" s="143" t="s">
        <v>144</v>
      </c>
      <c r="H150" s="144">
        <v>121.85</v>
      </c>
      <c r="I150" s="145"/>
      <c r="J150" s="146">
        <f>ROUND(I150*H150,2)</f>
        <v>0</v>
      </c>
      <c r="K150" s="142" t="s">
        <v>145</v>
      </c>
      <c r="L150" s="35"/>
      <c r="M150" s="147" t="s">
        <v>3</v>
      </c>
      <c r="N150" s="148" t="s">
        <v>45</v>
      </c>
      <c r="O150" s="55"/>
      <c r="P150" s="149">
        <f>O150*H150</f>
        <v>0</v>
      </c>
      <c r="Q150" s="149">
        <v>0</v>
      </c>
      <c r="R150" s="149">
        <f>Q150*H150</f>
        <v>0</v>
      </c>
      <c r="S150" s="149">
        <v>0</v>
      </c>
      <c r="T150" s="150">
        <f>S150*H150</f>
        <v>0</v>
      </c>
      <c r="U150" s="34"/>
      <c r="V150" s="34"/>
      <c r="W150" s="34"/>
      <c r="X150" s="34"/>
      <c r="Y150" s="34"/>
      <c r="Z150" s="34"/>
      <c r="AA150" s="34"/>
      <c r="AB150" s="34"/>
      <c r="AC150" s="34"/>
      <c r="AD150" s="34"/>
      <c r="AE150" s="34"/>
      <c r="AR150" s="151" t="s">
        <v>146</v>
      </c>
      <c r="AT150" s="151" t="s">
        <v>141</v>
      </c>
      <c r="AU150" s="151" t="s">
        <v>147</v>
      </c>
      <c r="AY150" s="19" t="s">
        <v>137</v>
      </c>
      <c r="BE150" s="152">
        <f>IF(N150="základní",J150,0)</f>
        <v>0</v>
      </c>
      <c r="BF150" s="152">
        <f>IF(N150="snížená",J150,0)</f>
        <v>0</v>
      </c>
      <c r="BG150" s="152">
        <f>IF(N150="zákl. přenesená",J150,0)</f>
        <v>0</v>
      </c>
      <c r="BH150" s="152">
        <f>IF(N150="sníž. přenesená",J150,0)</f>
        <v>0</v>
      </c>
      <c r="BI150" s="152">
        <f>IF(N150="nulová",J150,0)</f>
        <v>0</v>
      </c>
      <c r="BJ150" s="19" t="s">
        <v>82</v>
      </c>
      <c r="BK150" s="152">
        <f>ROUND(I150*H150,2)</f>
        <v>0</v>
      </c>
      <c r="BL150" s="19" t="s">
        <v>146</v>
      </c>
      <c r="BM150" s="151" t="s">
        <v>214</v>
      </c>
    </row>
    <row r="151" spans="1:65" s="14" customFormat="1" ht="22.5">
      <c r="B151" s="161"/>
      <c r="D151" s="154" t="s">
        <v>149</v>
      </c>
      <c r="E151" s="162" t="s">
        <v>3</v>
      </c>
      <c r="F151" s="163" t="s">
        <v>215</v>
      </c>
      <c r="H151" s="164">
        <v>121.85</v>
      </c>
      <c r="I151" s="165"/>
      <c r="L151" s="161"/>
      <c r="M151" s="166"/>
      <c r="N151" s="167"/>
      <c r="O151" s="167"/>
      <c r="P151" s="167"/>
      <c r="Q151" s="167"/>
      <c r="R151" s="167"/>
      <c r="S151" s="167"/>
      <c r="T151" s="168"/>
      <c r="AT151" s="162" t="s">
        <v>149</v>
      </c>
      <c r="AU151" s="162" t="s">
        <v>147</v>
      </c>
      <c r="AV151" s="14" t="s">
        <v>84</v>
      </c>
      <c r="AW151" s="14" t="s">
        <v>36</v>
      </c>
      <c r="AX151" s="14" t="s">
        <v>82</v>
      </c>
      <c r="AY151" s="162" t="s">
        <v>137</v>
      </c>
    </row>
    <row r="152" spans="1:65" s="2" customFormat="1" ht="55.5" customHeight="1">
      <c r="A152" s="34"/>
      <c r="B152" s="139"/>
      <c r="C152" s="140" t="s">
        <v>216</v>
      </c>
      <c r="D152" s="140" t="s">
        <v>141</v>
      </c>
      <c r="E152" s="141" t="s">
        <v>217</v>
      </c>
      <c r="F152" s="142" t="s">
        <v>218</v>
      </c>
      <c r="G152" s="143" t="s">
        <v>144</v>
      </c>
      <c r="H152" s="144">
        <v>2234.94</v>
      </c>
      <c r="I152" s="145"/>
      <c r="J152" s="146">
        <f>ROUND(I152*H152,2)</f>
        <v>0</v>
      </c>
      <c r="K152" s="142" t="s">
        <v>145</v>
      </c>
      <c r="L152" s="35"/>
      <c r="M152" s="147" t="s">
        <v>3</v>
      </c>
      <c r="N152" s="148" t="s">
        <v>45</v>
      </c>
      <c r="O152" s="55"/>
      <c r="P152" s="149">
        <f>O152*H152</f>
        <v>0</v>
      </c>
      <c r="Q152" s="149">
        <v>0</v>
      </c>
      <c r="R152" s="149">
        <f>Q152*H152</f>
        <v>0</v>
      </c>
      <c r="S152" s="149">
        <v>0</v>
      </c>
      <c r="T152" s="150">
        <f>S152*H152</f>
        <v>0</v>
      </c>
      <c r="U152" s="34"/>
      <c r="V152" s="34"/>
      <c r="W152" s="34"/>
      <c r="X152" s="34"/>
      <c r="Y152" s="34"/>
      <c r="Z152" s="34"/>
      <c r="AA152" s="34"/>
      <c r="AB152" s="34"/>
      <c r="AC152" s="34"/>
      <c r="AD152" s="34"/>
      <c r="AE152" s="34"/>
      <c r="AR152" s="151" t="s">
        <v>146</v>
      </c>
      <c r="AT152" s="151" t="s">
        <v>141</v>
      </c>
      <c r="AU152" s="151" t="s">
        <v>147</v>
      </c>
      <c r="AY152" s="19" t="s">
        <v>137</v>
      </c>
      <c r="BE152" s="152">
        <f>IF(N152="základní",J152,0)</f>
        <v>0</v>
      </c>
      <c r="BF152" s="152">
        <f>IF(N152="snížená",J152,0)</f>
        <v>0</v>
      </c>
      <c r="BG152" s="152">
        <f>IF(N152="zákl. přenesená",J152,0)</f>
        <v>0</v>
      </c>
      <c r="BH152" s="152">
        <f>IF(N152="sníž. přenesená",J152,0)</f>
        <v>0</v>
      </c>
      <c r="BI152" s="152">
        <f>IF(N152="nulová",J152,0)</f>
        <v>0</v>
      </c>
      <c r="BJ152" s="19" t="s">
        <v>82</v>
      </c>
      <c r="BK152" s="152">
        <f>ROUND(I152*H152,2)</f>
        <v>0</v>
      </c>
      <c r="BL152" s="19" t="s">
        <v>146</v>
      </c>
      <c r="BM152" s="151" t="s">
        <v>219</v>
      </c>
    </row>
    <row r="153" spans="1:65" s="13" customFormat="1">
      <c r="B153" s="153"/>
      <c r="D153" s="154" t="s">
        <v>149</v>
      </c>
      <c r="E153" s="155" t="s">
        <v>3</v>
      </c>
      <c r="F153" s="156" t="s">
        <v>220</v>
      </c>
      <c r="H153" s="155" t="s">
        <v>3</v>
      </c>
      <c r="I153" s="157"/>
      <c r="L153" s="153"/>
      <c r="M153" s="158"/>
      <c r="N153" s="159"/>
      <c r="O153" s="159"/>
      <c r="P153" s="159"/>
      <c r="Q153" s="159"/>
      <c r="R153" s="159"/>
      <c r="S153" s="159"/>
      <c r="T153" s="160"/>
      <c r="AT153" s="155" t="s">
        <v>149</v>
      </c>
      <c r="AU153" s="155" t="s">
        <v>147</v>
      </c>
      <c r="AV153" s="13" t="s">
        <v>82</v>
      </c>
      <c r="AW153" s="13" t="s">
        <v>36</v>
      </c>
      <c r="AX153" s="13" t="s">
        <v>74</v>
      </c>
      <c r="AY153" s="155" t="s">
        <v>137</v>
      </c>
    </row>
    <row r="154" spans="1:65" s="14" customFormat="1" ht="22.5">
      <c r="B154" s="161"/>
      <c r="D154" s="154" t="s">
        <v>149</v>
      </c>
      <c r="E154" s="162" t="s">
        <v>3</v>
      </c>
      <c r="F154" s="163" t="s">
        <v>221</v>
      </c>
      <c r="H154" s="164">
        <v>736.346</v>
      </c>
      <c r="I154" s="165"/>
      <c r="L154" s="161"/>
      <c r="M154" s="166"/>
      <c r="N154" s="167"/>
      <c r="O154" s="167"/>
      <c r="P154" s="167"/>
      <c r="Q154" s="167"/>
      <c r="R154" s="167"/>
      <c r="S154" s="167"/>
      <c r="T154" s="168"/>
      <c r="AT154" s="162" t="s">
        <v>149</v>
      </c>
      <c r="AU154" s="162" t="s">
        <v>147</v>
      </c>
      <c r="AV154" s="14" t="s">
        <v>84</v>
      </c>
      <c r="AW154" s="14" t="s">
        <v>36</v>
      </c>
      <c r="AX154" s="14" t="s">
        <v>74</v>
      </c>
      <c r="AY154" s="162" t="s">
        <v>137</v>
      </c>
    </row>
    <row r="155" spans="1:65" s="14" customFormat="1">
      <c r="B155" s="161"/>
      <c r="D155" s="154" t="s">
        <v>149</v>
      </c>
      <c r="E155" s="162" t="s">
        <v>3</v>
      </c>
      <c r="F155" s="163" t="s">
        <v>222</v>
      </c>
      <c r="H155" s="164">
        <v>1492.5940000000001</v>
      </c>
      <c r="I155" s="165"/>
      <c r="L155" s="161"/>
      <c r="M155" s="166"/>
      <c r="N155" s="167"/>
      <c r="O155" s="167"/>
      <c r="P155" s="167"/>
      <c r="Q155" s="167"/>
      <c r="R155" s="167"/>
      <c r="S155" s="167"/>
      <c r="T155" s="168"/>
      <c r="AT155" s="162" t="s">
        <v>149</v>
      </c>
      <c r="AU155" s="162" t="s">
        <v>147</v>
      </c>
      <c r="AV155" s="14" t="s">
        <v>84</v>
      </c>
      <c r="AW155" s="14" t="s">
        <v>36</v>
      </c>
      <c r="AX155" s="14" t="s">
        <v>74</v>
      </c>
      <c r="AY155" s="162" t="s">
        <v>137</v>
      </c>
    </row>
    <row r="156" spans="1:65" s="14" customFormat="1">
      <c r="B156" s="161"/>
      <c r="D156" s="154" t="s">
        <v>149</v>
      </c>
      <c r="E156" s="162" t="s">
        <v>3</v>
      </c>
      <c r="F156" s="163" t="s">
        <v>223</v>
      </c>
      <c r="H156" s="164">
        <v>6</v>
      </c>
      <c r="I156" s="165"/>
      <c r="L156" s="161"/>
      <c r="M156" s="166"/>
      <c r="N156" s="167"/>
      <c r="O156" s="167"/>
      <c r="P156" s="167"/>
      <c r="Q156" s="167"/>
      <c r="R156" s="167"/>
      <c r="S156" s="167"/>
      <c r="T156" s="168"/>
      <c r="AT156" s="162" t="s">
        <v>149</v>
      </c>
      <c r="AU156" s="162" t="s">
        <v>147</v>
      </c>
      <c r="AV156" s="14" t="s">
        <v>84</v>
      </c>
      <c r="AW156" s="14" t="s">
        <v>36</v>
      </c>
      <c r="AX156" s="14" t="s">
        <v>74</v>
      </c>
      <c r="AY156" s="162" t="s">
        <v>137</v>
      </c>
    </row>
    <row r="157" spans="1:65" s="16" customFormat="1">
      <c r="B157" s="177"/>
      <c r="D157" s="154" t="s">
        <v>149</v>
      </c>
      <c r="E157" s="178" t="s">
        <v>3</v>
      </c>
      <c r="F157" s="179" t="s">
        <v>154</v>
      </c>
      <c r="H157" s="180">
        <v>2234.94</v>
      </c>
      <c r="I157" s="181"/>
      <c r="L157" s="177"/>
      <c r="M157" s="182"/>
      <c r="N157" s="183"/>
      <c r="O157" s="183"/>
      <c r="P157" s="183"/>
      <c r="Q157" s="183"/>
      <c r="R157" s="183"/>
      <c r="S157" s="183"/>
      <c r="T157" s="184"/>
      <c r="AT157" s="178" t="s">
        <v>149</v>
      </c>
      <c r="AU157" s="178" t="s">
        <v>147</v>
      </c>
      <c r="AV157" s="16" t="s">
        <v>146</v>
      </c>
      <c r="AW157" s="16" t="s">
        <v>36</v>
      </c>
      <c r="AX157" s="16" t="s">
        <v>82</v>
      </c>
      <c r="AY157" s="178" t="s">
        <v>137</v>
      </c>
    </row>
    <row r="158" spans="1:65" s="2" customFormat="1" ht="16.5" customHeight="1">
      <c r="A158" s="34"/>
      <c r="B158" s="139"/>
      <c r="C158" s="185" t="s">
        <v>224</v>
      </c>
      <c r="D158" s="185" t="s">
        <v>225</v>
      </c>
      <c r="E158" s="186" t="s">
        <v>226</v>
      </c>
      <c r="F158" s="187" t="s">
        <v>227</v>
      </c>
      <c r="G158" s="188" t="s">
        <v>193</v>
      </c>
      <c r="H158" s="189">
        <v>3321.91</v>
      </c>
      <c r="I158" s="190"/>
      <c r="J158" s="191">
        <f>ROUND(I158*H158,2)</f>
        <v>0</v>
      </c>
      <c r="K158" s="187" t="s">
        <v>3</v>
      </c>
      <c r="L158" s="192"/>
      <c r="M158" s="193" t="s">
        <v>3</v>
      </c>
      <c r="N158" s="194" t="s">
        <v>45</v>
      </c>
      <c r="O158" s="55"/>
      <c r="P158" s="149">
        <f>O158*H158</f>
        <v>0</v>
      </c>
      <c r="Q158" s="149">
        <v>1</v>
      </c>
      <c r="R158" s="149">
        <f>Q158*H158</f>
        <v>3321.91</v>
      </c>
      <c r="S158" s="149">
        <v>0</v>
      </c>
      <c r="T158" s="150">
        <f>S158*H158</f>
        <v>0</v>
      </c>
      <c r="U158" s="34"/>
      <c r="V158" s="34"/>
      <c r="W158" s="34"/>
      <c r="X158" s="34"/>
      <c r="Y158" s="34"/>
      <c r="Z158" s="34"/>
      <c r="AA158" s="34"/>
      <c r="AB158" s="34"/>
      <c r="AC158" s="34"/>
      <c r="AD158" s="34"/>
      <c r="AE158" s="34"/>
      <c r="AR158" s="151" t="s">
        <v>190</v>
      </c>
      <c r="AT158" s="151" t="s">
        <v>225</v>
      </c>
      <c r="AU158" s="151" t="s">
        <v>147</v>
      </c>
      <c r="AY158" s="19" t="s">
        <v>137</v>
      </c>
      <c r="BE158" s="152">
        <f>IF(N158="základní",J158,0)</f>
        <v>0</v>
      </c>
      <c r="BF158" s="152">
        <f>IF(N158="snížená",J158,0)</f>
        <v>0</v>
      </c>
      <c r="BG158" s="152">
        <f>IF(N158="zákl. přenesená",J158,0)</f>
        <v>0</v>
      </c>
      <c r="BH158" s="152">
        <f>IF(N158="sníž. přenesená",J158,0)</f>
        <v>0</v>
      </c>
      <c r="BI158" s="152">
        <f>IF(N158="nulová",J158,0)</f>
        <v>0</v>
      </c>
      <c r="BJ158" s="19" t="s">
        <v>82</v>
      </c>
      <c r="BK158" s="152">
        <f>ROUND(I158*H158,2)</f>
        <v>0</v>
      </c>
      <c r="BL158" s="19" t="s">
        <v>146</v>
      </c>
      <c r="BM158" s="151" t="s">
        <v>228</v>
      </c>
    </row>
    <row r="159" spans="1:65" s="13" customFormat="1">
      <c r="B159" s="153"/>
      <c r="D159" s="154" t="s">
        <v>149</v>
      </c>
      <c r="E159" s="155" t="s">
        <v>3</v>
      </c>
      <c r="F159" s="156" t="s">
        <v>229</v>
      </c>
      <c r="H159" s="155" t="s">
        <v>3</v>
      </c>
      <c r="I159" s="157"/>
      <c r="L159" s="153"/>
      <c r="M159" s="158"/>
      <c r="N159" s="159"/>
      <c r="O159" s="159"/>
      <c r="P159" s="159"/>
      <c r="Q159" s="159"/>
      <c r="R159" s="159"/>
      <c r="S159" s="159"/>
      <c r="T159" s="160"/>
      <c r="AT159" s="155" t="s">
        <v>149</v>
      </c>
      <c r="AU159" s="155" t="s">
        <v>147</v>
      </c>
      <c r="AV159" s="13" t="s">
        <v>82</v>
      </c>
      <c r="AW159" s="13" t="s">
        <v>36</v>
      </c>
      <c r="AX159" s="13" t="s">
        <v>74</v>
      </c>
      <c r="AY159" s="155" t="s">
        <v>137</v>
      </c>
    </row>
    <row r="160" spans="1:65" s="14" customFormat="1" ht="22.5">
      <c r="B160" s="161"/>
      <c r="D160" s="154" t="s">
        <v>149</v>
      </c>
      <c r="E160" s="162" t="s">
        <v>3</v>
      </c>
      <c r="F160" s="163" t="s">
        <v>230</v>
      </c>
      <c r="H160" s="164">
        <v>249.79300000000001</v>
      </c>
      <c r="I160" s="165"/>
      <c r="L160" s="161"/>
      <c r="M160" s="166"/>
      <c r="N160" s="167"/>
      <c r="O160" s="167"/>
      <c r="P160" s="167"/>
      <c r="Q160" s="167"/>
      <c r="R160" s="167"/>
      <c r="S160" s="167"/>
      <c r="T160" s="168"/>
      <c r="AT160" s="162" t="s">
        <v>149</v>
      </c>
      <c r="AU160" s="162" t="s">
        <v>147</v>
      </c>
      <c r="AV160" s="14" t="s">
        <v>84</v>
      </c>
      <c r="AW160" s="14" t="s">
        <v>36</v>
      </c>
      <c r="AX160" s="14" t="s">
        <v>74</v>
      </c>
      <c r="AY160" s="162" t="s">
        <v>137</v>
      </c>
    </row>
    <row r="161" spans="1:65" s="14" customFormat="1">
      <c r="B161" s="161"/>
      <c r="D161" s="154" t="s">
        <v>149</v>
      </c>
      <c r="E161" s="162" t="s">
        <v>3</v>
      </c>
      <c r="F161" s="163" t="s">
        <v>231</v>
      </c>
      <c r="H161" s="164">
        <v>3059.817</v>
      </c>
      <c r="I161" s="165"/>
      <c r="L161" s="161"/>
      <c r="M161" s="166"/>
      <c r="N161" s="167"/>
      <c r="O161" s="167"/>
      <c r="P161" s="167"/>
      <c r="Q161" s="167"/>
      <c r="R161" s="167"/>
      <c r="S161" s="167"/>
      <c r="T161" s="168"/>
      <c r="AT161" s="162" t="s">
        <v>149</v>
      </c>
      <c r="AU161" s="162" t="s">
        <v>147</v>
      </c>
      <c r="AV161" s="14" t="s">
        <v>84</v>
      </c>
      <c r="AW161" s="14" t="s">
        <v>36</v>
      </c>
      <c r="AX161" s="14" t="s">
        <v>74</v>
      </c>
      <c r="AY161" s="162" t="s">
        <v>137</v>
      </c>
    </row>
    <row r="162" spans="1:65" s="14" customFormat="1">
      <c r="B162" s="161"/>
      <c r="D162" s="154" t="s">
        <v>149</v>
      </c>
      <c r="E162" s="162" t="s">
        <v>3</v>
      </c>
      <c r="F162" s="163" t="s">
        <v>232</v>
      </c>
      <c r="H162" s="164">
        <v>12.3</v>
      </c>
      <c r="I162" s="165"/>
      <c r="L162" s="161"/>
      <c r="M162" s="166"/>
      <c r="N162" s="167"/>
      <c r="O162" s="167"/>
      <c r="P162" s="167"/>
      <c r="Q162" s="167"/>
      <c r="R162" s="167"/>
      <c r="S162" s="167"/>
      <c r="T162" s="168"/>
      <c r="AT162" s="162" t="s">
        <v>149</v>
      </c>
      <c r="AU162" s="162" t="s">
        <v>147</v>
      </c>
      <c r="AV162" s="14" t="s">
        <v>84</v>
      </c>
      <c r="AW162" s="14" t="s">
        <v>36</v>
      </c>
      <c r="AX162" s="14" t="s">
        <v>74</v>
      </c>
      <c r="AY162" s="162" t="s">
        <v>137</v>
      </c>
    </row>
    <row r="163" spans="1:65" s="16" customFormat="1">
      <c r="B163" s="177"/>
      <c r="D163" s="154" t="s">
        <v>149</v>
      </c>
      <c r="E163" s="178" t="s">
        <v>3</v>
      </c>
      <c r="F163" s="179" t="s">
        <v>154</v>
      </c>
      <c r="H163" s="180">
        <v>3321.91</v>
      </c>
      <c r="I163" s="181"/>
      <c r="L163" s="177"/>
      <c r="M163" s="182"/>
      <c r="N163" s="183"/>
      <c r="O163" s="183"/>
      <c r="P163" s="183"/>
      <c r="Q163" s="183"/>
      <c r="R163" s="183"/>
      <c r="S163" s="183"/>
      <c r="T163" s="184"/>
      <c r="AT163" s="178" t="s">
        <v>149</v>
      </c>
      <c r="AU163" s="178" t="s">
        <v>147</v>
      </c>
      <c r="AV163" s="16" t="s">
        <v>146</v>
      </c>
      <c r="AW163" s="16" t="s">
        <v>36</v>
      </c>
      <c r="AX163" s="16" t="s">
        <v>82</v>
      </c>
      <c r="AY163" s="178" t="s">
        <v>137</v>
      </c>
    </row>
    <row r="164" spans="1:65" s="12" customFormat="1" ht="20.85" customHeight="1">
      <c r="B164" s="126"/>
      <c r="D164" s="127" t="s">
        <v>73</v>
      </c>
      <c r="E164" s="137" t="s">
        <v>233</v>
      </c>
      <c r="F164" s="137" t="s">
        <v>234</v>
      </c>
      <c r="I164" s="129"/>
      <c r="J164" s="138">
        <f>BK164</f>
        <v>0</v>
      </c>
      <c r="L164" s="126"/>
      <c r="M164" s="131"/>
      <c r="N164" s="132"/>
      <c r="O164" s="132"/>
      <c r="P164" s="133">
        <f>SUM(P165:P177)</f>
        <v>0</v>
      </c>
      <c r="Q164" s="132"/>
      <c r="R164" s="133">
        <f>SUM(R165:R177)</f>
        <v>31.199000000000002</v>
      </c>
      <c r="S164" s="132"/>
      <c r="T164" s="134">
        <f>SUM(T165:T177)</f>
        <v>0</v>
      </c>
      <c r="AR164" s="127" t="s">
        <v>82</v>
      </c>
      <c r="AT164" s="135" t="s">
        <v>73</v>
      </c>
      <c r="AU164" s="135" t="s">
        <v>84</v>
      </c>
      <c r="AY164" s="127" t="s">
        <v>137</v>
      </c>
      <c r="BK164" s="136">
        <f>SUM(BK165:BK177)</f>
        <v>0</v>
      </c>
    </row>
    <row r="165" spans="1:65" s="2" customFormat="1" ht="44.25" customHeight="1">
      <c r="A165" s="34"/>
      <c r="B165" s="139"/>
      <c r="C165" s="140" t="s">
        <v>235</v>
      </c>
      <c r="D165" s="140" t="s">
        <v>141</v>
      </c>
      <c r="E165" s="141" t="s">
        <v>236</v>
      </c>
      <c r="F165" s="142" t="s">
        <v>237</v>
      </c>
      <c r="G165" s="143" t="s">
        <v>144</v>
      </c>
      <c r="H165" s="144">
        <v>41.86</v>
      </c>
      <c r="I165" s="145"/>
      <c r="J165" s="146">
        <f>ROUND(I165*H165,2)</f>
        <v>0</v>
      </c>
      <c r="K165" s="142" t="s">
        <v>145</v>
      </c>
      <c r="L165" s="35"/>
      <c r="M165" s="147" t="s">
        <v>3</v>
      </c>
      <c r="N165" s="148" t="s">
        <v>45</v>
      </c>
      <c r="O165" s="55"/>
      <c r="P165" s="149">
        <f>O165*H165</f>
        <v>0</v>
      </c>
      <c r="Q165" s="149">
        <v>0</v>
      </c>
      <c r="R165" s="149">
        <f>Q165*H165</f>
        <v>0</v>
      </c>
      <c r="S165" s="149">
        <v>0</v>
      </c>
      <c r="T165" s="150">
        <f>S165*H165</f>
        <v>0</v>
      </c>
      <c r="U165" s="34"/>
      <c r="V165" s="34"/>
      <c r="W165" s="34"/>
      <c r="X165" s="34"/>
      <c r="Y165" s="34"/>
      <c r="Z165" s="34"/>
      <c r="AA165" s="34"/>
      <c r="AB165" s="34"/>
      <c r="AC165" s="34"/>
      <c r="AD165" s="34"/>
      <c r="AE165" s="34"/>
      <c r="AR165" s="151" t="s">
        <v>146</v>
      </c>
      <c r="AT165" s="151" t="s">
        <v>141</v>
      </c>
      <c r="AU165" s="151" t="s">
        <v>147</v>
      </c>
      <c r="AY165" s="19" t="s">
        <v>137</v>
      </c>
      <c r="BE165" s="152">
        <f>IF(N165="základní",J165,0)</f>
        <v>0</v>
      </c>
      <c r="BF165" s="152">
        <f>IF(N165="snížená",J165,0)</f>
        <v>0</v>
      </c>
      <c r="BG165" s="152">
        <f>IF(N165="zákl. přenesená",J165,0)</f>
        <v>0</v>
      </c>
      <c r="BH165" s="152">
        <f>IF(N165="sníž. přenesená",J165,0)</f>
        <v>0</v>
      </c>
      <c r="BI165" s="152">
        <f>IF(N165="nulová",J165,0)</f>
        <v>0</v>
      </c>
      <c r="BJ165" s="19" t="s">
        <v>82</v>
      </c>
      <c r="BK165" s="152">
        <f>ROUND(I165*H165,2)</f>
        <v>0</v>
      </c>
      <c r="BL165" s="19" t="s">
        <v>146</v>
      </c>
      <c r="BM165" s="151" t="s">
        <v>238</v>
      </c>
    </row>
    <row r="166" spans="1:65" s="14" customFormat="1">
      <c r="B166" s="161"/>
      <c r="D166" s="154" t="s">
        <v>149</v>
      </c>
      <c r="E166" s="162" t="s">
        <v>3</v>
      </c>
      <c r="F166" s="163" t="s">
        <v>239</v>
      </c>
      <c r="H166" s="164">
        <v>41.86</v>
      </c>
      <c r="I166" s="165"/>
      <c r="L166" s="161"/>
      <c r="M166" s="166"/>
      <c r="N166" s="167"/>
      <c r="O166" s="167"/>
      <c r="P166" s="167"/>
      <c r="Q166" s="167"/>
      <c r="R166" s="167"/>
      <c r="S166" s="167"/>
      <c r="T166" s="168"/>
      <c r="AT166" s="162" t="s">
        <v>149</v>
      </c>
      <c r="AU166" s="162" t="s">
        <v>147</v>
      </c>
      <c r="AV166" s="14" t="s">
        <v>84</v>
      </c>
      <c r="AW166" s="14" t="s">
        <v>36</v>
      </c>
      <c r="AX166" s="14" t="s">
        <v>82</v>
      </c>
      <c r="AY166" s="162" t="s">
        <v>137</v>
      </c>
    </row>
    <row r="167" spans="1:65" s="2" customFormat="1" ht="44.25" customHeight="1">
      <c r="A167" s="34"/>
      <c r="B167" s="139"/>
      <c r="C167" s="140" t="s">
        <v>9</v>
      </c>
      <c r="D167" s="140" t="s">
        <v>141</v>
      </c>
      <c r="E167" s="141" t="s">
        <v>240</v>
      </c>
      <c r="F167" s="142" t="s">
        <v>241</v>
      </c>
      <c r="G167" s="143" t="s">
        <v>144</v>
      </c>
      <c r="H167" s="144">
        <v>3.96</v>
      </c>
      <c r="I167" s="145"/>
      <c r="J167" s="146">
        <f>ROUND(I167*H167,2)</f>
        <v>0</v>
      </c>
      <c r="K167" s="142" t="s">
        <v>145</v>
      </c>
      <c r="L167" s="35"/>
      <c r="M167" s="147" t="s">
        <v>3</v>
      </c>
      <c r="N167" s="148" t="s">
        <v>45</v>
      </c>
      <c r="O167" s="55"/>
      <c r="P167" s="149">
        <f>O167*H167</f>
        <v>0</v>
      </c>
      <c r="Q167" s="149">
        <v>0</v>
      </c>
      <c r="R167" s="149">
        <f>Q167*H167</f>
        <v>0</v>
      </c>
      <c r="S167" s="149">
        <v>0</v>
      </c>
      <c r="T167" s="150">
        <f>S167*H167</f>
        <v>0</v>
      </c>
      <c r="U167" s="34"/>
      <c r="V167" s="34"/>
      <c r="W167" s="34"/>
      <c r="X167" s="34"/>
      <c r="Y167" s="34"/>
      <c r="Z167" s="34"/>
      <c r="AA167" s="34"/>
      <c r="AB167" s="34"/>
      <c r="AC167" s="34"/>
      <c r="AD167" s="34"/>
      <c r="AE167" s="34"/>
      <c r="AR167" s="151" t="s">
        <v>146</v>
      </c>
      <c r="AT167" s="151" t="s">
        <v>141</v>
      </c>
      <c r="AU167" s="151" t="s">
        <v>147</v>
      </c>
      <c r="AY167" s="19" t="s">
        <v>137</v>
      </c>
      <c r="BE167" s="152">
        <f>IF(N167="základní",J167,0)</f>
        <v>0</v>
      </c>
      <c r="BF167" s="152">
        <f>IF(N167="snížená",J167,0)</f>
        <v>0</v>
      </c>
      <c r="BG167" s="152">
        <f>IF(N167="zákl. přenesená",J167,0)</f>
        <v>0</v>
      </c>
      <c r="BH167" s="152">
        <f>IF(N167="sníž. přenesená",J167,0)</f>
        <v>0</v>
      </c>
      <c r="BI167" s="152">
        <f>IF(N167="nulová",J167,0)</f>
        <v>0</v>
      </c>
      <c r="BJ167" s="19" t="s">
        <v>82</v>
      </c>
      <c r="BK167" s="152">
        <f>ROUND(I167*H167,2)</f>
        <v>0</v>
      </c>
      <c r="BL167" s="19" t="s">
        <v>146</v>
      </c>
      <c r="BM167" s="151" t="s">
        <v>242</v>
      </c>
    </row>
    <row r="168" spans="1:65" s="14" customFormat="1">
      <c r="B168" s="161"/>
      <c r="D168" s="154" t="s">
        <v>149</v>
      </c>
      <c r="E168" s="162" t="s">
        <v>3</v>
      </c>
      <c r="F168" s="163" t="s">
        <v>243</v>
      </c>
      <c r="H168" s="164">
        <v>3.96</v>
      </c>
      <c r="I168" s="165"/>
      <c r="L168" s="161"/>
      <c r="M168" s="166"/>
      <c r="N168" s="167"/>
      <c r="O168" s="167"/>
      <c r="P168" s="167"/>
      <c r="Q168" s="167"/>
      <c r="R168" s="167"/>
      <c r="S168" s="167"/>
      <c r="T168" s="168"/>
      <c r="AT168" s="162" t="s">
        <v>149</v>
      </c>
      <c r="AU168" s="162" t="s">
        <v>147</v>
      </c>
      <c r="AV168" s="14" t="s">
        <v>84</v>
      </c>
      <c r="AW168" s="14" t="s">
        <v>36</v>
      </c>
      <c r="AX168" s="14" t="s">
        <v>82</v>
      </c>
      <c r="AY168" s="162" t="s">
        <v>137</v>
      </c>
    </row>
    <row r="169" spans="1:65" s="2" customFormat="1" ht="48">
      <c r="A169" s="34"/>
      <c r="B169" s="139"/>
      <c r="C169" s="140" t="s">
        <v>244</v>
      </c>
      <c r="D169" s="140" t="s">
        <v>141</v>
      </c>
      <c r="E169" s="141" t="s">
        <v>245</v>
      </c>
      <c r="F169" s="142" t="s">
        <v>246</v>
      </c>
      <c r="G169" s="143" t="s">
        <v>144</v>
      </c>
      <c r="H169" s="144">
        <v>1045.76</v>
      </c>
      <c r="I169" s="145"/>
      <c r="J169" s="146">
        <f>ROUND(I169*H169,2)</f>
        <v>0</v>
      </c>
      <c r="K169" s="142" t="s">
        <v>145</v>
      </c>
      <c r="L169" s="35"/>
      <c r="M169" s="147" t="s">
        <v>3</v>
      </c>
      <c r="N169" s="148" t="s">
        <v>45</v>
      </c>
      <c r="O169" s="55"/>
      <c r="P169" s="149">
        <f>O169*H169</f>
        <v>0</v>
      </c>
      <c r="Q169" s="149">
        <v>0</v>
      </c>
      <c r="R169" s="149">
        <f>Q169*H169</f>
        <v>0</v>
      </c>
      <c r="S169" s="149">
        <v>0</v>
      </c>
      <c r="T169" s="150">
        <f>S169*H169</f>
        <v>0</v>
      </c>
      <c r="U169" s="34"/>
      <c r="V169" s="34"/>
      <c r="W169" s="34"/>
      <c r="X169" s="34"/>
      <c r="Y169" s="34"/>
      <c r="Z169" s="34"/>
      <c r="AA169" s="34"/>
      <c r="AB169" s="34"/>
      <c r="AC169" s="34"/>
      <c r="AD169" s="34"/>
      <c r="AE169" s="34"/>
      <c r="AR169" s="151" t="s">
        <v>146</v>
      </c>
      <c r="AT169" s="151" t="s">
        <v>141</v>
      </c>
      <c r="AU169" s="151" t="s">
        <v>147</v>
      </c>
      <c r="AY169" s="19" t="s">
        <v>137</v>
      </c>
      <c r="BE169" s="152">
        <f>IF(N169="základní",J169,0)</f>
        <v>0</v>
      </c>
      <c r="BF169" s="152">
        <f>IF(N169="snížená",J169,0)</f>
        <v>0</v>
      </c>
      <c r="BG169" s="152">
        <f>IF(N169="zákl. přenesená",J169,0)</f>
        <v>0</v>
      </c>
      <c r="BH169" s="152">
        <f>IF(N169="sníž. přenesená",J169,0)</f>
        <v>0</v>
      </c>
      <c r="BI169" s="152">
        <f>IF(N169="nulová",J169,0)</f>
        <v>0</v>
      </c>
      <c r="BJ169" s="19" t="s">
        <v>82</v>
      </c>
      <c r="BK169" s="152">
        <f>ROUND(I169*H169,2)</f>
        <v>0</v>
      </c>
      <c r="BL169" s="19" t="s">
        <v>146</v>
      </c>
      <c r="BM169" s="151" t="s">
        <v>247</v>
      </c>
    </row>
    <row r="170" spans="1:65" s="14" customFormat="1" ht="33.75">
      <c r="B170" s="161"/>
      <c r="D170" s="154" t="s">
        <v>149</v>
      </c>
      <c r="E170" s="162" t="s">
        <v>3</v>
      </c>
      <c r="F170" s="163" t="s">
        <v>248</v>
      </c>
      <c r="H170" s="164">
        <v>783.36</v>
      </c>
      <c r="I170" s="165"/>
      <c r="L170" s="161"/>
      <c r="M170" s="166"/>
      <c r="N170" s="167"/>
      <c r="O170" s="167"/>
      <c r="P170" s="167"/>
      <c r="Q170" s="167"/>
      <c r="R170" s="167"/>
      <c r="S170" s="167"/>
      <c r="T170" s="168"/>
      <c r="AT170" s="162" t="s">
        <v>149</v>
      </c>
      <c r="AU170" s="162" t="s">
        <v>147</v>
      </c>
      <c r="AV170" s="14" t="s">
        <v>84</v>
      </c>
      <c r="AW170" s="14" t="s">
        <v>36</v>
      </c>
      <c r="AX170" s="14" t="s">
        <v>74</v>
      </c>
      <c r="AY170" s="162" t="s">
        <v>137</v>
      </c>
    </row>
    <row r="171" spans="1:65" s="14" customFormat="1" ht="22.5">
      <c r="B171" s="161"/>
      <c r="D171" s="154" t="s">
        <v>149</v>
      </c>
      <c r="E171" s="162" t="s">
        <v>3</v>
      </c>
      <c r="F171" s="163" t="s">
        <v>249</v>
      </c>
      <c r="H171" s="164">
        <v>262.39999999999998</v>
      </c>
      <c r="I171" s="165"/>
      <c r="L171" s="161"/>
      <c r="M171" s="166"/>
      <c r="N171" s="167"/>
      <c r="O171" s="167"/>
      <c r="P171" s="167"/>
      <c r="Q171" s="167"/>
      <c r="R171" s="167"/>
      <c r="S171" s="167"/>
      <c r="T171" s="168"/>
      <c r="AT171" s="162" t="s">
        <v>149</v>
      </c>
      <c r="AU171" s="162" t="s">
        <v>147</v>
      </c>
      <c r="AV171" s="14" t="s">
        <v>84</v>
      </c>
      <c r="AW171" s="14" t="s">
        <v>36</v>
      </c>
      <c r="AX171" s="14" t="s">
        <v>74</v>
      </c>
      <c r="AY171" s="162" t="s">
        <v>137</v>
      </c>
    </row>
    <row r="172" spans="1:65" s="16" customFormat="1">
      <c r="B172" s="177"/>
      <c r="D172" s="154" t="s">
        <v>149</v>
      </c>
      <c r="E172" s="178" t="s">
        <v>3</v>
      </c>
      <c r="F172" s="179" t="s">
        <v>154</v>
      </c>
      <c r="H172" s="180">
        <v>1045.76</v>
      </c>
      <c r="I172" s="181"/>
      <c r="L172" s="177"/>
      <c r="M172" s="182"/>
      <c r="N172" s="183"/>
      <c r="O172" s="183"/>
      <c r="P172" s="183"/>
      <c r="Q172" s="183"/>
      <c r="R172" s="183"/>
      <c r="S172" s="183"/>
      <c r="T172" s="184"/>
      <c r="AT172" s="178" t="s">
        <v>149</v>
      </c>
      <c r="AU172" s="178" t="s">
        <v>147</v>
      </c>
      <c r="AV172" s="16" t="s">
        <v>146</v>
      </c>
      <c r="AW172" s="16" t="s">
        <v>36</v>
      </c>
      <c r="AX172" s="16" t="s">
        <v>82</v>
      </c>
      <c r="AY172" s="178" t="s">
        <v>137</v>
      </c>
    </row>
    <row r="173" spans="1:65" s="2" customFormat="1" ht="44.25" customHeight="1">
      <c r="A173" s="34"/>
      <c r="B173" s="139"/>
      <c r="C173" s="140" t="s">
        <v>250</v>
      </c>
      <c r="D173" s="140" t="s">
        <v>141</v>
      </c>
      <c r="E173" s="141" t="s">
        <v>251</v>
      </c>
      <c r="F173" s="142" t="s">
        <v>252</v>
      </c>
      <c r="G173" s="143" t="s">
        <v>144</v>
      </c>
      <c r="H173" s="144">
        <v>15.218999999999999</v>
      </c>
      <c r="I173" s="145"/>
      <c r="J173" s="146">
        <f>ROUND(I173*H173,2)</f>
        <v>0</v>
      </c>
      <c r="K173" s="142" t="s">
        <v>145</v>
      </c>
      <c r="L173" s="35"/>
      <c r="M173" s="147" t="s">
        <v>3</v>
      </c>
      <c r="N173" s="148" t="s">
        <v>45</v>
      </c>
      <c r="O173" s="55"/>
      <c r="P173" s="149">
        <f>O173*H173</f>
        <v>0</v>
      </c>
      <c r="Q173" s="149">
        <v>0</v>
      </c>
      <c r="R173" s="149">
        <f>Q173*H173</f>
        <v>0</v>
      </c>
      <c r="S173" s="149">
        <v>0</v>
      </c>
      <c r="T173" s="150">
        <f>S173*H173</f>
        <v>0</v>
      </c>
      <c r="U173" s="34"/>
      <c r="V173" s="34"/>
      <c r="W173" s="34"/>
      <c r="X173" s="34"/>
      <c r="Y173" s="34"/>
      <c r="Z173" s="34"/>
      <c r="AA173" s="34"/>
      <c r="AB173" s="34"/>
      <c r="AC173" s="34"/>
      <c r="AD173" s="34"/>
      <c r="AE173" s="34"/>
      <c r="AR173" s="151" t="s">
        <v>146</v>
      </c>
      <c r="AT173" s="151" t="s">
        <v>141</v>
      </c>
      <c r="AU173" s="151" t="s">
        <v>147</v>
      </c>
      <c r="AY173" s="19" t="s">
        <v>137</v>
      </c>
      <c r="BE173" s="152">
        <f>IF(N173="základní",J173,0)</f>
        <v>0</v>
      </c>
      <c r="BF173" s="152">
        <f>IF(N173="snížená",J173,0)</f>
        <v>0</v>
      </c>
      <c r="BG173" s="152">
        <f>IF(N173="zákl. přenesená",J173,0)</f>
        <v>0</v>
      </c>
      <c r="BH173" s="152">
        <f>IF(N173="sníž. přenesená",J173,0)</f>
        <v>0</v>
      </c>
      <c r="BI173" s="152">
        <f>IF(N173="nulová",J173,0)</f>
        <v>0</v>
      </c>
      <c r="BJ173" s="19" t="s">
        <v>82</v>
      </c>
      <c r="BK173" s="152">
        <f>ROUND(I173*H173,2)</f>
        <v>0</v>
      </c>
      <c r="BL173" s="19" t="s">
        <v>146</v>
      </c>
      <c r="BM173" s="151" t="s">
        <v>253</v>
      </c>
    </row>
    <row r="174" spans="1:65" s="14" customFormat="1">
      <c r="B174" s="161"/>
      <c r="D174" s="154" t="s">
        <v>149</v>
      </c>
      <c r="E174" s="162" t="s">
        <v>3</v>
      </c>
      <c r="F174" s="163" t="s">
        <v>254</v>
      </c>
      <c r="H174" s="164">
        <v>15.218999999999999</v>
      </c>
      <c r="I174" s="165"/>
      <c r="L174" s="161"/>
      <c r="M174" s="166"/>
      <c r="N174" s="167"/>
      <c r="O174" s="167"/>
      <c r="P174" s="167"/>
      <c r="Q174" s="167"/>
      <c r="R174" s="167"/>
      <c r="S174" s="167"/>
      <c r="T174" s="168"/>
      <c r="AT174" s="162" t="s">
        <v>149</v>
      </c>
      <c r="AU174" s="162" t="s">
        <v>147</v>
      </c>
      <c r="AV174" s="14" t="s">
        <v>84</v>
      </c>
      <c r="AW174" s="14" t="s">
        <v>36</v>
      </c>
      <c r="AX174" s="14" t="s">
        <v>82</v>
      </c>
      <c r="AY174" s="162" t="s">
        <v>137</v>
      </c>
    </row>
    <row r="175" spans="1:65" s="2" customFormat="1" ht="16.5" customHeight="1">
      <c r="A175" s="34"/>
      <c r="B175" s="139"/>
      <c r="C175" s="185" t="s">
        <v>255</v>
      </c>
      <c r="D175" s="185" t="s">
        <v>225</v>
      </c>
      <c r="E175" s="186" t="s">
        <v>226</v>
      </c>
      <c r="F175" s="187" t="s">
        <v>227</v>
      </c>
      <c r="G175" s="188" t="s">
        <v>193</v>
      </c>
      <c r="H175" s="189">
        <v>31.199000000000002</v>
      </c>
      <c r="I175" s="190"/>
      <c r="J175" s="191">
        <f>ROUND(I175*H175,2)</f>
        <v>0</v>
      </c>
      <c r="K175" s="187" t="s">
        <v>3</v>
      </c>
      <c r="L175" s="192"/>
      <c r="M175" s="193" t="s">
        <v>3</v>
      </c>
      <c r="N175" s="194" t="s">
        <v>45</v>
      </c>
      <c r="O175" s="55"/>
      <c r="P175" s="149">
        <f>O175*H175</f>
        <v>0</v>
      </c>
      <c r="Q175" s="149">
        <v>1</v>
      </c>
      <c r="R175" s="149">
        <f>Q175*H175</f>
        <v>31.199000000000002</v>
      </c>
      <c r="S175" s="149">
        <v>0</v>
      </c>
      <c r="T175" s="150">
        <f>S175*H175</f>
        <v>0</v>
      </c>
      <c r="U175" s="34"/>
      <c r="V175" s="34"/>
      <c r="W175" s="34"/>
      <c r="X175" s="34"/>
      <c r="Y175" s="34"/>
      <c r="Z175" s="34"/>
      <c r="AA175" s="34"/>
      <c r="AB175" s="34"/>
      <c r="AC175" s="34"/>
      <c r="AD175" s="34"/>
      <c r="AE175" s="34"/>
      <c r="AR175" s="151" t="s">
        <v>190</v>
      </c>
      <c r="AT175" s="151" t="s">
        <v>225</v>
      </c>
      <c r="AU175" s="151" t="s">
        <v>147</v>
      </c>
      <c r="AY175" s="19" t="s">
        <v>137</v>
      </c>
      <c r="BE175" s="152">
        <f>IF(N175="základní",J175,0)</f>
        <v>0</v>
      </c>
      <c r="BF175" s="152">
        <f>IF(N175="snížená",J175,0)</f>
        <v>0</v>
      </c>
      <c r="BG175" s="152">
        <f>IF(N175="zákl. přenesená",J175,0)</f>
        <v>0</v>
      </c>
      <c r="BH175" s="152">
        <f>IF(N175="sníž. přenesená",J175,0)</f>
        <v>0</v>
      </c>
      <c r="BI175" s="152">
        <f>IF(N175="nulová",J175,0)</f>
        <v>0</v>
      </c>
      <c r="BJ175" s="19" t="s">
        <v>82</v>
      </c>
      <c r="BK175" s="152">
        <f>ROUND(I175*H175,2)</f>
        <v>0</v>
      </c>
      <c r="BL175" s="19" t="s">
        <v>146</v>
      </c>
      <c r="BM175" s="151" t="s">
        <v>256</v>
      </c>
    </row>
    <row r="176" spans="1:65" s="13" customFormat="1">
      <c r="B176" s="153"/>
      <c r="D176" s="154" t="s">
        <v>149</v>
      </c>
      <c r="E176" s="155" t="s">
        <v>3</v>
      </c>
      <c r="F176" s="156" t="s">
        <v>229</v>
      </c>
      <c r="H176" s="155" t="s">
        <v>3</v>
      </c>
      <c r="I176" s="157"/>
      <c r="L176" s="153"/>
      <c r="M176" s="158"/>
      <c r="N176" s="159"/>
      <c r="O176" s="159"/>
      <c r="P176" s="159"/>
      <c r="Q176" s="159"/>
      <c r="R176" s="159"/>
      <c r="S176" s="159"/>
      <c r="T176" s="160"/>
      <c r="AT176" s="155" t="s">
        <v>149</v>
      </c>
      <c r="AU176" s="155" t="s">
        <v>147</v>
      </c>
      <c r="AV176" s="13" t="s">
        <v>82</v>
      </c>
      <c r="AW176" s="13" t="s">
        <v>36</v>
      </c>
      <c r="AX176" s="13" t="s">
        <v>74</v>
      </c>
      <c r="AY176" s="155" t="s">
        <v>137</v>
      </c>
    </row>
    <row r="177" spans="1:65" s="14" customFormat="1">
      <c r="B177" s="161"/>
      <c r="D177" s="154" t="s">
        <v>149</v>
      </c>
      <c r="E177" s="162" t="s">
        <v>3</v>
      </c>
      <c r="F177" s="163" t="s">
        <v>257</v>
      </c>
      <c r="H177" s="164">
        <v>31.199000000000002</v>
      </c>
      <c r="I177" s="165"/>
      <c r="L177" s="161"/>
      <c r="M177" s="166"/>
      <c r="N177" s="167"/>
      <c r="O177" s="167"/>
      <c r="P177" s="167"/>
      <c r="Q177" s="167"/>
      <c r="R177" s="167"/>
      <c r="S177" s="167"/>
      <c r="T177" s="168"/>
      <c r="AT177" s="162" t="s">
        <v>149</v>
      </c>
      <c r="AU177" s="162" t="s">
        <v>147</v>
      </c>
      <c r="AV177" s="14" t="s">
        <v>84</v>
      </c>
      <c r="AW177" s="14" t="s">
        <v>36</v>
      </c>
      <c r="AX177" s="14" t="s">
        <v>82</v>
      </c>
      <c r="AY177" s="162" t="s">
        <v>137</v>
      </c>
    </row>
    <row r="178" spans="1:65" s="12" customFormat="1" ht="20.85" customHeight="1">
      <c r="B178" s="126"/>
      <c r="D178" s="127" t="s">
        <v>73</v>
      </c>
      <c r="E178" s="137" t="s">
        <v>258</v>
      </c>
      <c r="F178" s="137" t="s">
        <v>259</v>
      </c>
      <c r="I178" s="129"/>
      <c r="J178" s="138">
        <f>BK178</f>
        <v>0</v>
      </c>
      <c r="L178" s="126"/>
      <c r="M178" s="131"/>
      <c r="N178" s="132"/>
      <c r="O178" s="132"/>
      <c r="P178" s="133">
        <f>SUM(P179:P188)</f>
        <v>0</v>
      </c>
      <c r="Q178" s="132"/>
      <c r="R178" s="133">
        <f>SUM(R179:R188)</f>
        <v>0</v>
      </c>
      <c r="S178" s="132"/>
      <c r="T178" s="134">
        <f>SUM(T179:T188)</f>
        <v>0</v>
      </c>
      <c r="AR178" s="127" t="s">
        <v>82</v>
      </c>
      <c r="AT178" s="135" t="s">
        <v>73</v>
      </c>
      <c r="AU178" s="135" t="s">
        <v>84</v>
      </c>
      <c r="AY178" s="127" t="s">
        <v>137</v>
      </c>
      <c r="BK178" s="136">
        <f>SUM(BK179:BK188)</f>
        <v>0</v>
      </c>
    </row>
    <row r="179" spans="1:65" s="2" customFormat="1" ht="24">
      <c r="A179" s="34"/>
      <c r="B179" s="139"/>
      <c r="C179" s="140" t="s">
        <v>260</v>
      </c>
      <c r="D179" s="140" t="s">
        <v>141</v>
      </c>
      <c r="E179" s="141" t="s">
        <v>261</v>
      </c>
      <c r="F179" s="142" t="s">
        <v>262</v>
      </c>
      <c r="G179" s="143" t="s">
        <v>144</v>
      </c>
      <c r="H179" s="144">
        <v>3055</v>
      </c>
      <c r="I179" s="145"/>
      <c r="J179" s="146">
        <f>ROUND(I179*H179,2)</f>
        <v>0</v>
      </c>
      <c r="K179" s="142" t="s">
        <v>145</v>
      </c>
      <c r="L179" s="35"/>
      <c r="M179" s="147" t="s">
        <v>3</v>
      </c>
      <c r="N179" s="148" t="s">
        <v>45</v>
      </c>
      <c r="O179" s="55"/>
      <c r="P179" s="149">
        <f>O179*H179</f>
        <v>0</v>
      </c>
      <c r="Q179" s="149">
        <v>0</v>
      </c>
      <c r="R179" s="149">
        <f>Q179*H179</f>
        <v>0</v>
      </c>
      <c r="S179" s="149">
        <v>0</v>
      </c>
      <c r="T179" s="150">
        <f>S179*H179</f>
        <v>0</v>
      </c>
      <c r="U179" s="34"/>
      <c r="V179" s="34"/>
      <c r="W179" s="34"/>
      <c r="X179" s="34"/>
      <c r="Y179" s="34"/>
      <c r="Z179" s="34"/>
      <c r="AA179" s="34"/>
      <c r="AB179" s="34"/>
      <c r="AC179" s="34"/>
      <c r="AD179" s="34"/>
      <c r="AE179" s="34"/>
      <c r="AR179" s="151" t="s">
        <v>146</v>
      </c>
      <c r="AT179" s="151" t="s">
        <v>141</v>
      </c>
      <c r="AU179" s="151" t="s">
        <v>147</v>
      </c>
      <c r="AY179" s="19" t="s">
        <v>137</v>
      </c>
      <c r="BE179" s="152">
        <f>IF(N179="základní",J179,0)</f>
        <v>0</v>
      </c>
      <c r="BF179" s="152">
        <f>IF(N179="snížená",J179,0)</f>
        <v>0</v>
      </c>
      <c r="BG179" s="152">
        <f>IF(N179="zákl. přenesená",J179,0)</f>
        <v>0</v>
      </c>
      <c r="BH179" s="152">
        <f>IF(N179="sníž. přenesená",J179,0)</f>
        <v>0</v>
      </c>
      <c r="BI179" s="152">
        <f>IF(N179="nulová",J179,0)</f>
        <v>0</v>
      </c>
      <c r="BJ179" s="19" t="s">
        <v>82</v>
      </c>
      <c r="BK179" s="152">
        <f>ROUND(I179*H179,2)</f>
        <v>0</v>
      </c>
      <c r="BL179" s="19" t="s">
        <v>146</v>
      </c>
      <c r="BM179" s="151" t="s">
        <v>263</v>
      </c>
    </row>
    <row r="180" spans="1:65" s="13" customFormat="1">
      <c r="B180" s="153"/>
      <c r="D180" s="154" t="s">
        <v>149</v>
      </c>
      <c r="E180" s="155" t="s">
        <v>3</v>
      </c>
      <c r="F180" s="156" t="s">
        <v>264</v>
      </c>
      <c r="H180" s="155" t="s">
        <v>3</v>
      </c>
      <c r="I180" s="157"/>
      <c r="L180" s="153"/>
      <c r="M180" s="158"/>
      <c r="N180" s="159"/>
      <c r="O180" s="159"/>
      <c r="P180" s="159"/>
      <c r="Q180" s="159"/>
      <c r="R180" s="159"/>
      <c r="S180" s="159"/>
      <c r="T180" s="160"/>
      <c r="AT180" s="155" t="s">
        <v>149</v>
      </c>
      <c r="AU180" s="155" t="s">
        <v>147</v>
      </c>
      <c r="AV180" s="13" t="s">
        <v>82</v>
      </c>
      <c r="AW180" s="13" t="s">
        <v>36</v>
      </c>
      <c r="AX180" s="13" t="s">
        <v>74</v>
      </c>
      <c r="AY180" s="155" t="s">
        <v>137</v>
      </c>
    </row>
    <row r="181" spans="1:65" s="13" customFormat="1">
      <c r="B181" s="153"/>
      <c r="D181" s="154" t="s">
        <v>149</v>
      </c>
      <c r="E181" s="155" t="s">
        <v>3</v>
      </c>
      <c r="F181" s="156" t="s">
        <v>265</v>
      </c>
      <c r="H181" s="155" t="s">
        <v>3</v>
      </c>
      <c r="I181" s="157"/>
      <c r="L181" s="153"/>
      <c r="M181" s="158"/>
      <c r="N181" s="159"/>
      <c r="O181" s="159"/>
      <c r="P181" s="159"/>
      <c r="Q181" s="159"/>
      <c r="R181" s="159"/>
      <c r="S181" s="159"/>
      <c r="T181" s="160"/>
      <c r="AT181" s="155" t="s">
        <v>149</v>
      </c>
      <c r="AU181" s="155" t="s">
        <v>147</v>
      </c>
      <c r="AV181" s="13" t="s">
        <v>82</v>
      </c>
      <c r="AW181" s="13" t="s">
        <v>36</v>
      </c>
      <c r="AX181" s="13" t="s">
        <v>74</v>
      </c>
      <c r="AY181" s="155" t="s">
        <v>137</v>
      </c>
    </row>
    <row r="182" spans="1:65" s="14" customFormat="1" ht="22.5">
      <c r="B182" s="161"/>
      <c r="D182" s="154" t="s">
        <v>149</v>
      </c>
      <c r="E182" s="162" t="s">
        <v>3</v>
      </c>
      <c r="F182" s="163" t="s">
        <v>266</v>
      </c>
      <c r="H182" s="164">
        <v>3055</v>
      </c>
      <c r="I182" s="165"/>
      <c r="L182" s="161"/>
      <c r="M182" s="166"/>
      <c r="N182" s="167"/>
      <c r="O182" s="167"/>
      <c r="P182" s="167"/>
      <c r="Q182" s="167"/>
      <c r="R182" s="167"/>
      <c r="S182" s="167"/>
      <c r="T182" s="168"/>
      <c r="AT182" s="162" t="s">
        <v>149</v>
      </c>
      <c r="AU182" s="162" t="s">
        <v>147</v>
      </c>
      <c r="AV182" s="14" t="s">
        <v>84</v>
      </c>
      <c r="AW182" s="14" t="s">
        <v>36</v>
      </c>
      <c r="AX182" s="14" t="s">
        <v>82</v>
      </c>
      <c r="AY182" s="162" t="s">
        <v>137</v>
      </c>
    </row>
    <row r="183" spans="1:65" s="2" customFormat="1" ht="36">
      <c r="A183" s="34"/>
      <c r="B183" s="139"/>
      <c r="C183" s="140" t="s">
        <v>267</v>
      </c>
      <c r="D183" s="140" t="s">
        <v>141</v>
      </c>
      <c r="E183" s="141" t="s">
        <v>268</v>
      </c>
      <c r="F183" s="142" t="s">
        <v>269</v>
      </c>
      <c r="G183" s="143" t="s">
        <v>270</v>
      </c>
      <c r="H183" s="144">
        <v>2</v>
      </c>
      <c r="I183" s="145"/>
      <c r="J183" s="146">
        <f t="shared" ref="J183:J188" si="0">ROUND(I183*H183,2)</f>
        <v>0</v>
      </c>
      <c r="K183" s="142" t="s">
        <v>145</v>
      </c>
      <c r="L183" s="35"/>
      <c r="M183" s="147" t="s">
        <v>3</v>
      </c>
      <c r="N183" s="148" t="s">
        <v>45</v>
      </c>
      <c r="O183" s="55"/>
      <c r="P183" s="149">
        <f t="shared" ref="P183:P188" si="1">O183*H183</f>
        <v>0</v>
      </c>
      <c r="Q183" s="149">
        <v>0</v>
      </c>
      <c r="R183" s="149">
        <f t="shared" ref="R183:R188" si="2">Q183*H183</f>
        <v>0</v>
      </c>
      <c r="S183" s="149">
        <v>0</v>
      </c>
      <c r="T183" s="150">
        <f t="shared" ref="T183:T188" si="3">S183*H183</f>
        <v>0</v>
      </c>
      <c r="U183" s="34"/>
      <c r="V183" s="34"/>
      <c r="W183" s="34"/>
      <c r="X183" s="34"/>
      <c r="Y183" s="34"/>
      <c r="Z183" s="34"/>
      <c r="AA183" s="34"/>
      <c r="AB183" s="34"/>
      <c r="AC183" s="34"/>
      <c r="AD183" s="34"/>
      <c r="AE183" s="34"/>
      <c r="AR183" s="151" t="s">
        <v>146</v>
      </c>
      <c r="AT183" s="151" t="s">
        <v>141</v>
      </c>
      <c r="AU183" s="151" t="s">
        <v>147</v>
      </c>
      <c r="AY183" s="19" t="s">
        <v>137</v>
      </c>
      <c r="BE183" s="152">
        <f t="shared" ref="BE183:BE188" si="4">IF(N183="základní",J183,0)</f>
        <v>0</v>
      </c>
      <c r="BF183" s="152">
        <f t="shared" ref="BF183:BF188" si="5">IF(N183="snížená",J183,0)</f>
        <v>0</v>
      </c>
      <c r="BG183" s="152">
        <f t="shared" ref="BG183:BG188" si="6">IF(N183="zákl. přenesená",J183,0)</f>
        <v>0</v>
      </c>
      <c r="BH183" s="152">
        <f t="shared" ref="BH183:BH188" si="7">IF(N183="sníž. přenesená",J183,0)</f>
        <v>0</v>
      </c>
      <c r="BI183" s="152">
        <f t="shared" ref="BI183:BI188" si="8">IF(N183="nulová",J183,0)</f>
        <v>0</v>
      </c>
      <c r="BJ183" s="19" t="s">
        <v>82</v>
      </c>
      <c r="BK183" s="152">
        <f t="shared" ref="BK183:BK188" si="9">ROUND(I183*H183,2)</f>
        <v>0</v>
      </c>
      <c r="BL183" s="19" t="s">
        <v>146</v>
      </c>
      <c r="BM183" s="151" t="s">
        <v>271</v>
      </c>
    </row>
    <row r="184" spans="1:65" s="2" customFormat="1" ht="36">
      <c r="A184" s="34"/>
      <c r="B184" s="139"/>
      <c r="C184" s="140" t="s">
        <v>8</v>
      </c>
      <c r="D184" s="140" t="s">
        <v>141</v>
      </c>
      <c r="E184" s="141" t="s">
        <v>272</v>
      </c>
      <c r="F184" s="142" t="s">
        <v>273</v>
      </c>
      <c r="G184" s="143" t="s">
        <v>270</v>
      </c>
      <c r="H184" s="144">
        <v>2</v>
      </c>
      <c r="I184" s="145"/>
      <c r="J184" s="146">
        <f t="shared" si="0"/>
        <v>0</v>
      </c>
      <c r="K184" s="142" t="s">
        <v>145</v>
      </c>
      <c r="L184" s="35"/>
      <c r="M184" s="147" t="s">
        <v>3</v>
      </c>
      <c r="N184" s="148" t="s">
        <v>45</v>
      </c>
      <c r="O184" s="55"/>
      <c r="P184" s="149">
        <f t="shared" si="1"/>
        <v>0</v>
      </c>
      <c r="Q184" s="149">
        <v>0</v>
      </c>
      <c r="R184" s="149">
        <f t="shared" si="2"/>
        <v>0</v>
      </c>
      <c r="S184" s="149">
        <v>0</v>
      </c>
      <c r="T184" s="150">
        <f t="shared" si="3"/>
        <v>0</v>
      </c>
      <c r="U184" s="34"/>
      <c r="V184" s="34"/>
      <c r="W184" s="34"/>
      <c r="X184" s="34"/>
      <c r="Y184" s="34"/>
      <c r="Z184" s="34"/>
      <c r="AA184" s="34"/>
      <c r="AB184" s="34"/>
      <c r="AC184" s="34"/>
      <c r="AD184" s="34"/>
      <c r="AE184" s="34"/>
      <c r="AR184" s="151" t="s">
        <v>146</v>
      </c>
      <c r="AT184" s="151" t="s">
        <v>141</v>
      </c>
      <c r="AU184" s="151" t="s">
        <v>147</v>
      </c>
      <c r="AY184" s="19" t="s">
        <v>137</v>
      </c>
      <c r="BE184" s="152">
        <f t="shared" si="4"/>
        <v>0</v>
      </c>
      <c r="BF184" s="152">
        <f t="shared" si="5"/>
        <v>0</v>
      </c>
      <c r="BG184" s="152">
        <f t="shared" si="6"/>
        <v>0</v>
      </c>
      <c r="BH184" s="152">
        <f t="shared" si="7"/>
        <v>0</v>
      </c>
      <c r="BI184" s="152">
        <f t="shared" si="8"/>
        <v>0</v>
      </c>
      <c r="BJ184" s="19" t="s">
        <v>82</v>
      </c>
      <c r="BK184" s="152">
        <f t="shared" si="9"/>
        <v>0</v>
      </c>
      <c r="BL184" s="19" t="s">
        <v>146</v>
      </c>
      <c r="BM184" s="151" t="s">
        <v>274</v>
      </c>
    </row>
    <row r="185" spans="1:65" s="2" customFormat="1" ht="36">
      <c r="A185" s="34"/>
      <c r="B185" s="139"/>
      <c r="C185" s="140" t="s">
        <v>275</v>
      </c>
      <c r="D185" s="140" t="s">
        <v>141</v>
      </c>
      <c r="E185" s="141" t="s">
        <v>276</v>
      </c>
      <c r="F185" s="142" t="s">
        <v>277</v>
      </c>
      <c r="G185" s="143" t="s">
        <v>270</v>
      </c>
      <c r="H185" s="144">
        <v>1</v>
      </c>
      <c r="I185" s="145"/>
      <c r="J185" s="146">
        <f t="shared" si="0"/>
        <v>0</v>
      </c>
      <c r="K185" s="142" t="s">
        <v>145</v>
      </c>
      <c r="L185" s="35"/>
      <c r="M185" s="147" t="s">
        <v>3</v>
      </c>
      <c r="N185" s="148" t="s">
        <v>45</v>
      </c>
      <c r="O185" s="55"/>
      <c r="P185" s="149">
        <f t="shared" si="1"/>
        <v>0</v>
      </c>
      <c r="Q185" s="149">
        <v>0</v>
      </c>
      <c r="R185" s="149">
        <f t="shared" si="2"/>
        <v>0</v>
      </c>
      <c r="S185" s="149">
        <v>0</v>
      </c>
      <c r="T185" s="150">
        <f t="shared" si="3"/>
        <v>0</v>
      </c>
      <c r="U185" s="34"/>
      <c r="V185" s="34"/>
      <c r="W185" s="34"/>
      <c r="X185" s="34"/>
      <c r="Y185" s="34"/>
      <c r="Z185" s="34"/>
      <c r="AA185" s="34"/>
      <c r="AB185" s="34"/>
      <c r="AC185" s="34"/>
      <c r="AD185" s="34"/>
      <c r="AE185" s="34"/>
      <c r="AR185" s="151" t="s">
        <v>146</v>
      </c>
      <c r="AT185" s="151" t="s">
        <v>141</v>
      </c>
      <c r="AU185" s="151" t="s">
        <v>147</v>
      </c>
      <c r="AY185" s="19" t="s">
        <v>137</v>
      </c>
      <c r="BE185" s="152">
        <f t="shared" si="4"/>
        <v>0</v>
      </c>
      <c r="BF185" s="152">
        <f t="shared" si="5"/>
        <v>0</v>
      </c>
      <c r="BG185" s="152">
        <f t="shared" si="6"/>
        <v>0</v>
      </c>
      <c r="BH185" s="152">
        <f t="shared" si="7"/>
        <v>0</v>
      </c>
      <c r="BI185" s="152">
        <f t="shared" si="8"/>
        <v>0</v>
      </c>
      <c r="BJ185" s="19" t="s">
        <v>82</v>
      </c>
      <c r="BK185" s="152">
        <f t="shared" si="9"/>
        <v>0</v>
      </c>
      <c r="BL185" s="19" t="s">
        <v>146</v>
      </c>
      <c r="BM185" s="151" t="s">
        <v>278</v>
      </c>
    </row>
    <row r="186" spans="1:65" s="2" customFormat="1" ht="48">
      <c r="A186" s="34"/>
      <c r="B186" s="139"/>
      <c r="C186" s="140" t="s">
        <v>279</v>
      </c>
      <c r="D186" s="140" t="s">
        <v>141</v>
      </c>
      <c r="E186" s="141" t="s">
        <v>280</v>
      </c>
      <c r="F186" s="142" t="s">
        <v>281</v>
      </c>
      <c r="G186" s="143" t="s">
        <v>270</v>
      </c>
      <c r="H186" s="144">
        <v>2</v>
      </c>
      <c r="I186" s="145"/>
      <c r="J186" s="146">
        <f t="shared" si="0"/>
        <v>0</v>
      </c>
      <c r="K186" s="142" t="s">
        <v>145</v>
      </c>
      <c r="L186" s="35"/>
      <c r="M186" s="147" t="s">
        <v>3</v>
      </c>
      <c r="N186" s="148" t="s">
        <v>45</v>
      </c>
      <c r="O186" s="55"/>
      <c r="P186" s="149">
        <f t="shared" si="1"/>
        <v>0</v>
      </c>
      <c r="Q186" s="149">
        <v>0</v>
      </c>
      <c r="R186" s="149">
        <f t="shared" si="2"/>
        <v>0</v>
      </c>
      <c r="S186" s="149">
        <v>0</v>
      </c>
      <c r="T186" s="150">
        <f t="shared" si="3"/>
        <v>0</v>
      </c>
      <c r="U186" s="34"/>
      <c r="V186" s="34"/>
      <c r="W186" s="34"/>
      <c r="X186" s="34"/>
      <c r="Y186" s="34"/>
      <c r="Z186" s="34"/>
      <c r="AA186" s="34"/>
      <c r="AB186" s="34"/>
      <c r="AC186" s="34"/>
      <c r="AD186" s="34"/>
      <c r="AE186" s="34"/>
      <c r="AR186" s="151" t="s">
        <v>146</v>
      </c>
      <c r="AT186" s="151" t="s">
        <v>141</v>
      </c>
      <c r="AU186" s="151" t="s">
        <v>147</v>
      </c>
      <c r="AY186" s="19" t="s">
        <v>137</v>
      </c>
      <c r="BE186" s="152">
        <f t="shared" si="4"/>
        <v>0</v>
      </c>
      <c r="BF186" s="152">
        <f t="shared" si="5"/>
        <v>0</v>
      </c>
      <c r="BG186" s="152">
        <f t="shared" si="6"/>
        <v>0</v>
      </c>
      <c r="BH186" s="152">
        <f t="shared" si="7"/>
        <v>0</v>
      </c>
      <c r="BI186" s="152">
        <f t="shared" si="8"/>
        <v>0</v>
      </c>
      <c r="BJ186" s="19" t="s">
        <v>82</v>
      </c>
      <c r="BK186" s="152">
        <f t="shared" si="9"/>
        <v>0</v>
      </c>
      <c r="BL186" s="19" t="s">
        <v>146</v>
      </c>
      <c r="BM186" s="151" t="s">
        <v>282</v>
      </c>
    </row>
    <row r="187" spans="1:65" s="2" customFormat="1" ht="48">
      <c r="A187" s="34"/>
      <c r="B187" s="139"/>
      <c r="C187" s="140" t="s">
        <v>283</v>
      </c>
      <c r="D187" s="140" t="s">
        <v>141</v>
      </c>
      <c r="E187" s="141" t="s">
        <v>284</v>
      </c>
      <c r="F187" s="142" t="s">
        <v>285</v>
      </c>
      <c r="G187" s="143" t="s">
        <v>270</v>
      </c>
      <c r="H187" s="144">
        <v>2</v>
      </c>
      <c r="I187" s="145"/>
      <c r="J187" s="146">
        <f t="shared" si="0"/>
        <v>0</v>
      </c>
      <c r="K187" s="142" t="s">
        <v>145</v>
      </c>
      <c r="L187" s="35"/>
      <c r="M187" s="147" t="s">
        <v>3</v>
      </c>
      <c r="N187" s="148" t="s">
        <v>45</v>
      </c>
      <c r="O187" s="55"/>
      <c r="P187" s="149">
        <f t="shared" si="1"/>
        <v>0</v>
      </c>
      <c r="Q187" s="149">
        <v>0</v>
      </c>
      <c r="R187" s="149">
        <f t="shared" si="2"/>
        <v>0</v>
      </c>
      <c r="S187" s="149">
        <v>0</v>
      </c>
      <c r="T187" s="150">
        <f t="shared" si="3"/>
        <v>0</v>
      </c>
      <c r="U187" s="34"/>
      <c r="V187" s="34"/>
      <c r="W187" s="34"/>
      <c r="X187" s="34"/>
      <c r="Y187" s="34"/>
      <c r="Z187" s="34"/>
      <c r="AA187" s="34"/>
      <c r="AB187" s="34"/>
      <c r="AC187" s="34"/>
      <c r="AD187" s="34"/>
      <c r="AE187" s="34"/>
      <c r="AR187" s="151" t="s">
        <v>146</v>
      </c>
      <c r="AT187" s="151" t="s">
        <v>141</v>
      </c>
      <c r="AU187" s="151" t="s">
        <v>147</v>
      </c>
      <c r="AY187" s="19" t="s">
        <v>137</v>
      </c>
      <c r="BE187" s="152">
        <f t="shared" si="4"/>
        <v>0</v>
      </c>
      <c r="BF187" s="152">
        <f t="shared" si="5"/>
        <v>0</v>
      </c>
      <c r="BG187" s="152">
        <f t="shared" si="6"/>
        <v>0</v>
      </c>
      <c r="BH187" s="152">
        <f t="shared" si="7"/>
        <v>0</v>
      </c>
      <c r="BI187" s="152">
        <f t="shared" si="8"/>
        <v>0</v>
      </c>
      <c r="BJ187" s="19" t="s">
        <v>82</v>
      </c>
      <c r="BK187" s="152">
        <f t="shared" si="9"/>
        <v>0</v>
      </c>
      <c r="BL187" s="19" t="s">
        <v>146</v>
      </c>
      <c r="BM187" s="151" t="s">
        <v>286</v>
      </c>
    </row>
    <row r="188" spans="1:65" s="2" customFormat="1" ht="48">
      <c r="A188" s="34"/>
      <c r="B188" s="139"/>
      <c r="C188" s="140" t="s">
        <v>287</v>
      </c>
      <c r="D188" s="140" t="s">
        <v>141</v>
      </c>
      <c r="E188" s="141" t="s">
        <v>288</v>
      </c>
      <c r="F188" s="142" t="s">
        <v>289</v>
      </c>
      <c r="G188" s="143" t="s">
        <v>270</v>
      </c>
      <c r="H188" s="144">
        <v>1</v>
      </c>
      <c r="I188" s="145"/>
      <c r="J188" s="146">
        <f t="shared" si="0"/>
        <v>0</v>
      </c>
      <c r="K188" s="142" t="s">
        <v>145</v>
      </c>
      <c r="L188" s="35"/>
      <c r="M188" s="147" t="s">
        <v>3</v>
      </c>
      <c r="N188" s="148" t="s">
        <v>45</v>
      </c>
      <c r="O188" s="55"/>
      <c r="P188" s="149">
        <f t="shared" si="1"/>
        <v>0</v>
      </c>
      <c r="Q188" s="149">
        <v>0</v>
      </c>
      <c r="R188" s="149">
        <f t="shared" si="2"/>
        <v>0</v>
      </c>
      <c r="S188" s="149">
        <v>0</v>
      </c>
      <c r="T188" s="150">
        <f t="shared" si="3"/>
        <v>0</v>
      </c>
      <c r="U188" s="34"/>
      <c r="V188" s="34"/>
      <c r="W188" s="34"/>
      <c r="X188" s="34"/>
      <c r="Y188" s="34"/>
      <c r="Z188" s="34"/>
      <c r="AA188" s="34"/>
      <c r="AB188" s="34"/>
      <c r="AC188" s="34"/>
      <c r="AD188" s="34"/>
      <c r="AE188" s="34"/>
      <c r="AR188" s="151" t="s">
        <v>146</v>
      </c>
      <c r="AT188" s="151" t="s">
        <v>141</v>
      </c>
      <c r="AU188" s="151" t="s">
        <v>147</v>
      </c>
      <c r="AY188" s="19" t="s">
        <v>137</v>
      </c>
      <c r="BE188" s="152">
        <f t="shared" si="4"/>
        <v>0</v>
      </c>
      <c r="BF188" s="152">
        <f t="shared" si="5"/>
        <v>0</v>
      </c>
      <c r="BG188" s="152">
        <f t="shared" si="6"/>
        <v>0</v>
      </c>
      <c r="BH188" s="152">
        <f t="shared" si="7"/>
        <v>0</v>
      </c>
      <c r="BI188" s="152">
        <f t="shared" si="8"/>
        <v>0</v>
      </c>
      <c r="BJ188" s="19" t="s">
        <v>82</v>
      </c>
      <c r="BK188" s="152">
        <f t="shared" si="9"/>
        <v>0</v>
      </c>
      <c r="BL188" s="19" t="s">
        <v>146</v>
      </c>
      <c r="BM188" s="151" t="s">
        <v>290</v>
      </c>
    </row>
    <row r="189" spans="1:65" s="12" customFormat="1" ht="20.85" customHeight="1">
      <c r="B189" s="126"/>
      <c r="D189" s="127" t="s">
        <v>73</v>
      </c>
      <c r="E189" s="137" t="s">
        <v>291</v>
      </c>
      <c r="F189" s="137" t="s">
        <v>292</v>
      </c>
      <c r="I189" s="129"/>
      <c r="J189" s="138">
        <f>BK189</f>
        <v>0</v>
      </c>
      <c r="L189" s="126"/>
      <c r="M189" s="131"/>
      <c r="N189" s="132"/>
      <c r="O189" s="132"/>
      <c r="P189" s="133">
        <f>SUM(P190:P198)</f>
        <v>0</v>
      </c>
      <c r="Q189" s="132"/>
      <c r="R189" s="133">
        <f>SUM(R190:R198)</f>
        <v>3.1194E-2</v>
      </c>
      <c r="S189" s="132"/>
      <c r="T189" s="134">
        <f>SUM(T190:T198)</f>
        <v>0</v>
      </c>
      <c r="AR189" s="127" t="s">
        <v>82</v>
      </c>
      <c r="AT189" s="135" t="s">
        <v>73</v>
      </c>
      <c r="AU189" s="135" t="s">
        <v>84</v>
      </c>
      <c r="AY189" s="127" t="s">
        <v>137</v>
      </c>
      <c r="BK189" s="136">
        <f>SUM(BK190:BK198)</f>
        <v>0</v>
      </c>
    </row>
    <row r="190" spans="1:65" s="2" customFormat="1" ht="48">
      <c r="A190" s="34"/>
      <c r="B190" s="139"/>
      <c r="C190" s="140" t="s">
        <v>293</v>
      </c>
      <c r="D190" s="140" t="s">
        <v>141</v>
      </c>
      <c r="E190" s="141" t="s">
        <v>294</v>
      </c>
      <c r="F190" s="142" t="s">
        <v>295</v>
      </c>
      <c r="G190" s="143" t="s">
        <v>199</v>
      </c>
      <c r="H190" s="144">
        <v>2079.5</v>
      </c>
      <c r="I190" s="145"/>
      <c r="J190" s="146">
        <f>ROUND(I190*H190,2)</f>
        <v>0</v>
      </c>
      <c r="K190" s="142" t="s">
        <v>145</v>
      </c>
      <c r="L190" s="35"/>
      <c r="M190" s="147" t="s">
        <v>3</v>
      </c>
      <c r="N190" s="148" t="s">
        <v>45</v>
      </c>
      <c r="O190" s="55"/>
      <c r="P190" s="149">
        <f>O190*H190</f>
        <v>0</v>
      </c>
      <c r="Q190" s="149">
        <v>0</v>
      </c>
      <c r="R190" s="149">
        <f>Q190*H190</f>
        <v>0</v>
      </c>
      <c r="S190" s="149">
        <v>0</v>
      </c>
      <c r="T190" s="150">
        <f>S190*H190</f>
        <v>0</v>
      </c>
      <c r="U190" s="34"/>
      <c r="V190" s="34"/>
      <c r="W190" s="34"/>
      <c r="X190" s="34"/>
      <c r="Y190" s="34"/>
      <c r="Z190" s="34"/>
      <c r="AA190" s="34"/>
      <c r="AB190" s="34"/>
      <c r="AC190" s="34"/>
      <c r="AD190" s="34"/>
      <c r="AE190" s="34"/>
      <c r="AR190" s="151" t="s">
        <v>146</v>
      </c>
      <c r="AT190" s="151" t="s">
        <v>141</v>
      </c>
      <c r="AU190" s="151" t="s">
        <v>147</v>
      </c>
      <c r="AY190" s="19" t="s">
        <v>137</v>
      </c>
      <c r="BE190" s="152">
        <f>IF(N190="základní",J190,0)</f>
        <v>0</v>
      </c>
      <c r="BF190" s="152">
        <f>IF(N190="snížená",J190,0)</f>
        <v>0</v>
      </c>
      <c r="BG190" s="152">
        <f>IF(N190="zákl. přenesená",J190,0)</f>
        <v>0</v>
      </c>
      <c r="BH190" s="152">
        <f>IF(N190="sníž. přenesená",J190,0)</f>
        <v>0</v>
      </c>
      <c r="BI190" s="152">
        <f>IF(N190="nulová",J190,0)</f>
        <v>0</v>
      </c>
      <c r="BJ190" s="19" t="s">
        <v>82</v>
      </c>
      <c r="BK190" s="152">
        <f>ROUND(I190*H190,2)</f>
        <v>0</v>
      </c>
      <c r="BL190" s="19" t="s">
        <v>146</v>
      </c>
      <c r="BM190" s="151" t="s">
        <v>296</v>
      </c>
    </row>
    <row r="191" spans="1:65" s="14" customFormat="1" ht="33.75">
      <c r="B191" s="161"/>
      <c r="D191" s="154" t="s">
        <v>149</v>
      </c>
      <c r="E191" s="162" t="s">
        <v>3</v>
      </c>
      <c r="F191" s="163" t="s">
        <v>297</v>
      </c>
      <c r="H191" s="164">
        <v>2079.5</v>
      </c>
      <c r="I191" s="165"/>
      <c r="L191" s="161"/>
      <c r="M191" s="166"/>
      <c r="N191" s="167"/>
      <c r="O191" s="167"/>
      <c r="P191" s="167"/>
      <c r="Q191" s="167"/>
      <c r="R191" s="167"/>
      <c r="S191" s="167"/>
      <c r="T191" s="168"/>
      <c r="AT191" s="162" t="s">
        <v>149</v>
      </c>
      <c r="AU191" s="162" t="s">
        <v>147</v>
      </c>
      <c r="AV191" s="14" t="s">
        <v>84</v>
      </c>
      <c r="AW191" s="14" t="s">
        <v>36</v>
      </c>
      <c r="AX191" s="14" t="s">
        <v>82</v>
      </c>
      <c r="AY191" s="162" t="s">
        <v>137</v>
      </c>
    </row>
    <row r="192" spans="1:65" s="2" customFormat="1" ht="33" customHeight="1">
      <c r="A192" s="34"/>
      <c r="B192" s="139"/>
      <c r="C192" s="140" t="s">
        <v>298</v>
      </c>
      <c r="D192" s="140" t="s">
        <v>141</v>
      </c>
      <c r="E192" s="141" t="s">
        <v>299</v>
      </c>
      <c r="F192" s="142" t="s">
        <v>300</v>
      </c>
      <c r="G192" s="143" t="s">
        <v>199</v>
      </c>
      <c r="H192" s="144">
        <v>2079.5</v>
      </c>
      <c r="I192" s="145"/>
      <c r="J192" s="146">
        <f t="shared" ref="J192:J198" si="10">ROUND(I192*H192,2)</f>
        <v>0</v>
      </c>
      <c r="K192" s="142" t="s">
        <v>145</v>
      </c>
      <c r="L192" s="35"/>
      <c r="M192" s="147" t="s">
        <v>3</v>
      </c>
      <c r="N192" s="148" t="s">
        <v>45</v>
      </c>
      <c r="O192" s="55"/>
      <c r="P192" s="149">
        <f t="shared" ref="P192:P198" si="11">O192*H192</f>
        <v>0</v>
      </c>
      <c r="Q192" s="149">
        <v>0</v>
      </c>
      <c r="R192" s="149">
        <f t="shared" ref="R192:R198" si="12">Q192*H192</f>
        <v>0</v>
      </c>
      <c r="S192" s="149">
        <v>0</v>
      </c>
      <c r="T192" s="150">
        <f t="shared" ref="T192:T198" si="13">S192*H192</f>
        <v>0</v>
      </c>
      <c r="U192" s="34"/>
      <c r="V192" s="34"/>
      <c r="W192" s="34"/>
      <c r="X192" s="34"/>
      <c r="Y192" s="34"/>
      <c r="Z192" s="34"/>
      <c r="AA192" s="34"/>
      <c r="AB192" s="34"/>
      <c r="AC192" s="34"/>
      <c r="AD192" s="34"/>
      <c r="AE192" s="34"/>
      <c r="AR192" s="151" t="s">
        <v>146</v>
      </c>
      <c r="AT192" s="151" t="s">
        <v>141</v>
      </c>
      <c r="AU192" s="151" t="s">
        <v>147</v>
      </c>
      <c r="AY192" s="19" t="s">
        <v>137</v>
      </c>
      <c r="BE192" s="152">
        <f t="shared" ref="BE192:BE198" si="14">IF(N192="základní",J192,0)</f>
        <v>0</v>
      </c>
      <c r="BF192" s="152">
        <f t="shared" ref="BF192:BF198" si="15">IF(N192="snížená",J192,0)</f>
        <v>0</v>
      </c>
      <c r="BG192" s="152">
        <f t="shared" ref="BG192:BG198" si="16">IF(N192="zákl. přenesená",J192,0)</f>
        <v>0</v>
      </c>
      <c r="BH192" s="152">
        <f t="shared" ref="BH192:BH198" si="17">IF(N192="sníž. přenesená",J192,0)</f>
        <v>0</v>
      </c>
      <c r="BI192" s="152">
        <f t="shared" ref="BI192:BI198" si="18">IF(N192="nulová",J192,0)</f>
        <v>0</v>
      </c>
      <c r="BJ192" s="19" t="s">
        <v>82</v>
      </c>
      <c r="BK192" s="152">
        <f t="shared" ref="BK192:BK198" si="19">ROUND(I192*H192,2)</f>
        <v>0</v>
      </c>
      <c r="BL192" s="19" t="s">
        <v>146</v>
      </c>
      <c r="BM192" s="151" t="s">
        <v>301</v>
      </c>
    </row>
    <row r="193" spans="1:65" s="2" customFormat="1" ht="36">
      <c r="A193" s="34"/>
      <c r="B193" s="139"/>
      <c r="C193" s="140" t="s">
        <v>302</v>
      </c>
      <c r="D193" s="140" t="s">
        <v>141</v>
      </c>
      <c r="E193" s="141" t="s">
        <v>303</v>
      </c>
      <c r="F193" s="142" t="s">
        <v>304</v>
      </c>
      <c r="G193" s="143" t="s">
        <v>199</v>
      </c>
      <c r="H193" s="144">
        <v>2079.5</v>
      </c>
      <c r="I193" s="145"/>
      <c r="J193" s="146">
        <f t="shared" si="10"/>
        <v>0</v>
      </c>
      <c r="K193" s="142" t="s">
        <v>145</v>
      </c>
      <c r="L193" s="35"/>
      <c r="M193" s="147" t="s">
        <v>3</v>
      </c>
      <c r="N193" s="148" t="s">
        <v>45</v>
      </c>
      <c r="O193" s="55"/>
      <c r="P193" s="149">
        <f t="shared" si="11"/>
        <v>0</v>
      </c>
      <c r="Q193" s="149">
        <v>0</v>
      </c>
      <c r="R193" s="149">
        <f t="shared" si="12"/>
        <v>0</v>
      </c>
      <c r="S193" s="149">
        <v>0</v>
      </c>
      <c r="T193" s="150">
        <f t="shared" si="13"/>
        <v>0</v>
      </c>
      <c r="U193" s="34"/>
      <c r="V193" s="34"/>
      <c r="W193" s="34"/>
      <c r="X193" s="34"/>
      <c r="Y193" s="34"/>
      <c r="Z193" s="34"/>
      <c r="AA193" s="34"/>
      <c r="AB193" s="34"/>
      <c r="AC193" s="34"/>
      <c r="AD193" s="34"/>
      <c r="AE193" s="34"/>
      <c r="AR193" s="151" t="s">
        <v>146</v>
      </c>
      <c r="AT193" s="151" t="s">
        <v>141</v>
      </c>
      <c r="AU193" s="151" t="s">
        <v>147</v>
      </c>
      <c r="AY193" s="19" t="s">
        <v>137</v>
      </c>
      <c r="BE193" s="152">
        <f t="shared" si="14"/>
        <v>0</v>
      </c>
      <c r="BF193" s="152">
        <f t="shared" si="15"/>
        <v>0</v>
      </c>
      <c r="BG193" s="152">
        <f t="shared" si="16"/>
        <v>0</v>
      </c>
      <c r="BH193" s="152">
        <f t="shared" si="17"/>
        <v>0</v>
      </c>
      <c r="BI193" s="152">
        <f t="shared" si="18"/>
        <v>0</v>
      </c>
      <c r="BJ193" s="19" t="s">
        <v>82</v>
      </c>
      <c r="BK193" s="152">
        <f t="shared" si="19"/>
        <v>0</v>
      </c>
      <c r="BL193" s="19" t="s">
        <v>146</v>
      </c>
      <c r="BM193" s="151" t="s">
        <v>305</v>
      </c>
    </row>
    <row r="194" spans="1:65" s="2" customFormat="1" ht="55.5" customHeight="1">
      <c r="A194" s="34"/>
      <c r="B194" s="139"/>
      <c r="C194" s="140" t="s">
        <v>306</v>
      </c>
      <c r="D194" s="140" t="s">
        <v>141</v>
      </c>
      <c r="E194" s="141" t="s">
        <v>307</v>
      </c>
      <c r="F194" s="142" t="s">
        <v>308</v>
      </c>
      <c r="G194" s="143" t="s">
        <v>199</v>
      </c>
      <c r="H194" s="144">
        <v>2079.5</v>
      </c>
      <c r="I194" s="145"/>
      <c r="J194" s="146">
        <f t="shared" si="10"/>
        <v>0</v>
      </c>
      <c r="K194" s="142" t="s">
        <v>145</v>
      </c>
      <c r="L194" s="35"/>
      <c r="M194" s="147" t="s">
        <v>3</v>
      </c>
      <c r="N194" s="148" t="s">
        <v>45</v>
      </c>
      <c r="O194" s="55"/>
      <c r="P194" s="149">
        <f t="shared" si="11"/>
        <v>0</v>
      </c>
      <c r="Q194" s="149">
        <v>0</v>
      </c>
      <c r="R194" s="149">
        <f t="shared" si="12"/>
        <v>0</v>
      </c>
      <c r="S194" s="149">
        <v>0</v>
      </c>
      <c r="T194" s="150">
        <f t="shared" si="13"/>
        <v>0</v>
      </c>
      <c r="U194" s="34"/>
      <c r="V194" s="34"/>
      <c r="W194" s="34"/>
      <c r="X194" s="34"/>
      <c r="Y194" s="34"/>
      <c r="Z194" s="34"/>
      <c r="AA194" s="34"/>
      <c r="AB194" s="34"/>
      <c r="AC194" s="34"/>
      <c r="AD194" s="34"/>
      <c r="AE194" s="34"/>
      <c r="AR194" s="151" t="s">
        <v>146</v>
      </c>
      <c r="AT194" s="151" t="s">
        <v>141</v>
      </c>
      <c r="AU194" s="151" t="s">
        <v>147</v>
      </c>
      <c r="AY194" s="19" t="s">
        <v>137</v>
      </c>
      <c r="BE194" s="152">
        <f t="shared" si="14"/>
        <v>0</v>
      </c>
      <c r="BF194" s="152">
        <f t="shared" si="15"/>
        <v>0</v>
      </c>
      <c r="BG194" s="152">
        <f t="shared" si="16"/>
        <v>0</v>
      </c>
      <c r="BH194" s="152">
        <f t="shared" si="17"/>
        <v>0</v>
      </c>
      <c r="BI194" s="152">
        <f t="shared" si="18"/>
        <v>0</v>
      </c>
      <c r="BJ194" s="19" t="s">
        <v>82</v>
      </c>
      <c r="BK194" s="152">
        <f t="shared" si="19"/>
        <v>0</v>
      </c>
      <c r="BL194" s="19" t="s">
        <v>146</v>
      </c>
      <c r="BM194" s="151" t="s">
        <v>309</v>
      </c>
    </row>
    <row r="195" spans="1:65" s="2" customFormat="1" ht="36">
      <c r="A195" s="34"/>
      <c r="B195" s="139"/>
      <c r="C195" s="140" t="s">
        <v>310</v>
      </c>
      <c r="D195" s="140" t="s">
        <v>141</v>
      </c>
      <c r="E195" s="141" t="s">
        <v>311</v>
      </c>
      <c r="F195" s="142" t="s">
        <v>312</v>
      </c>
      <c r="G195" s="143" t="s">
        <v>199</v>
      </c>
      <c r="H195" s="144">
        <v>2079.5</v>
      </c>
      <c r="I195" s="145"/>
      <c r="J195" s="146">
        <f t="shared" si="10"/>
        <v>0</v>
      </c>
      <c r="K195" s="142" t="s">
        <v>145</v>
      </c>
      <c r="L195" s="35"/>
      <c r="M195" s="147" t="s">
        <v>3</v>
      </c>
      <c r="N195" s="148" t="s">
        <v>45</v>
      </c>
      <c r="O195" s="55"/>
      <c r="P195" s="149">
        <f t="shared" si="11"/>
        <v>0</v>
      </c>
      <c r="Q195" s="149">
        <v>0</v>
      </c>
      <c r="R195" s="149">
        <f t="shared" si="12"/>
        <v>0</v>
      </c>
      <c r="S195" s="149">
        <v>0</v>
      </c>
      <c r="T195" s="150">
        <f t="shared" si="13"/>
        <v>0</v>
      </c>
      <c r="U195" s="34"/>
      <c r="V195" s="34"/>
      <c r="W195" s="34"/>
      <c r="X195" s="34"/>
      <c r="Y195" s="34"/>
      <c r="Z195" s="34"/>
      <c r="AA195" s="34"/>
      <c r="AB195" s="34"/>
      <c r="AC195" s="34"/>
      <c r="AD195" s="34"/>
      <c r="AE195" s="34"/>
      <c r="AR195" s="151" t="s">
        <v>146</v>
      </c>
      <c r="AT195" s="151" t="s">
        <v>141</v>
      </c>
      <c r="AU195" s="151" t="s">
        <v>147</v>
      </c>
      <c r="AY195" s="19" t="s">
        <v>137</v>
      </c>
      <c r="BE195" s="152">
        <f t="shared" si="14"/>
        <v>0</v>
      </c>
      <c r="BF195" s="152">
        <f t="shared" si="15"/>
        <v>0</v>
      </c>
      <c r="BG195" s="152">
        <f t="shared" si="16"/>
        <v>0</v>
      </c>
      <c r="BH195" s="152">
        <f t="shared" si="17"/>
        <v>0</v>
      </c>
      <c r="BI195" s="152">
        <f t="shared" si="18"/>
        <v>0</v>
      </c>
      <c r="BJ195" s="19" t="s">
        <v>82</v>
      </c>
      <c r="BK195" s="152">
        <f t="shared" si="19"/>
        <v>0</v>
      </c>
      <c r="BL195" s="19" t="s">
        <v>146</v>
      </c>
      <c r="BM195" s="151" t="s">
        <v>313</v>
      </c>
    </row>
    <row r="196" spans="1:65" s="2" customFormat="1" ht="16.5" customHeight="1">
      <c r="A196" s="34"/>
      <c r="B196" s="139"/>
      <c r="C196" s="185" t="s">
        <v>314</v>
      </c>
      <c r="D196" s="185" t="s">
        <v>225</v>
      </c>
      <c r="E196" s="186" t="s">
        <v>315</v>
      </c>
      <c r="F196" s="187" t="s">
        <v>316</v>
      </c>
      <c r="G196" s="188" t="s">
        <v>317</v>
      </c>
      <c r="H196" s="189">
        <v>31.193999999999999</v>
      </c>
      <c r="I196" s="190"/>
      <c r="J196" s="191">
        <f t="shared" si="10"/>
        <v>0</v>
      </c>
      <c r="K196" s="187" t="s">
        <v>145</v>
      </c>
      <c r="L196" s="192"/>
      <c r="M196" s="193" t="s">
        <v>3</v>
      </c>
      <c r="N196" s="194" t="s">
        <v>45</v>
      </c>
      <c r="O196" s="55"/>
      <c r="P196" s="149">
        <f t="shared" si="11"/>
        <v>0</v>
      </c>
      <c r="Q196" s="149">
        <v>1E-3</v>
      </c>
      <c r="R196" s="149">
        <f t="shared" si="12"/>
        <v>3.1194E-2</v>
      </c>
      <c r="S196" s="149">
        <v>0</v>
      </c>
      <c r="T196" s="150">
        <f t="shared" si="13"/>
        <v>0</v>
      </c>
      <c r="U196" s="34"/>
      <c r="V196" s="34"/>
      <c r="W196" s="34"/>
      <c r="X196" s="34"/>
      <c r="Y196" s="34"/>
      <c r="Z196" s="34"/>
      <c r="AA196" s="34"/>
      <c r="AB196" s="34"/>
      <c r="AC196" s="34"/>
      <c r="AD196" s="34"/>
      <c r="AE196" s="34"/>
      <c r="AR196" s="151" t="s">
        <v>190</v>
      </c>
      <c r="AT196" s="151" t="s">
        <v>225</v>
      </c>
      <c r="AU196" s="151" t="s">
        <v>147</v>
      </c>
      <c r="AY196" s="19" t="s">
        <v>137</v>
      </c>
      <c r="BE196" s="152">
        <f t="shared" si="14"/>
        <v>0</v>
      </c>
      <c r="BF196" s="152">
        <f t="shared" si="15"/>
        <v>0</v>
      </c>
      <c r="BG196" s="152">
        <f t="shared" si="16"/>
        <v>0</v>
      </c>
      <c r="BH196" s="152">
        <f t="shared" si="17"/>
        <v>0</v>
      </c>
      <c r="BI196" s="152">
        <f t="shared" si="18"/>
        <v>0</v>
      </c>
      <c r="BJ196" s="19" t="s">
        <v>82</v>
      </c>
      <c r="BK196" s="152">
        <f t="shared" si="19"/>
        <v>0</v>
      </c>
      <c r="BL196" s="19" t="s">
        <v>146</v>
      </c>
      <c r="BM196" s="151" t="s">
        <v>318</v>
      </c>
    </row>
    <row r="197" spans="1:65" s="2" customFormat="1" ht="24">
      <c r="A197" s="34"/>
      <c r="B197" s="139"/>
      <c r="C197" s="140" t="s">
        <v>319</v>
      </c>
      <c r="D197" s="140" t="s">
        <v>141</v>
      </c>
      <c r="E197" s="141" t="s">
        <v>320</v>
      </c>
      <c r="F197" s="142" t="s">
        <v>321</v>
      </c>
      <c r="G197" s="143" t="s">
        <v>199</v>
      </c>
      <c r="H197" s="144">
        <v>2079.5</v>
      </c>
      <c r="I197" s="145"/>
      <c r="J197" s="146">
        <f t="shared" si="10"/>
        <v>0</v>
      </c>
      <c r="K197" s="142" t="s">
        <v>145</v>
      </c>
      <c r="L197" s="35"/>
      <c r="M197" s="147" t="s">
        <v>3</v>
      </c>
      <c r="N197" s="148" t="s">
        <v>45</v>
      </c>
      <c r="O197" s="55"/>
      <c r="P197" s="149">
        <f t="shared" si="11"/>
        <v>0</v>
      </c>
      <c r="Q197" s="149">
        <v>0</v>
      </c>
      <c r="R197" s="149">
        <f t="shared" si="12"/>
        <v>0</v>
      </c>
      <c r="S197" s="149">
        <v>0</v>
      </c>
      <c r="T197" s="150">
        <f t="shared" si="13"/>
        <v>0</v>
      </c>
      <c r="U197" s="34"/>
      <c r="V197" s="34"/>
      <c r="W197" s="34"/>
      <c r="X197" s="34"/>
      <c r="Y197" s="34"/>
      <c r="Z197" s="34"/>
      <c r="AA197" s="34"/>
      <c r="AB197" s="34"/>
      <c r="AC197" s="34"/>
      <c r="AD197" s="34"/>
      <c r="AE197" s="34"/>
      <c r="AR197" s="151" t="s">
        <v>146</v>
      </c>
      <c r="AT197" s="151" t="s">
        <v>141</v>
      </c>
      <c r="AU197" s="151" t="s">
        <v>147</v>
      </c>
      <c r="AY197" s="19" t="s">
        <v>137</v>
      </c>
      <c r="BE197" s="152">
        <f t="shared" si="14"/>
        <v>0</v>
      </c>
      <c r="BF197" s="152">
        <f t="shared" si="15"/>
        <v>0</v>
      </c>
      <c r="BG197" s="152">
        <f t="shared" si="16"/>
        <v>0</v>
      </c>
      <c r="BH197" s="152">
        <f t="shared" si="17"/>
        <v>0</v>
      </c>
      <c r="BI197" s="152">
        <f t="shared" si="18"/>
        <v>0</v>
      </c>
      <c r="BJ197" s="19" t="s">
        <v>82</v>
      </c>
      <c r="BK197" s="152">
        <f t="shared" si="19"/>
        <v>0</v>
      </c>
      <c r="BL197" s="19" t="s">
        <v>146</v>
      </c>
      <c r="BM197" s="151" t="s">
        <v>322</v>
      </c>
    </row>
    <row r="198" spans="1:65" s="2" customFormat="1" ht="24">
      <c r="A198" s="34"/>
      <c r="B198" s="139"/>
      <c r="C198" s="140" t="s">
        <v>323</v>
      </c>
      <c r="D198" s="140" t="s">
        <v>141</v>
      </c>
      <c r="E198" s="141" t="s">
        <v>324</v>
      </c>
      <c r="F198" s="142" t="s">
        <v>325</v>
      </c>
      <c r="G198" s="143" t="s">
        <v>193</v>
      </c>
      <c r="H198" s="144">
        <v>0.10299999999999999</v>
      </c>
      <c r="I198" s="145"/>
      <c r="J198" s="146">
        <f t="shared" si="10"/>
        <v>0</v>
      </c>
      <c r="K198" s="142" t="s">
        <v>145</v>
      </c>
      <c r="L198" s="35"/>
      <c r="M198" s="147" t="s">
        <v>3</v>
      </c>
      <c r="N198" s="148" t="s">
        <v>45</v>
      </c>
      <c r="O198" s="55"/>
      <c r="P198" s="149">
        <f t="shared" si="11"/>
        <v>0</v>
      </c>
      <c r="Q198" s="149">
        <v>0</v>
      </c>
      <c r="R198" s="149">
        <f t="shared" si="12"/>
        <v>0</v>
      </c>
      <c r="S198" s="149">
        <v>0</v>
      </c>
      <c r="T198" s="150">
        <f t="shared" si="13"/>
        <v>0</v>
      </c>
      <c r="U198" s="34"/>
      <c r="V198" s="34"/>
      <c r="W198" s="34"/>
      <c r="X198" s="34"/>
      <c r="Y198" s="34"/>
      <c r="Z198" s="34"/>
      <c r="AA198" s="34"/>
      <c r="AB198" s="34"/>
      <c r="AC198" s="34"/>
      <c r="AD198" s="34"/>
      <c r="AE198" s="34"/>
      <c r="AR198" s="151" t="s">
        <v>146</v>
      </c>
      <c r="AT198" s="151" t="s">
        <v>141</v>
      </c>
      <c r="AU198" s="151" t="s">
        <v>147</v>
      </c>
      <c r="AY198" s="19" t="s">
        <v>137</v>
      </c>
      <c r="BE198" s="152">
        <f t="shared" si="14"/>
        <v>0</v>
      </c>
      <c r="BF198" s="152">
        <f t="shared" si="15"/>
        <v>0</v>
      </c>
      <c r="BG198" s="152">
        <f t="shared" si="16"/>
        <v>0</v>
      </c>
      <c r="BH198" s="152">
        <f t="shared" si="17"/>
        <v>0</v>
      </c>
      <c r="BI198" s="152">
        <f t="shared" si="18"/>
        <v>0</v>
      </c>
      <c r="BJ198" s="19" t="s">
        <v>82</v>
      </c>
      <c r="BK198" s="152">
        <f t="shared" si="19"/>
        <v>0</v>
      </c>
      <c r="BL198" s="19" t="s">
        <v>146</v>
      </c>
      <c r="BM198" s="151" t="s">
        <v>326</v>
      </c>
    </row>
    <row r="199" spans="1:65" s="12" customFormat="1" ht="20.85" customHeight="1">
      <c r="B199" s="126"/>
      <c r="D199" s="127" t="s">
        <v>73</v>
      </c>
      <c r="E199" s="137" t="s">
        <v>327</v>
      </c>
      <c r="F199" s="137" t="s">
        <v>328</v>
      </c>
      <c r="I199" s="129"/>
      <c r="J199" s="138">
        <f>BK199</f>
        <v>0</v>
      </c>
      <c r="L199" s="126"/>
      <c r="M199" s="131"/>
      <c r="N199" s="132"/>
      <c r="O199" s="132"/>
      <c r="P199" s="133">
        <f>SUM(P200:P223)</f>
        <v>0</v>
      </c>
      <c r="Q199" s="132"/>
      <c r="R199" s="133">
        <f>SUM(R200:R223)</f>
        <v>2.5709499999999998</v>
      </c>
      <c r="S199" s="132"/>
      <c r="T199" s="134">
        <f>SUM(T200:T223)</f>
        <v>0</v>
      </c>
      <c r="AR199" s="127" t="s">
        <v>82</v>
      </c>
      <c r="AT199" s="135" t="s">
        <v>73</v>
      </c>
      <c r="AU199" s="135" t="s">
        <v>84</v>
      </c>
      <c r="AY199" s="127" t="s">
        <v>137</v>
      </c>
      <c r="BK199" s="136">
        <f>SUM(BK200:BK223)</f>
        <v>0</v>
      </c>
    </row>
    <row r="200" spans="1:65" s="2" customFormat="1" ht="24">
      <c r="A200" s="34"/>
      <c r="B200" s="139"/>
      <c r="C200" s="140" t="s">
        <v>329</v>
      </c>
      <c r="D200" s="140" t="s">
        <v>141</v>
      </c>
      <c r="E200" s="141" t="s">
        <v>330</v>
      </c>
      <c r="F200" s="142" t="s">
        <v>331</v>
      </c>
      <c r="G200" s="143" t="s">
        <v>199</v>
      </c>
      <c r="H200" s="144">
        <v>5</v>
      </c>
      <c r="I200" s="145"/>
      <c r="J200" s="146">
        <f t="shared" ref="J200:J208" si="20">ROUND(I200*H200,2)</f>
        <v>0</v>
      </c>
      <c r="K200" s="142" t="s">
        <v>145</v>
      </c>
      <c r="L200" s="35"/>
      <c r="M200" s="147" t="s">
        <v>3</v>
      </c>
      <c r="N200" s="148" t="s">
        <v>45</v>
      </c>
      <c r="O200" s="55"/>
      <c r="P200" s="149">
        <f t="shared" ref="P200:P208" si="21">O200*H200</f>
        <v>0</v>
      </c>
      <c r="Q200" s="149">
        <v>0</v>
      </c>
      <c r="R200" s="149">
        <f t="shared" ref="R200:R208" si="22">Q200*H200</f>
        <v>0</v>
      </c>
      <c r="S200" s="149">
        <v>0</v>
      </c>
      <c r="T200" s="150">
        <f t="shared" ref="T200:T208" si="23">S200*H200</f>
        <v>0</v>
      </c>
      <c r="U200" s="34"/>
      <c r="V200" s="34"/>
      <c r="W200" s="34"/>
      <c r="X200" s="34"/>
      <c r="Y200" s="34"/>
      <c r="Z200" s="34"/>
      <c r="AA200" s="34"/>
      <c r="AB200" s="34"/>
      <c r="AC200" s="34"/>
      <c r="AD200" s="34"/>
      <c r="AE200" s="34"/>
      <c r="AR200" s="151" t="s">
        <v>146</v>
      </c>
      <c r="AT200" s="151" t="s">
        <v>141</v>
      </c>
      <c r="AU200" s="151" t="s">
        <v>147</v>
      </c>
      <c r="AY200" s="19" t="s">
        <v>137</v>
      </c>
      <c r="BE200" s="152">
        <f t="shared" ref="BE200:BE208" si="24">IF(N200="základní",J200,0)</f>
        <v>0</v>
      </c>
      <c r="BF200" s="152">
        <f t="shared" ref="BF200:BF208" si="25">IF(N200="snížená",J200,0)</f>
        <v>0</v>
      </c>
      <c r="BG200" s="152">
        <f t="shared" ref="BG200:BG208" si="26">IF(N200="zákl. přenesená",J200,0)</f>
        <v>0</v>
      </c>
      <c r="BH200" s="152">
        <f t="shared" ref="BH200:BH208" si="27">IF(N200="sníž. přenesená",J200,0)</f>
        <v>0</v>
      </c>
      <c r="BI200" s="152">
        <f t="shared" ref="BI200:BI208" si="28">IF(N200="nulová",J200,0)</f>
        <v>0</v>
      </c>
      <c r="BJ200" s="19" t="s">
        <v>82</v>
      </c>
      <c r="BK200" s="152">
        <f t="shared" ref="BK200:BK208" si="29">ROUND(I200*H200,2)</f>
        <v>0</v>
      </c>
      <c r="BL200" s="19" t="s">
        <v>146</v>
      </c>
      <c r="BM200" s="151" t="s">
        <v>332</v>
      </c>
    </row>
    <row r="201" spans="1:65" s="2" customFormat="1" ht="36">
      <c r="A201" s="34"/>
      <c r="B201" s="139"/>
      <c r="C201" s="140" t="s">
        <v>333</v>
      </c>
      <c r="D201" s="140" t="s">
        <v>141</v>
      </c>
      <c r="E201" s="141" t="s">
        <v>334</v>
      </c>
      <c r="F201" s="142" t="s">
        <v>335</v>
      </c>
      <c r="G201" s="143" t="s">
        <v>270</v>
      </c>
      <c r="H201" s="144">
        <v>5</v>
      </c>
      <c r="I201" s="145"/>
      <c r="J201" s="146">
        <f t="shared" si="20"/>
        <v>0</v>
      </c>
      <c r="K201" s="142" t="s">
        <v>145</v>
      </c>
      <c r="L201" s="35"/>
      <c r="M201" s="147" t="s">
        <v>3</v>
      </c>
      <c r="N201" s="148" t="s">
        <v>45</v>
      </c>
      <c r="O201" s="55"/>
      <c r="P201" s="149">
        <f t="shared" si="21"/>
        <v>0</v>
      </c>
      <c r="Q201" s="149">
        <v>0</v>
      </c>
      <c r="R201" s="149">
        <f t="shared" si="22"/>
        <v>0</v>
      </c>
      <c r="S201" s="149">
        <v>0</v>
      </c>
      <c r="T201" s="150">
        <f t="shared" si="23"/>
        <v>0</v>
      </c>
      <c r="U201" s="34"/>
      <c r="V201" s="34"/>
      <c r="W201" s="34"/>
      <c r="X201" s="34"/>
      <c r="Y201" s="34"/>
      <c r="Z201" s="34"/>
      <c r="AA201" s="34"/>
      <c r="AB201" s="34"/>
      <c r="AC201" s="34"/>
      <c r="AD201" s="34"/>
      <c r="AE201" s="34"/>
      <c r="AR201" s="151" t="s">
        <v>146</v>
      </c>
      <c r="AT201" s="151" t="s">
        <v>141</v>
      </c>
      <c r="AU201" s="151" t="s">
        <v>147</v>
      </c>
      <c r="AY201" s="19" t="s">
        <v>137</v>
      </c>
      <c r="BE201" s="152">
        <f t="shared" si="24"/>
        <v>0</v>
      </c>
      <c r="BF201" s="152">
        <f t="shared" si="25"/>
        <v>0</v>
      </c>
      <c r="BG201" s="152">
        <f t="shared" si="26"/>
        <v>0</v>
      </c>
      <c r="BH201" s="152">
        <f t="shared" si="27"/>
        <v>0</v>
      </c>
      <c r="BI201" s="152">
        <f t="shared" si="28"/>
        <v>0</v>
      </c>
      <c r="BJ201" s="19" t="s">
        <v>82</v>
      </c>
      <c r="BK201" s="152">
        <f t="shared" si="29"/>
        <v>0</v>
      </c>
      <c r="BL201" s="19" t="s">
        <v>146</v>
      </c>
      <c r="BM201" s="151" t="s">
        <v>336</v>
      </c>
    </row>
    <row r="202" spans="1:65" s="2" customFormat="1" ht="44.25" customHeight="1">
      <c r="A202" s="34"/>
      <c r="B202" s="139"/>
      <c r="C202" s="140" t="s">
        <v>337</v>
      </c>
      <c r="D202" s="140" t="s">
        <v>141</v>
      </c>
      <c r="E202" s="141" t="s">
        <v>338</v>
      </c>
      <c r="F202" s="142" t="s">
        <v>339</v>
      </c>
      <c r="G202" s="143" t="s">
        <v>270</v>
      </c>
      <c r="H202" s="144">
        <v>5</v>
      </c>
      <c r="I202" s="145"/>
      <c r="J202" s="146">
        <f t="shared" si="20"/>
        <v>0</v>
      </c>
      <c r="K202" s="142" t="s">
        <v>145</v>
      </c>
      <c r="L202" s="35"/>
      <c r="M202" s="147" t="s">
        <v>3</v>
      </c>
      <c r="N202" s="148" t="s">
        <v>45</v>
      </c>
      <c r="O202" s="55"/>
      <c r="P202" s="149">
        <f t="shared" si="21"/>
        <v>0</v>
      </c>
      <c r="Q202" s="149">
        <v>0</v>
      </c>
      <c r="R202" s="149">
        <f t="shared" si="22"/>
        <v>0</v>
      </c>
      <c r="S202" s="149">
        <v>0</v>
      </c>
      <c r="T202" s="150">
        <f t="shared" si="23"/>
        <v>0</v>
      </c>
      <c r="U202" s="34"/>
      <c r="V202" s="34"/>
      <c r="W202" s="34"/>
      <c r="X202" s="34"/>
      <c r="Y202" s="34"/>
      <c r="Z202" s="34"/>
      <c r="AA202" s="34"/>
      <c r="AB202" s="34"/>
      <c r="AC202" s="34"/>
      <c r="AD202" s="34"/>
      <c r="AE202" s="34"/>
      <c r="AR202" s="151" t="s">
        <v>146</v>
      </c>
      <c r="AT202" s="151" t="s">
        <v>141</v>
      </c>
      <c r="AU202" s="151" t="s">
        <v>147</v>
      </c>
      <c r="AY202" s="19" t="s">
        <v>137</v>
      </c>
      <c r="BE202" s="152">
        <f t="shared" si="24"/>
        <v>0</v>
      </c>
      <c r="BF202" s="152">
        <f t="shared" si="25"/>
        <v>0</v>
      </c>
      <c r="BG202" s="152">
        <f t="shared" si="26"/>
        <v>0</v>
      </c>
      <c r="BH202" s="152">
        <f t="shared" si="27"/>
        <v>0</v>
      </c>
      <c r="BI202" s="152">
        <f t="shared" si="28"/>
        <v>0</v>
      </c>
      <c r="BJ202" s="19" t="s">
        <v>82</v>
      </c>
      <c r="BK202" s="152">
        <f t="shared" si="29"/>
        <v>0</v>
      </c>
      <c r="BL202" s="19" t="s">
        <v>146</v>
      </c>
      <c r="BM202" s="151" t="s">
        <v>340</v>
      </c>
    </row>
    <row r="203" spans="1:65" s="2" customFormat="1" ht="16.5" customHeight="1">
      <c r="A203" s="34"/>
      <c r="B203" s="139"/>
      <c r="C203" s="185" t="s">
        <v>341</v>
      </c>
      <c r="D203" s="185" t="s">
        <v>225</v>
      </c>
      <c r="E203" s="186" t="s">
        <v>342</v>
      </c>
      <c r="F203" s="187" t="s">
        <v>343</v>
      </c>
      <c r="G203" s="188" t="s">
        <v>270</v>
      </c>
      <c r="H203" s="189">
        <v>5</v>
      </c>
      <c r="I203" s="190"/>
      <c r="J203" s="191">
        <f t="shared" si="20"/>
        <v>0</v>
      </c>
      <c r="K203" s="187" t="s">
        <v>3</v>
      </c>
      <c r="L203" s="192"/>
      <c r="M203" s="193" t="s">
        <v>3</v>
      </c>
      <c r="N203" s="194" t="s">
        <v>45</v>
      </c>
      <c r="O203" s="55"/>
      <c r="P203" s="149">
        <f t="shared" si="21"/>
        <v>0</v>
      </c>
      <c r="Q203" s="149">
        <v>6.3E-2</v>
      </c>
      <c r="R203" s="149">
        <f t="shared" si="22"/>
        <v>0.315</v>
      </c>
      <c r="S203" s="149">
        <v>0</v>
      </c>
      <c r="T203" s="150">
        <f t="shared" si="23"/>
        <v>0</v>
      </c>
      <c r="U203" s="34"/>
      <c r="V203" s="34"/>
      <c r="W203" s="34"/>
      <c r="X203" s="34"/>
      <c r="Y203" s="34"/>
      <c r="Z203" s="34"/>
      <c r="AA203" s="34"/>
      <c r="AB203" s="34"/>
      <c r="AC203" s="34"/>
      <c r="AD203" s="34"/>
      <c r="AE203" s="34"/>
      <c r="AR203" s="151" t="s">
        <v>190</v>
      </c>
      <c r="AT203" s="151" t="s">
        <v>225</v>
      </c>
      <c r="AU203" s="151" t="s">
        <v>147</v>
      </c>
      <c r="AY203" s="19" t="s">
        <v>137</v>
      </c>
      <c r="BE203" s="152">
        <f t="shared" si="24"/>
        <v>0</v>
      </c>
      <c r="BF203" s="152">
        <f t="shared" si="25"/>
        <v>0</v>
      </c>
      <c r="BG203" s="152">
        <f t="shared" si="26"/>
        <v>0</v>
      </c>
      <c r="BH203" s="152">
        <f t="shared" si="27"/>
        <v>0</v>
      </c>
      <c r="BI203" s="152">
        <f t="shared" si="28"/>
        <v>0</v>
      </c>
      <c r="BJ203" s="19" t="s">
        <v>82</v>
      </c>
      <c r="BK203" s="152">
        <f t="shared" si="29"/>
        <v>0</v>
      </c>
      <c r="BL203" s="19" t="s">
        <v>146</v>
      </c>
      <c r="BM203" s="151" t="s">
        <v>344</v>
      </c>
    </row>
    <row r="204" spans="1:65" s="2" customFormat="1" ht="24">
      <c r="A204" s="34"/>
      <c r="B204" s="139"/>
      <c r="C204" s="140" t="s">
        <v>345</v>
      </c>
      <c r="D204" s="140" t="s">
        <v>141</v>
      </c>
      <c r="E204" s="141" t="s">
        <v>346</v>
      </c>
      <c r="F204" s="142" t="s">
        <v>347</v>
      </c>
      <c r="G204" s="143" t="s">
        <v>270</v>
      </c>
      <c r="H204" s="144">
        <v>5</v>
      </c>
      <c r="I204" s="145"/>
      <c r="J204" s="146">
        <f t="shared" si="20"/>
        <v>0</v>
      </c>
      <c r="K204" s="142" t="s">
        <v>145</v>
      </c>
      <c r="L204" s="35"/>
      <c r="M204" s="147" t="s">
        <v>3</v>
      </c>
      <c r="N204" s="148" t="s">
        <v>45</v>
      </c>
      <c r="O204" s="55"/>
      <c r="P204" s="149">
        <f t="shared" si="21"/>
        <v>0</v>
      </c>
      <c r="Q204" s="149">
        <v>0</v>
      </c>
      <c r="R204" s="149">
        <f t="shared" si="22"/>
        <v>0</v>
      </c>
      <c r="S204" s="149">
        <v>0</v>
      </c>
      <c r="T204" s="150">
        <f t="shared" si="23"/>
        <v>0</v>
      </c>
      <c r="U204" s="34"/>
      <c r="V204" s="34"/>
      <c r="W204" s="34"/>
      <c r="X204" s="34"/>
      <c r="Y204" s="34"/>
      <c r="Z204" s="34"/>
      <c r="AA204" s="34"/>
      <c r="AB204" s="34"/>
      <c r="AC204" s="34"/>
      <c r="AD204" s="34"/>
      <c r="AE204" s="34"/>
      <c r="AR204" s="151" t="s">
        <v>146</v>
      </c>
      <c r="AT204" s="151" t="s">
        <v>141</v>
      </c>
      <c r="AU204" s="151" t="s">
        <v>147</v>
      </c>
      <c r="AY204" s="19" t="s">
        <v>137</v>
      </c>
      <c r="BE204" s="152">
        <f t="shared" si="24"/>
        <v>0</v>
      </c>
      <c r="BF204" s="152">
        <f t="shared" si="25"/>
        <v>0</v>
      </c>
      <c r="BG204" s="152">
        <f t="shared" si="26"/>
        <v>0</v>
      </c>
      <c r="BH204" s="152">
        <f t="shared" si="27"/>
        <v>0</v>
      </c>
      <c r="BI204" s="152">
        <f t="shared" si="28"/>
        <v>0</v>
      </c>
      <c r="BJ204" s="19" t="s">
        <v>82</v>
      </c>
      <c r="BK204" s="152">
        <f t="shared" si="29"/>
        <v>0</v>
      </c>
      <c r="BL204" s="19" t="s">
        <v>146</v>
      </c>
      <c r="BM204" s="151" t="s">
        <v>348</v>
      </c>
    </row>
    <row r="205" spans="1:65" s="2" customFormat="1" ht="33" customHeight="1">
      <c r="A205" s="34"/>
      <c r="B205" s="139"/>
      <c r="C205" s="140" t="s">
        <v>349</v>
      </c>
      <c r="D205" s="140" t="s">
        <v>141</v>
      </c>
      <c r="E205" s="141" t="s">
        <v>350</v>
      </c>
      <c r="F205" s="142" t="s">
        <v>351</v>
      </c>
      <c r="G205" s="143" t="s">
        <v>270</v>
      </c>
      <c r="H205" s="144">
        <v>5</v>
      </c>
      <c r="I205" s="145"/>
      <c r="J205" s="146">
        <f t="shared" si="20"/>
        <v>0</v>
      </c>
      <c r="K205" s="142" t="s">
        <v>145</v>
      </c>
      <c r="L205" s="35"/>
      <c r="M205" s="147" t="s">
        <v>3</v>
      </c>
      <c r="N205" s="148" t="s">
        <v>45</v>
      </c>
      <c r="O205" s="55"/>
      <c r="P205" s="149">
        <f t="shared" si="21"/>
        <v>0</v>
      </c>
      <c r="Q205" s="149">
        <v>0</v>
      </c>
      <c r="R205" s="149">
        <f t="shared" si="22"/>
        <v>0</v>
      </c>
      <c r="S205" s="149">
        <v>0</v>
      </c>
      <c r="T205" s="150">
        <f t="shared" si="23"/>
        <v>0</v>
      </c>
      <c r="U205" s="34"/>
      <c r="V205" s="34"/>
      <c r="W205" s="34"/>
      <c r="X205" s="34"/>
      <c r="Y205" s="34"/>
      <c r="Z205" s="34"/>
      <c r="AA205" s="34"/>
      <c r="AB205" s="34"/>
      <c r="AC205" s="34"/>
      <c r="AD205" s="34"/>
      <c r="AE205" s="34"/>
      <c r="AR205" s="151" t="s">
        <v>146</v>
      </c>
      <c r="AT205" s="151" t="s">
        <v>141</v>
      </c>
      <c r="AU205" s="151" t="s">
        <v>147</v>
      </c>
      <c r="AY205" s="19" t="s">
        <v>137</v>
      </c>
      <c r="BE205" s="152">
        <f t="shared" si="24"/>
        <v>0</v>
      </c>
      <c r="BF205" s="152">
        <f t="shared" si="25"/>
        <v>0</v>
      </c>
      <c r="BG205" s="152">
        <f t="shared" si="26"/>
        <v>0</v>
      </c>
      <c r="BH205" s="152">
        <f t="shared" si="27"/>
        <v>0</v>
      </c>
      <c r="BI205" s="152">
        <f t="shared" si="28"/>
        <v>0</v>
      </c>
      <c r="BJ205" s="19" t="s">
        <v>82</v>
      </c>
      <c r="BK205" s="152">
        <f t="shared" si="29"/>
        <v>0</v>
      </c>
      <c r="BL205" s="19" t="s">
        <v>146</v>
      </c>
      <c r="BM205" s="151" t="s">
        <v>352</v>
      </c>
    </row>
    <row r="206" spans="1:65" s="2" customFormat="1" ht="21.75" customHeight="1">
      <c r="A206" s="34"/>
      <c r="B206" s="139"/>
      <c r="C206" s="185" t="s">
        <v>353</v>
      </c>
      <c r="D206" s="185" t="s">
        <v>225</v>
      </c>
      <c r="E206" s="186" t="s">
        <v>354</v>
      </c>
      <c r="F206" s="187" t="s">
        <v>355</v>
      </c>
      <c r="G206" s="188" t="s">
        <v>317</v>
      </c>
      <c r="H206" s="189">
        <v>1.5</v>
      </c>
      <c r="I206" s="190"/>
      <c r="J206" s="191">
        <f t="shared" si="20"/>
        <v>0</v>
      </c>
      <c r="K206" s="187" t="s">
        <v>3</v>
      </c>
      <c r="L206" s="192"/>
      <c r="M206" s="193" t="s">
        <v>3</v>
      </c>
      <c r="N206" s="194" t="s">
        <v>45</v>
      </c>
      <c r="O206" s="55"/>
      <c r="P206" s="149">
        <f t="shared" si="21"/>
        <v>0</v>
      </c>
      <c r="Q206" s="149">
        <v>1E-3</v>
      </c>
      <c r="R206" s="149">
        <f t="shared" si="22"/>
        <v>1.5E-3</v>
      </c>
      <c r="S206" s="149">
        <v>0</v>
      </c>
      <c r="T206" s="150">
        <f t="shared" si="23"/>
        <v>0</v>
      </c>
      <c r="U206" s="34"/>
      <c r="V206" s="34"/>
      <c r="W206" s="34"/>
      <c r="X206" s="34"/>
      <c r="Y206" s="34"/>
      <c r="Z206" s="34"/>
      <c r="AA206" s="34"/>
      <c r="AB206" s="34"/>
      <c r="AC206" s="34"/>
      <c r="AD206" s="34"/>
      <c r="AE206" s="34"/>
      <c r="AR206" s="151" t="s">
        <v>190</v>
      </c>
      <c r="AT206" s="151" t="s">
        <v>225</v>
      </c>
      <c r="AU206" s="151" t="s">
        <v>147</v>
      </c>
      <c r="AY206" s="19" t="s">
        <v>137</v>
      </c>
      <c r="BE206" s="152">
        <f t="shared" si="24"/>
        <v>0</v>
      </c>
      <c r="BF206" s="152">
        <f t="shared" si="25"/>
        <v>0</v>
      </c>
      <c r="BG206" s="152">
        <f t="shared" si="26"/>
        <v>0</v>
      </c>
      <c r="BH206" s="152">
        <f t="shared" si="27"/>
        <v>0</v>
      </c>
      <c r="BI206" s="152">
        <f t="shared" si="28"/>
        <v>0</v>
      </c>
      <c r="BJ206" s="19" t="s">
        <v>82</v>
      </c>
      <c r="BK206" s="152">
        <f t="shared" si="29"/>
        <v>0</v>
      </c>
      <c r="BL206" s="19" t="s">
        <v>146</v>
      </c>
      <c r="BM206" s="151" t="s">
        <v>356</v>
      </c>
    </row>
    <row r="207" spans="1:65" s="2" customFormat="1" ht="24">
      <c r="A207" s="34"/>
      <c r="B207" s="139"/>
      <c r="C207" s="140" t="s">
        <v>357</v>
      </c>
      <c r="D207" s="140" t="s">
        <v>141</v>
      </c>
      <c r="E207" s="141" t="s">
        <v>358</v>
      </c>
      <c r="F207" s="142" t="s">
        <v>359</v>
      </c>
      <c r="G207" s="143" t="s">
        <v>199</v>
      </c>
      <c r="H207" s="144">
        <v>5</v>
      </c>
      <c r="I207" s="145"/>
      <c r="J207" s="146">
        <f t="shared" si="20"/>
        <v>0</v>
      </c>
      <c r="K207" s="142" t="s">
        <v>145</v>
      </c>
      <c r="L207" s="35"/>
      <c r="M207" s="147" t="s">
        <v>3</v>
      </c>
      <c r="N207" s="148" t="s">
        <v>45</v>
      </c>
      <c r="O207" s="55"/>
      <c r="P207" s="149">
        <f t="shared" si="21"/>
        <v>0</v>
      </c>
      <c r="Q207" s="149">
        <v>0</v>
      </c>
      <c r="R207" s="149">
        <f t="shared" si="22"/>
        <v>0</v>
      </c>
      <c r="S207" s="149">
        <v>0</v>
      </c>
      <c r="T207" s="150">
        <f t="shared" si="23"/>
        <v>0</v>
      </c>
      <c r="U207" s="34"/>
      <c r="V207" s="34"/>
      <c r="W207" s="34"/>
      <c r="X207" s="34"/>
      <c r="Y207" s="34"/>
      <c r="Z207" s="34"/>
      <c r="AA207" s="34"/>
      <c r="AB207" s="34"/>
      <c r="AC207" s="34"/>
      <c r="AD207" s="34"/>
      <c r="AE207" s="34"/>
      <c r="AR207" s="151" t="s">
        <v>146</v>
      </c>
      <c r="AT207" s="151" t="s">
        <v>141</v>
      </c>
      <c r="AU207" s="151" t="s">
        <v>147</v>
      </c>
      <c r="AY207" s="19" t="s">
        <v>137</v>
      </c>
      <c r="BE207" s="152">
        <f t="shared" si="24"/>
        <v>0</v>
      </c>
      <c r="BF207" s="152">
        <f t="shared" si="25"/>
        <v>0</v>
      </c>
      <c r="BG207" s="152">
        <f t="shared" si="26"/>
        <v>0</v>
      </c>
      <c r="BH207" s="152">
        <f t="shared" si="27"/>
        <v>0</v>
      </c>
      <c r="BI207" s="152">
        <f t="shared" si="28"/>
        <v>0</v>
      </c>
      <c r="BJ207" s="19" t="s">
        <v>82</v>
      </c>
      <c r="BK207" s="152">
        <f t="shared" si="29"/>
        <v>0</v>
      </c>
      <c r="BL207" s="19" t="s">
        <v>146</v>
      </c>
      <c r="BM207" s="151" t="s">
        <v>360</v>
      </c>
    </row>
    <row r="208" spans="1:65" s="2" customFormat="1" ht="16.5" customHeight="1">
      <c r="A208" s="34"/>
      <c r="B208" s="139"/>
      <c r="C208" s="185" t="s">
        <v>361</v>
      </c>
      <c r="D208" s="185" t="s">
        <v>225</v>
      </c>
      <c r="E208" s="186" t="s">
        <v>362</v>
      </c>
      <c r="F208" s="187" t="s">
        <v>363</v>
      </c>
      <c r="G208" s="188" t="s">
        <v>144</v>
      </c>
      <c r="H208" s="189">
        <v>0.51500000000000001</v>
      </c>
      <c r="I208" s="190"/>
      <c r="J208" s="191">
        <f t="shared" si="20"/>
        <v>0</v>
      </c>
      <c r="K208" s="187" t="s">
        <v>145</v>
      </c>
      <c r="L208" s="192"/>
      <c r="M208" s="193" t="s">
        <v>3</v>
      </c>
      <c r="N208" s="194" t="s">
        <v>45</v>
      </c>
      <c r="O208" s="55"/>
      <c r="P208" s="149">
        <f t="shared" si="21"/>
        <v>0</v>
      </c>
      <c r="Q208" s="149">
        <v>0.2</v>
      </c>
      <c r="R208" s="149">
        <f t="shared" si="22"/>
        <v>0.10300000000000001</v>
      </c>
      <c r="S208" s="149">
        <v>0</v>
      </c>
      <c r="T208" s="150">
        <f t="shared" si="23"/>
        <v>0</v>
      </c>
      <c r="U208" s="34"/>
      <c r="V208" s="34"/>
      <c r="W208" s="34"/>
      <c r="X208" s="34"/>
      <c r="Y208" s="34"/>
      <c r="Z208" s="34"/>
      <c r="AA208" s="34"/>
      <c r="AB208" s="34"/>
      <c r="AC208" s="34"/>
      <c r="AD208" s="34"/>
      <c r="AE208" s="34"/>
      <c r="AR208" s="151" t="s">
        <v>190</v>
      </c>
      <c r="AT208" s="151" t="s">
        <v>225</v>
      </c>
      <c r="AU208" s="151" t="s">
        <v>147</v>
      </c>
      <c r="AY208" s="19" t="s">
        <v>137</v>
      </c>
      <c r="BE208" s="152">
        <f t="shared" si="24"/>
        <v>0</v>
      </c>
      <c r="BF208" s="152">
        <f t="shared" si="25"/>
        <v>0</v>
      </c>
      <c r="BG208" s="152">
        <f t="shared" si="26"/>
        <v>0</v>
      </c>
      <c r="BH208" s="152">
        <f t="shared" si="27"/>
        <v>0</v>
      </c>
      <c r="BI208" s="152">
        <f t="shared" si="28"/>
        <v>0</v>
      </c>
      <c r="BJ208" s="19" t="s">
        <v>82</v>
      </c>
      <c r="BK208" s="152">
        <f t="shared" si="29"/>
        <v>0</v>
      </c>
      <c r="BL208" s="19" t="s">
        <v>146</v>
      </c>
      <c r="BM208" s="151" t="s">
        <v>364</v>
      </c>
    </row>
    <row r="209" spans="1:65" s="14" customFormat="1">
      <c r="B209" s="161"/>
      <c r="D209" s="154" t="s">
        <v>149</v>
      </c>
      <c r="F209" s="163" t="s">
        <v>365</v>
      </c>
      <c r="H209" s="164">
        <v>0.51500000000000001</v>
      </c>
      <c r="I209" s="165"/>
      <c r="L209" s="161"/>
      <c r="M209" s="166"/>
      <c r="N209" s="167"/>
      <c r="O209" s="167"/>
      <c r="P209" s="167"/>
      <c r="Q209" s="167"/>
      <c r="R209" s="167"/>
      <c r="S209" s="167"/>
      <c r="T209" s="168"/>
      <c r="AT209" s="162" t="s">
        <v>149</v>
      </c>
      <c r="AU209" s="162" t="s">
        <v>147</v>
      </c>
      <c r="AV209" s="14" t="s">
        <v>84</v>
      </c>
      <c r="AW209" s="14" t="s">
        <v>4</v>
      </c>
      <c r="AX209" s="14" t="s">
        <v>82</v>
      </c>
      <c r="AY209" s="162" t="s">
        <v>137</v>
      </c>
    </row>
    <row r="210" spans="1:65" s="2" customFormat="1" ht="21.75" customHeight="1">
      <c r="A210" s="34"/>
      <c r="B210" s="139"/>
      <c r="C210" s="140" t="s">
        <v>366</v>
      </c>
      <c r="D210" s="140" t="s">
        <v>141</v>
      </c>
      <c r="E210" s="141" t="s">
        <v>367</v>
      </c>
      <c r="F210" s="142" t="s">
        <v>368</v>
      </c>
      <c r="G210" s="143" t="s">
        <v>270</v>
      </c>
      <c r="H210" s="144">
        <v>5</v>
      </c>
      <c r="I210" s="145"/>
      <c r="J210" s="146">
        <f t="shared" ref="J210:J220" si="30">ROUND(I210*H210,2)</f>
        <v>0</v>
      </c>
      <c r="K210" s="142" t="s">
        <v>145</v>
      </c>
      <c r="L210" s="35"/>
      <c r="M210" s="147" t="s">
        <v>3</v>
      </c>
      <c r="N210" s="148" t="s">
        <v>45</v>
      </c>
      <c r="O210" s="55"/>
      <c r="P210" s="149">
        <f t="shared" ref="P210:P220" si="31">O210*H210</f>
        <v>0</v>
      </c>
      <c r="Q210" s="149">
        <v>6.0000000000000002E-5</v>
      </c>
      <c r="R210" s="149">
        <f t="shared" ref="R210:R220" si="32">Q210*H210</f>
        <v>3.0000000000000003E-4</v>
      </c>
      <c r="S210" s="149">
        <v>0</v>
      </c>
      <c r="T210" s="150">
        <f t="shared" ref="T210:T220" si="33">S210*H210</f>
        <v>0</v>
      </c>
      <c r="U210" s="34"/>
      <c r="V210" s="34"/>
      <c r="W210" s="34"/>
      <c r="X210" s="34"/>
      <c r="Y210" s="34"/>
      <c r="Z210" s="34"/>
      <c r="AA210" s="34"/>
      <c r="AB210" s="34"/>
      <c r="AC210" s="34"/>
      <c r="AD210" s="34"/>
      <c r="AE210" s="34"/>
      <c r="AR210" s="151" t="s">
        <v>146</v>
      </c>
      <c r="AT210" s="151" t="s">
        <v>141</v>
      </c>
      <c r="AU210" s="151" t="s">
        <v>147</v>
      </c>
      <c r="AY210" s="19" t="s">
        <v>137</v>
      </c>
      <c r="BE210" s="152">
        <f t="shared" ref="BE210:BE220" si="34">IF(N210="základní",J210,0)</f>
        <v>0</v>
      </c>
      <c r="BF210" s="152">
        <f t="shared" ref="BF210:BF220" si="35">IF(N210="snížená",J210,0)</f>
        <v>0</v>
      </c>
      <c r="BG210" s="152">
        <f t="shared" ref="BG210:BG220" si="36">IF(N210="zákl. přenesená",J210,0)</f>
        <v>0</v>
      </c>
      <c r="BH210" s="152">
        <f t="shared" ref="BH210:BH220" si="37">IF(N210="sníž. přenesená",J210,0)</f>
        <v>0</v>
      </c>
      <c r="BI210" s="152">
        <f t="shared" ref="BI210:BI220" si="38">IF(N210="nulová",J210,0)</f>
        <v>0</v>
      </c>
      <c r="BJ210" s="19" t="s">
        <v>82</v>
      </c>
      <c r="BK210" s="152">
        <f t="shared" ref="BK210:BK220" si="39">ROUND(I210*H210,2)</f>
        <v>0</v>
      </c>
      <c r="BL210" s="19" t="s">
        <v>146</v>
      </c>
      <c r="BM210" s="151" t="s">
        <v>369</v>
      </c>
    </row>
    <row r="211" spans="1:65" s="2" customFormat="1" ht="24">
      <c r="A211" s="34"/>
      <c r="B211" s="139"/>
      <c r="C211" s="185" t="s">
        <v>370</v>
      </c>
      <c r="D211" s="185" t="s">
        <v>225</v>
      </c>
      <c r="E211" s="186" t="s">
        <v>371</v>
      </c>
      <c r="F211" s="187" t="s">
        <v>372</v>
      </c>
      <c r="G211" s="188" t="s">
        <v>270</v>
      </c>
      <c r="H211" s="189">
        <v>15</v>
      </c>
      <c r="I211" s="190"/>
      <c r="J211" s="191">
        <f t="shared" si="30"/>
        <v>0</v>
      </c>
      <c r="K211" s="187" t="s">
        <v>3</v>
      </c>
      <c r="L211" s="192"/>
      <c r="M211" s="193" t="s">
        <v>3</v>
      </c>
      <c r="N211" s="194" t="s">
        <v>45</v>
      </c>
      <c r="O211" s="55"/>
      <c r="P211" s="149">
        <f t="shared" si="31"/>
        <v>0</v>
      </c>
      <c r="Q211" s="149">
        <v>3.7999999999999999E-2</v>
      </c>
      <c r="R211" s="149">
        <f t="shared" si="32"/>
        <v>0.56999999999999995</v>
      </c>
      <c r="S211" s="149">
        <v>0</v>
      </c>
      <c r="T211" s="150">
        <f t="shared" si="33"/>
        <v>0</v>
      </c>
      <c r="U211" s="34"/>
      <c r="V211" s="34"/>
      <c r="W211" s="34"/>
      <c r="X211" s="34"/>
      <c r="Y211" s="34"/>
      <c r="Z211" s="34"/>
      <c r="AA211" s="34"/>
      <c r="AB211" s="34"/>
      <c r="AC211" s="34"/>
      <c r="AD211" s="34"/>
      <c r="AE211" s="34"/>
      <c r="AR211" s="151" t="s">
        <v>190</v>
      </c>
      <c r="AT211" s="151" t="s">
        <v>225</v>
      </c>
      <c r="AU211" s="151" t="s">
        <v>147</v>
      </c>
      <c r="AY211" s="19" t="s">
        <v>137</v>
      </c>
      <c r="BE211" s="152">
        <f t="shared" si="34"/>
        <v>0</v>
      </c>
      <c r="BF211" s="152">
        <f t="shared" si="35"/>
        <v>0</v>
      </c>
      <c r="BG211" s="152">
        <f t="shared" si="36"/>
        <v>0</v>
      </c>
      <c r="BH211" s="152">
        <f t="shared" si="37"/>
        <v>0</v>
      </c>
      <c r="BI211" s="152">
        <f t="shared" si="38"/>
        <v>0</v>
      </c>
      <c r="BJ211" s="19" t="s">
        <v>82</v>
      </c>
      <c r="BK211" s="152">
        <f t="shared" si="39"/>
        <v>0</v>
      </c>
      <c r="BL211" s="19" t="s">
        <v>146</v>
      </c>
      <c r="BM211" s="151" t="s">
        <v>373</v>
      </c>
    </row>
    <row r="212" spans="1:65" s="2" customFormat="1" ht="24">
      <c r="A212" s="34"/>
      <c r="B212" s="139"/>
      <c r="C212" s="185" t="s">
        <v>374</v>
      </c>
      <c r="D212" s="185" t="s">
        <v>225</v>
      </c>
      <c r="E212" s="186" t="s">
        <v>375</v>
      </c>
      <c r="F212" s="187" t="s">
        <v>372</v>
      </c>
      <c r="G212" s="188" t="s">
        <v>270</v>
      </c>
      <c r="H212" s="189">
        <v>15</v>
      </c>
      <c r="I212" s="190"/>
      <c r="J212" s="191">
        <f t="shared" si="30"/>
        <v>0</v>
      </c>
      <c r="K212" s="187" t="s">
        <v>3</v>
      </c>
      <c r="L212" s="192"/>
      <c r="M212" s="193" t="s">
        <v>3</v>
      </c>
      <c r="N212" s="194" t="s">
        <v>45</v>
      </c>
      <c r="O212" s="55"/>
      <c r="P212" s="149">
        <f t="shared" si="31"/>
        <v>0</v>
      </c>
      <c r="Q212" s="149">
        <v>3.7999999999999999E-2</v>
      </c>
      <c r="R212" s="149">
        <f t="shared" si="32"/>
        <v>0.56999999999999995</v>
      </c>
      <c r="S212" s="149">
        <v>0</v>
      </c>
      <c r="T212" s="150">
        <f t="shared" si="33"/>
        <v>0</v>
      </c>
      <c r="U212" s="34"/>
      <c r="V212" s="34"/>
      <c r="W212" s="34"/>
      <c r="X212" s="34"/>
      <c r="Y212" s="34"/>
      <c r="Z212" s="34"/>
      <c r="AA212" s="34"/>
      <c r="AB212" s="34"/>
      <c r="AC212" s="34"/>
      <c r="AD212" s="34"/>
      <c r="AE212" s="34"/>
      <c r="AR212" s="151" t="s">
        <v>190</v>
      </c>
      <c r="AT212" s="151" t="s">
        <v>225</v>
      </c>
      <c r="AU212" s="151" t="s">
        <v>147</v>
      </c>
      <c r="AY212" s="19" t="s">
        <v>137</v>
      </c>
      <c r="BE212" s="152">
        <f t="shared" si="34"/>
        <v>0</v>
      </c>
      <c r="BF212" s="152">
        <f t="shared" si="35"/>
        <v>0</v>
      </c>
      <c r="BG212" s="152">
        <f t="shared" si="36"/>
        <v>0</v>
      </c>
      <c r="BH212" s="152">
        <f t="shared" si="37"/>
        <v>0</v>
      </c>
      <c r="BI212" s="152">
        <f t="shared" si="38"/>
        <v>0</v>
      </c>
      <c r="BJ212" s="19" t="s">
        <v>82</v>
      </c>
      <c r="BK212" s="152">
        <f t="shared" si="39"/>
        <v>0</v>
      </c>
      <c r="BL212" s="19" t="s">
        <v>146</v>
      </c>
      <c r="BM212" s="151" t="s">
        <v>376</v>
      </c>
    </row>
    <row r="213" spans="1:65" s="2" customFormat="1" ht="24">
      <c r="A213" s="34"/>
      <c r="B213" s="139"/>
      <c r="C213" s="185" t="s">
        <v>377</v>
      </c>
      <c r="D213" s="185" t="s">
        <v>225</v>
      </c>
      <c r="E213" s="186" t="s">
        <v>378</v>
      </c>
      <c r="F213" s="187" t="s">
        <v>372</v>
      </c>
      <c r="G213" s="188" t="s">
        <v>270</v>
      </c>
      <c r="H213" s="189">
        <v>15</v>
      </c>
      <c r="I213" s="190"/>
      <c r="J213" s="191">
        <f t="shared" si="30"/>
        <v>0</v>
      </c>
      <c r="K213" s="187" t="s">
        <v>3</v>
      </c>
      <c r="L213" s="192"/>
      <c r="M213" s="193" t="s">
        <v>3</v>
      </c>
      <c r="N213" s="194" t="s">
        <v>45</v>
      </c>
      <c r="O213" s="55"/>
      <c r="P213" s="149">
        <f t="shared" si="31"/>
        <v>0</v>
      </c>
      <c r="Q213" s="149">
        <v>3.7999999999999999E-2</v>
      </c>
      <c r="R213" s="149">
        <f t="shared" si="32"/>
        <v>0.56999999999999995</v>
      </c>
      <c r="S213" s="149">
        <v>0</v>
      </c>
      <c r="T213" s="150">
        <f t="shared" si="33"/>
        <v>0</v>
      </c>
      <c r="U213" s="34"/>
      <c r="V213" s="34"/>
      <c r="W213" s="34"/>
      <c r="X213" s="34"/>
      <c r="Y213" s="34"/>
      <c r="Z213" s="34"/>
      <c r="AA213" s="34"/>
      <c r="AB213" s="34"/>
      <c r="AC213" s="34"/>
      <c r="AD213" s="34"/>
      <c r="AE213" s="34"/>
      <c r="AR213" s="151" t="s">
        <v>190</v>
      </c>
      <c r="AT213" s="151" t="s">
        <v>225</v>
      </c>
      <c r="AU213" s="151" t="s">
        <v>147</v>
      </c>
      <c r="AY213" s="19" t="s">
        <v>137</v>
      </c>
      <c r="BE213" s="152">
        <f t="shared" si="34"/>
        <v>0</v>
      </c>
      <c r="BF213" s="152">
        <f t="shared" si="35"/>
        <v>0</v>
      </c>
      <c r="BG213" s="152">
        <f t="shared" si="36"/>
        <v>0</v>
      </c>
      <c r="BH213" s="152">
        <f t="shared" si="37"/>
        <v>0</v>
      </c>
      <c r="BI213" s="152">
        <f t="shared" si="38"/>
        <v>0</v>
      </c>
      <c r="BJ213" s="19" t="s">
        <v>82</v>
      </c>
      <c r="BK213" s="152">
        <f t="shared" si="39"/>
        <v>0</v>
      </c>
      <c r="BL213" s="19" t="s">
        <v>146</v>
      </c>
      <c r="BM213" s="151" t="s">
        <v>379</v>
      </c>
    </row>
    <row r="214" spans="1:65" s="2" customFormat="1" ht="33" customHeight="1">
      <c r="A214" s="34"/>
      <c r="B214" s="139"/>
      <c r="C214" s="140" t="s">
        <v>380</v>
      </c>
      <c r="D214" s="140" t="s">
        <v>141</v>
      </c>
      <c r="E214" s="141" t="s">
        <v>381</v>
      </c>
      <c r="F214" s="142" t="s">
        <v>382</v>
      </c>
      <c r="G214" s="143" t="s">
        <v>199</v>
      </c>
      <c r="H214" s="144">
        <v>5</v>
      </c>
      <c r="I214" s="145"/>
      <c r="J214" s="146">
        <f t="shared" si="30"/>
        <v>0</v>
      </c>
      <c r="K214" s="142" t="s">
        <v>145</v>
      </c>
      <c r="L214" s="35"/>
      <c r="M214" s="147" t="s">
        <v>3</v>
      </c>
      <c r="N214" s="148" t="s">
        <v>45</v>
      </c>
      <c r="O214" s="55"/>
      <c r="P214" s="149">
        <f t="shared" si="31"/>
        <v>0</v>
      </c>
      <c r="Q214" s="149">
        <v>3.0000000000000001E-5</v>
      </c>
      <c r="R214" s="149">
        <f t="shared" si="32"/>
        <v>1.5000000000000001E-4</v>
      </c>
      <c r="S214" s="149">
        <v>0</v>
      </c>
      <c r="T214" s="150">
        <f t="shared" si="33"/>
        <v>0</v>
      </c>
      <c r="U214" s="34"/>
      <c r="V214" s="34"/>
      <c r="W214" s="34"/>
      <c r="X214" s="34"/>
      <c r="Y214" s="34"/>
      <c r="Z214" s="34"/>
      <c r="AA214" s="34"/>
      <c r="AB214" s="34"/>
      <c r="AC214" s="34"/>
      <c r="AD214" s="34"/>
      <c r="AE214" s="34"/>
      <c r="AR214" s="151" t="s">
        <v>146</v>
      </c>
      <c r="AT214" s="151" t="s">
        <v>141</v>
      </c>
      <c r="AU214" s="151" t="s">
        <v>147</v>
      </c>
      <c r="AY214" s="19" t="s">
        <v>137</v>
      </c>
      <c r="BE214" s="152">
        <f t="shared" si="34"/>
        <v>0</v>
      </c>
      <c r="BF214" s="152">
        <f t="shared" si="35"/>
        <v>0</v>
      </c>
      <c r="BG214" s="152">
        <f t="shared" si="36"/>
        <v>0</v>
      </c>
      <c r="BH214" s="152">
        <f t="shared" si="37"/>
        <v>0</v>
      </c>
      <c r="BI214" s="152">
        <f t="shared" si="38"/>
        <v>0</v>
      </c>
      <c r="BJ214" s="19" t="s">
        <v>82</v>
      </c>
      <c r="BK214" s="152">
        <f t="shared" si="39"/>
        <v>0</v>
      </c>
      <c r="BL214" s="19" t="s">
        <v>146</v>
      </c>
      <c r="BM214" s="151" t="s">
        <v>383</v>
      </c>
    </row>
    <row r="215" spans="1:65" s="2" customFormat="1" ht="16.5" customHeight="1">
      <c r="A215" s="34"/>
      <c r="B215" s="139"/>
      <c r="C215" s="185" t="s">
        <v>384</v>
      </c>
      <c r="D215" s="185" t="s">
        <v>225</v>
      </c>
      <c r="E215" s="186" t="s">
        <v>385</v>
      </c>
      <c r="F215" s="187" t="s">
        <v>386</v>
      </c>
      <c r="G215" s="188" t="s">
        <v>387</v>
      </c>
      <c r="H215" s="189">
        <v>1.5</v>
      </c>
      <c r="I215" s="190"/>
      <c r="J215" s="191">
        <f t="shared" si="30"/>
        <v>0</v>
      </c>
      <c r="K215" s="187" t="s">
        <v>3</v>
      </c>
      <c r="L215" s="192"/>
      <c r="M215" s="193" t="s">
        <v>3</v>
      </c>
      <c r="N215" s="194" t="s">
        <v>45</v>
      </c>
      <c r="O215" s="55"/>
      <c r="P215" s="149">
        <f t="shared" si="31"/>
        <v>0</v>
      </c>
      <c r="Q215" s="149">
        <v>4.0000000000000002E-4</v>
      </c>
      <c r="R215" s="149">
        <f t="shared" si="32"/>
        <v>6.0000000000000006E-4</v>
      </c>
      <c r="S215" s="149">
        <v>0</v>
      </c>
      <c r="T215" s="150">
        <f t="shared" si="33"/>
        <v>0</v>
      </c>
      <c r="U215" s="34"/>
      <c r="V215" s="34"/>
      <c r="W215" s="34"/>
      <c r="X215" s="34"/>
      <c r="Y215" s="34"/>
      <c r="Z215" s="34"/>
      <c r="AA215" s="34"/>
      <c r="AB215" s="34"/>
      <c r="AC215" s="34"/>
      <c r="AD215" s="34"/>
      <c r="AE215" s="34"/>
      <c r="AR215" s="151" t="s">
        <v>190</v>
      </c>
      <c r="AT215" s="151" t="s">
        <v>225</v>
      </c>
      <c r="AU215" s="151" t="s">
        <v>147</v>
      </c>
      <c r="AY215" s="19" t="s">
        <v>137</v>
      </c>
      <c r="BE215" s="152">
        <f t="shared" si="34"/>
        <v>0</v>
      </c>
      <c r="BF215" s="152">
        <f t="shared" si="35"/>
        <v>0</v>
      </c>
      <c r="BG215" s="152">
        <f t="shared" si="36"/>
        <v>0</v>
      </c>
      <c r="BH215" s="152">
        <f t="shared" si="37"/>
        <v>0</v>
      </c>
      <c r="BI215" s="152">
        <f t="shared" si="38"/>
        <v>0</v>
      </c>
      <c r="BJ215" s="19" t="s">
        <v>82</v>
      </c>
      <c r="BK215" s="152">
        <f t="shared" si="39"/>
        <v>0</v>
      </c>
      <c r="BL215" s="19" t="s">
        <v>146</v>
      </c>
      <c r="BM215" s="151" t="s">
        <v>388</v>
      </c>
    </row>
    <row r="216" spans="1:65" s="2" customFormat="1" ht="21.75" customHeight="1">
      <c r="A216" s="34"/>
      <c r="B216" s="139"/>
      <c r="C216" s="140" t="s">
        <v>389</v>
      </c>
      <c r="D216" s="140" t="s">
        <v>141</v>
      </c>
      <c r="E216" s="141" t="s">
        <v>390</v>
      </c>
      <c r="F216" s="142" t="s">
        <v>391</v>
      </c>
      <c r="G216" s="143" t="s">
        <v>144</v>
      </c>
      <c r="H216" s="144">
        <v>0.4</v>
      </c>
      <c r="I216" s="145"/>
      <c r="J216" s="146">
        <f t="shared" si="30"/>
        <v>0</v>
      </c>
      <c r="K216" s="142" t="s">
        <v>145</v>
      </c>
      <c r="L216" s="35"/>
      <c r="M216" s="147" t="s">
        <v>3</v>
      </c>
      <c r="N216" s="148" t="s">
        <v>45</v>
      </c>
      <c r="O216" s="55"/>
      <c r="P216" s="149">
        <f t="shared" si="31"/>
        <v>0</v>
      </c>
      <c r="Q216" s="149">
        <v>0</v>
      </c>
      <c r="R216" s="149">
        <f t="shared" si="32"/>
        <v>0</v>
      </c>
      <c r="S216" s="149">
        <v>0</v>
      </c>
      <c r="T216" s="150">
        <f t="shared" si="33"/>
        <v>0</v>
      </c>
      <c r="U216" s="34"/>
      <c r="V216" s="34"/>
      <c r="W216" s="34"/>
      <c r="X216" s="34"/>
      <c r="Y216" s="34"/>
      <c r="Z216" s="34"/>
      <c r="AA216" s="34"/>
      <c r="AB216" s="34"/>
      <c r="AC216" s="34"/>
      <c r="AD216" s="34"/>
      <c r="AE216" s="34"/>
      <c r="AR216" s="151" t="s">
        <v>146</v>
      </c>
      <c r="AT216" s="151" t="s">
        <v>141</v>
      </c>
      <c r="AU216" s="151" t="s">
        <v>147</v>
      </c>
      <c r="AY216" s="19" t="s">
        <v>137</v>
      </c>
      <c r="BE216" s="152">
        <f t="shared" si="34"/>
        <v>0</v>
      </c>
      <c r="BF216" s="152">
        <f t="shared" si="35"/>
        <v>0</v>
      </c>
      <c r="BG216" s="152">
        <f t="shared" si="36"/>
        <v>0</v>
      </c>
      <c r="BH216" s="152">
        <f t="shared" si="37"/>
        <v>0</v>
      </c>
      <c r="BI216" s="152">
        <f t="shared" si="38"/>
        <v>0</v>
      </c>
      <c r="BJ216" s="19" t="s">
        <v>82</v>
      </c>
      <c r="BK216" s="152">
        <f t="shared" si="39"/>
        <v>0</v>
      </c>
      <c r="BL216" s="19" t="s">
        <v>146</v>
      </c>
      <c r="BM216" s="151" t="s">
        <v>392</v>
      </c>
    </row>
    <row r="217" spans="1:65" s="2" customFormat="1" ht="24">
      <c r="A217" s="34"/>
      <c r="B217" s="139"/>
      <c r="C217" s="140" t="s">
        <v>393</v>
      </c>
      <c r="D217" s="140" t="s">
        <v>141</v>
      </c>
      <c r="E217" s="141" t="s">
        <v>394</v>
      </c>
      <c r="F217" s="142" t="s">
        <v>395</v>
      </c>
      <c r="G217" s="143" t="s">
        <v>144</v>
      </c>
      <c r="H217" s="144">
        <v>0.8</v>
      </c>
      <c r="I217" s="145"/>
      <c r="J217" s="146">
        <f t="shared" si="30"/>
        <v>0</v>
      </c>
      <c r="K217" s="142" t="s">
        <v>145</v>
      </c>
      <c r="L217" s="35"/>
      <c r="M217" s="147" t="s">
        <v>3</v>
      </c>
      <c r="N217" s="148" t="s">
        <v>45</v>
      </c>
      <c r="O217" s="55"/>
      <c r="P217" s="149">
        <f t="shared" si="31"/>
        <v>0</v>
      </c>
      <c r="Q217" s="149">
        <v>0</v>
      </c>
      <c r="R217" s="149">
        <f t="shared" si="32"/>
        <v>0</v>
      </c>
      <c r="S217" s="149">
        <v>0</v>
      </c>
      <c r="T217" s="150">
        <f t="shared" si="33"/>
        <v>0</v>
      </c>
      <c r="U217" s="34"/>
      <c r="V217" s="34"/>
      <c r="W217" s="34"/>
      <c r="X217" s="34"/>
      <c r="Y217" s="34"/>
      <c r="Z217" s="34"/>
      <c r="AA217" s="34"/>
      <c r="AB217" s="34"/>
      <c r="AC217" s="34"/>
      <c r="AD217" s="34"/>
      <c r="AE217" s="34"/>
      <c r="AR217" s="151" t="s">
        <v>146</v>
      </c>
      <c r="AT217" s="151" t="s">
        <v>141</v>
      </c>
      <c r="AU217" s="151" t="s">
        <v>147</v>
      </c>
      <c r="AY217" s="19" t="s">
        <v>137</v>
      </c>
      <c r="BE217" s="152">
        <f t="shared" si="34"/>
        <v>0</v>
      </c>
      <c r="BF217" s="152">
        <f t="shared" si="35"/>
        <v>0</v>
      </c>
      <c r="BG217" s="152">
        <f t="shared" si="36"/>
        <v>0</v>
      </c>
      <c r="BH217" s="152">
        <f t="shared" si="37"/>
        <v>0</v>
      </c>
      <c r="BI217" s="152">
        <f t="shared" si="38"/>
        <v>0</v>
      </c>
      <c r="BJ217" s="19" t="s">
        <v>82</v>
      </c>
      <c r="BK217" s="152">
        <f t="shared" si="39"/>
        <v>0</v>
      </c>
      <c r="BL217" s="19" t="s">
        <v>146</v>
      </c>
      <c r="BM217" s="151" t="s">
        <v>396</v>
      </c>
    </row>
    <row r="218" spans="1:65" s="2" customFormat="1" ht="16.5" customHeight="1">
      <c r="A218" s="34"/>
      <c r="B218" s="139"/>
      <c r="C218" s="185" t="s">
        <v>397</v>
      </c>
      <c r="D218" s="185" t="s">
        <v>225</v>
      </c>
      <c r="E218" s="186" t="s">
        <v>398</v>
      </c>
      <c r="F218" s="187" t="s">
        <v>399</v>
      </c>
      <c r="G218" s="188" t="s">
        <v>144</v>
      </c>
      <c r="H218" s="189">
        <v>0.4</v>
      </c>
      <c r="I218" s="190"/>
      <c r="J218" s="191">
        <f t="shared" si="30"/>
        <v>0</v>
      </c>
      <c r="K218" s="187" t="s">
        <v>145</v>
      </c>
      <c r="L218" s="192"/>
      <c r="M218" s="193" t="s">
        <v>3</v>
      </c>
      <c r="N218" s="194" t="s">
        <v>45</v>
      </c>
      <c r="O218" s="55"/>
      <c r="P218" s="149">
        <f t="shared" si="31"/>
        <v>0</v>
      </c>
      <c r="Q218" s="149">
        <v>1</v>
      </c>
      <c r="R218" s="149">
        <f t="shared" si="32"/>
        <v>0.4</v>
      </c>
      <c r="S218" s="149">
        <v>0</v>
      </c>
      <c r="T218" s="150">
        <f t="shared" si="33"/>
        <v>0</v>
      </c>
      <c r="U218" s="34"/>
      <c r="V218" s="34"/>
      <c r="W218" s="34"/>
      <c r="X218" s="34"/>
      <c r="Y218" s="34"/>
      <c r="Z218" s="34"/>
      <c r="AA218" s="34"/>
      <c r="AB218" s="34"/>
      <c r="AC218" s="34"/>
      <c r="AD218" s="34"/>
      <c r="AE218" s="34"/>
      <c r="AR218" s="151" t="s">
        <v>190</v>
      </c>
      <c r="AT218" s="151" t="s">
        <v>225</v>
      </c>
      <c r="AU218" s="151" t="s">
        <v>147</v>
      </c>
      <c r="AY218" s="19" t="s">
        <v>137</v>
      </c>
      <c r="BE218" s="152">
        <f t="shared" si="34"/>
        <v>0</v>
      </c>
      <c r="BF218" s="152">
        <f t="shared" si="35"/>
        <v>0</v>
      </c>
      <c r="BG218" s="152">
        <f t="shared" si="36"/>
        <v>0</v>
      </c>
      <c r="BH218" s="152">
        <f t="shared" si="37"/>
        <v>0</v>
      </c>
      <c r="BI218" s="152">
        <f t="shared" si="38"/>
        <v>0</v>
      </c>
      <c r="BJ218" s="19" t="s">
        <v>82</v>
      </c>
      <c r="BK218" s="152">
        <f t="shared" si="39"/>
        <v>0</v>
      </c>
      <c r="BL218" s="19" t="s">
        <v>146</v>
      </c>
      <c r="BM218" s="151" t="s">
        <v>400</v>
      </c>
    </row>
    <row r="219" spans="1:65" s="2" customFormat="1" ht="33" customHeight="1">
      <c r="A219" s="34"/>
      <c r="B219" s="139"/>
      <c r="C219" s="140" t="s">
        <v>401</v>
      </c>
      <c r="D219" s="140" t="s">
        <v>141</v>
      </c>
      <c r="E219" s="141" t="s">
        <v>402</v>
      </c>
      <c r="F219" s="142" t="s">
        <v>403</v>
      </c>
      <c r="G219" s="143" t="s">
        <v>270</v>
      </c>
      <c r="H219" s="144">
        <v>5</v>
      </c>
      <c r="I219" s="145"/>
      <c r="J219" s="146">
        <f t="shared" si="30"/>
        <v>0</v>
      </c>
      <c r="K219" s="142" t="s">
        <v>145</v>
      </c>
      <c r="L219" s="35"/>
      <c r="M219" s="147" t="s">
        <v>3</v>
      </c>
      <c r="N219" s="148" t="s">
        <v>45</v>
      </c>
      <c r="O219" s="55"/>
      <c r="P219" s="149">
        <f t="shared" si="31"/>
        <v>0</v>
      </c>
      <c r="Q219" s="149">
        <v>2.0799999999999998E-3</v>
      </c>
      <c r="R219" s="149">
        <f t="shared" si="32"/>
        <v>1.04E-2</v>
      </c>
      <c r="S219" s="149">
        <v>0</v>
      </c>
      <c r="T219" s="150">
        <f t="shared" si="33"/>
        <v>0</v>
      </c>
      <c r="U219" s="34"/>
      <c r="V219" s="34"/>
      <c r="W219" s="34"/>
      <c r="X219" s="34"/>
      <c r="Y219" s="34"/>
      <c r="Z219" s="34"/>
      <c r="AA219" s="34"/>
      <c r="AB219" s="34"/>
      <c r="AC219" s="34"/>
      <c r="AD219" s="34"/>
      <c r="AE219" s="34"/>
      <c r="AR219" s="151" t="s">
        <v>146</v>
      </c>
      <c r="AT219" s="151" t="s">
        <v>141</v>
      </c>
      <c r="AU219" s="151" t="s">
        <v>147</v>
      </c>
      <c r="AY219" s="19" t="s">
        <v>137</v>
      </c>
      <c r="BE219" s="152">
        <f t="shared" si="34"/>
        <v>0</v>
      </c>
      <c r="BF219" s="152">
        <f t="shared" si="35"/>
        <v>0</v>
      </c>
      <c r="BG219" s="152">
        <f t="shared" si="36"/>
        <v>0</v>
      </c>
      <c r="BH219" s="152">
        <f t="shared" si="37"/>
        <v>0</v>
      </c>
      <c r="BI219" s="152">
        <f t="shared" si="38"/>
        <v>0</v>
      </c>
      <c r="BJ219" s="19" t="s">
        <v>82</v>
      </c>
      <c r="BK219" s="152">
        <f t="shared" si="39"/>
        <v>0</v>
      </c>
      <c r="BL219" s="19" t="s">
        <v>146</v>
      </c>
      <c r="BM219" s="151" t="s">
        <v>404</v>
      </c>
    </row>
    <row r="220" spans="1:65" s="2" customFormat="1" ht="24">
      <c r="A220" s="34"/>
      <c r="B220" s="139"/>
      <c r="C220" s="185" t="s">
        <v>405</v>
      </c>
      <c r="D220" s="185" t="s">
        <v>225</v>
      </c>
      <c r="E220" s="186" t="s">
        <v>406</v>
      </c>
      <c r="F220" s="187" t="s">
        <v>407</v>
      </c>
      <c r="G220" s="188" t="s">
        <v>387</v>
      </c>
      <c r="H220" s="189">
        <v>10</v>
      </c>
      <c r="I220" s="190"/>
      <c r="J220" s="191">
        <f t="shared" si="30"/>
        <v>0</v>
      </c>
      <c r="K220" s="187" t="s">
        <v>3</v>
      </c>
      <c r="L220" s="192"/>
      <c r="M220" s="193" t="s">
        <v>3</v>
      </c>
      <c r="N220" s="194" t="s">
        <v>45</v>
      </c>
      <c r="O220" s="55"/>
      <c r="P220" s="149">
        <f t="shared" si="31"/>
        <v>0</v>
      </c>
      <c r="Q220" s="149">
        <v>1.1999999999999999E-3</v>
      </c>
      <c r="R220" s="149">
        <f t="shared" si="32"/>
        <v>1.1999999999999999E-2</v>
      </c>
      <c r="S220" s="149">
        <v>0</v>
      </c>
      <c r="T220" s="150">
        <f t="shared" si="33"/>
        <v>0</v>
      </c>
      <c r="U220" s="34"/>
      <c r="V220" s="34"/>
      <c r="W220" s="34"/>
      <c r="X220" s="34"/>
      <c r="Y220" s="34"/>
      <c r="Z220" s="34"/>
      <c r="AA220" s="34"/>
      <c r="AB220" s="34"/>
      <c r="AC220" s="34"/>
      <c r="AD220" s="34"/>
      <c r="AE220" s="34"/>
      <c r="AR220" s="151" t="s">
        <v>190</v>
      </c>
      <c r="AT220" s="151" t="s">
        <v>225</v>
      </c>
      <c r="AU220" s="151" t="s">
        <v>147</v>
      </c>
      <c r="AY220" s="19" t="s">
        <v>137</v>
      </c>
      <c r="BE220" s="152">
        <f t="shared" si="34"/>
        <v>0</v>
      </c>
      <c r="BF220" s="152">
        <f t="shared" si="35"/>
        <v>0</v>
      </c>
      <c r="BG220" s="152">
        <f t="shared" si="36"/>
        <v>0</v>
      </c>
      <c r="BH220" s="152">
        <f t="shared" si="37"/>
        <v>0</v>
      </c>
      <c r="BI220" s="152">
        <f t="shared" si="38"/>
        <v>0</v>
      </c>
      <c r="BJ220" s="19" t="s">
        <v>82</v>
      </c>
      <c r="BK220" s="152">
        <f t="shared" si="39"/>
        <v>0</v>
      </c>
      <c r="BL220" s="19" t="s">
        <v>146</v>
      </c>
      <c r="BM220" s="151" t="s">
        <v>408</v>
      </c>
    </row>
    <row r="221" spans="1:65" s="2" customFormat="1" ht="29.25">
      <c r="A221" s="34"/>
      <c r="B221" s="35"/>
      <c r="C221" s="34"/>
      <c r="D221" s="154" t="s">
        <v>409</v>
      </c>
      <c r="E221" s="34"/>
      <c r="F221" s="195" t="s">
        <v>410</v>
      </c>
      <c r="G221" s="34"/>
      <c r="H221" s="34"/>
      <c r="I221" s="196"/>
      <c r="J221" s="34"/>
      <c r="K221" s="34"/>
      <c r="L221" s="35"/>
      <c r="M221" s="197"/>
      <c r="N221" s="198"/>
      <c r="O221" s="55"/>
      <c r="P221" s="55"/>
      <c r="Q221" s="55"/>
      <c r="R221" s="55"/>
      <c r="S221" s="55"/>
      <c r="T221" s="56"/>
      <c r="U221" s="34"/>
      <c r="V221" s="34"/>
      <c r="W221" s="34"/>
      <c r="X221" s="34"/>
      <c r="Y221" s="34"/>
      <c r="Z221" s="34"/>
      <c r="AA221" s="34"/>
      <c r="AB221" s="34"/>
      <c r="AC221" s="34"/>
      <c r="AD221" s="34"/>
      <c r="AE221" s="34"/>
      <c r="AT221" s="19" t="s">
        <v>409</v>
      </c>
      <c r="AU221" s="19" t="s">
        <v>147</v>
      </c>
    </row>
    <row r="222" spans="1:65" s="2" customFormat="1" ht="24">
      <c r="A222" s="34"/>
      <c r="B222" s="139"/>
      <c r="C222" s="185" t="s">
        <v>411</v>
      </c>
      <c r="D222" s="185" t="s">
        <v>225</v>
      </c>
      <c r="E222" s="186" t="s">
        <v>412</v>
      </c>
      <c r="F222" s="187" t="s">
        <v>407</v>
      </c>
      <c r="G222" s="188" t="s">
        <v>413</v>
      </c>
      <c r="H222" s="189">
        <v>15</v>
      </c>
      <c r="I222" s="190"/>
      <c r="J222" s="191">
        <f>ROUND(I222*H222,2)</f>
        <v>0</v>
      </c>
      <c r="K222" s="187" t="s">
        <v>3</v>
      </c>
      <c r="L222" s="192"/>
      <c r="M222" s="193" t="s">
        <v>3</v>
      </c>
      <c r="N222" s="194" t="s">
        <v>45</v>
      </c>
      <c r="O222" s="55"/>
      <c r="P222" s="149">
        <f>O222*H222</f>
        <v>0</v>
      </c>
      <c r="Q222" s="149">
        <v>1.1999999999999999E-3</v>
      </c>
      <c r="R222" s="149">
        <f>Q222*H222</f>
        <v>1.7999999999999999E-2</v>
      </c>
      <c r="S222" s="149">
        <v>0</v>
      </c>
      <c r="T222" s="150">
        <f>S222*H222</f>
        <v>0</v>
      </c>
      <c r="U222" s="34"/>
      <c r="V222" s="34"/>
      <c r="W222" s="34"/>
      <c r="X222" s="34"/>
      <c r="Y222" s="34"/>
      <c r="Z222" s="34"/>
      <c r="AA222" s="34"/>
      <c r="AB222" s="34"/>
      <c r="AC222" s="34"/>
      <c r="AD222" s="34"/>
      <c r="AE222" s="34"/>
      <c r="AR222" s="151" t="s">
        <v>190</v>
      </c>
      <c r="AT222" s="151" t="s">
        <v>225</v>
      </c>
      <c r="AU222" s="151" t="s">
        <v>147</v>
      </c>
      <c r="AY222" s="19" t="s">
        <v>137</v>
      </c>
      <c r="BE222" s="152">
        <f>IF(N222="základní",J222,0)</f>
        <v>0</v>
      </c>
      <c r="BF222" s="152">
        <f>IF(N222="snížená",J222,0)</f>
        <v>0</v>
      </c>
      <c r="BG222" s="152">
        <f>IF(N222="zákl. přenesená",J222,0)</f>
        <v>0</v>
      </c>
      <c r="BH222" s="152">
        <f>IF(N222="sníž. přenesená",J222,0)</f>
        <v>0</v>
      </c>
      <c r="BI222" s="152">
        <f>IF(N222="nulová",J222,0)</f>
        <v>0</v>
      </c>
      <c r="BJ222" s="19" t="s">
        <v>82</v>
      </c>
      <c r="BK222" s="152">
        <f>ROUND(I222*H222,2)</f>
        <v>0</v>
      </c>
      <c r="BL222" s="19" t="s">
        <v>146</v>
      </c>
      <c r="BM222" s="151" t="s">
        <v>414</v>
      </c>
    </row>
    <row r="223" spans="1:65" s="2" customFormat="1" ht="29.25">
      <c r="A223" s="34"/>
      <c r="B223" s="35"/>
      <c r="C223" s="34"/>
      <c r="D223" s="154" t="s">
        <v>409</v>
      </c>
      <c r="E223" s="34"/>
      <c r="F223" s="195" t="s">
        <v>410</v>
      </c>
      <c r="G223" s="34"/>
      <c r="H223" s="34"/>
      <c r="I223" s="196"/>
      <c r="J223" s="34"/>
      <c r="K223" s="34"/>
      <c r="L223" s="35"/>
      <c r="M223" s="197"/>
      <c r="N223" s="198"/>
      <c r="O223" s="55"/>
      <c r="P223" s="55"/>
      <c r="Q223" s="55"/>
      <c r="R223" s="55"/>
      <c r="S223" s="55"/>
      <c r="T223" s="56"/>
      <c r="U223" s="34"/>
      <c r="V223" s="34"/>
      <c r="W223" s="34"/>
      <c r="X223" s="34"/>
      <c r="Y223" s="34"/>
      <c r="Z223" s="34"/>
      <c r="AA223" s="34"/>
      <c r="AB223" s="34"/>
      <c r="AC223" s="34"/>
      <c r="AD223" s="34"/>
      <c r="AE223" s="34"/>
      <c r="AT223" s="19" t="s">
        <v>409</v>
      </c>
      <c r="AU223" s="19" t="s">
        <v>147</v>
      </c>
    </row>
    <row r="224" spans="1:65" s="12" customFormat="1" ht="22.9" customHeight="1">
      <c r="B224" s="126"/>
      <c r="D224" s="127" t="s">
        <v>73</v>
      </c>
      <c r="E224" s="137" t="s">
        <v>147</v>
      </c>
      <c r="F224" s="137" t="s">
        <v>415</v>
      </c>
      <c r="I224" s="129"/>
      <c r="J224" s="138">
        <f>BK224</f>
        <v>0</v>
      </c>
      <c r="L224" s="126"/>
      <c r="M224" s="131"/>
      <c r="N224" s="132"/>
      <c r="O224" s="132"/>
      <c r="P224" s="133">
        <f>P225+P230</f>
        <v>0</v>
      </c>
      <c r="Q224" s="132"/>
      <c r="R224" s="133">
        <f>R225+R230</f>
        <v>48.504373999999999</v>
      </c>
      <c r="S224" s="132"/>
      <c r="T224" s="134">
        <f>T225+T230</f>
        <v>3.0627999999999997</v>
      </c>
      <c r="AR224" s="127" t="s">
        <v>82</v>
      </c>
      <c r="AT224" s="135" t="s">
        <v>73</v>
      </c>
      <c r="AU224" s="135" t="s">
        <v>82</v>
      </c>
      <c r="AY224" s="127" t="s">
        <v>137</v>
      </c>
      <c r="BK224" s="136">
        <f>BK225+BK230</f>
        <v>0</v>
      </c>
    </row>
    <row r="225" spans="1:65" s="12" customFormat="1" ht="20.85" customHeight="1">
      <c r="B225" s="126"/>
      <c r="D225" s="127" t="s">
        <v>73</v>
      </c>
      <c r="E225" s="137" t="s">
        <v>416</v>
      </c>
      <c r="F225" s="137" t="s">
        <v>417</v>
      </c>
      <c r="I225" s="129"/>
      <c r="J225" s="138">
        <f>BK225</f>
        <v>0</v>
      </c>
      <c r="L225" s="126"/>
      <c r="M225" s="131"/>
      <c r="N225" s="132"/>
      <c r="O225" s="132"/>
      <c r="P225" s="133">
        <f>SUM(P226:P229)</f>
        <v>0</v>
      </c>
      <c r="Q225" s="132"/>
      <c r="R225" s="133">
        <f>SUM(R226:R229)</f>
        <v>46.403999999999996</v>
      </c>
      <c r="S225" s="132"/>
      <c r="T225" s="134">
        <f>SUM(T226:T229)</f>
        <v>0</v>
      </c>
      <c r="AR225" s="127" t="s">
        <v>82</v>
      </c>
      <c r="AT225" s="135" t="s">
        <v>73</v>
      </c>
      <c r="AU225" s="135" t="s">
        <v>84</v>
      </c>
      <c r="AY225" s="127" t="s">
        <v>137</v>
      </c>
      <c r="BK225" s="136">
        <f>SUM(BK226:BK229)</f>
        <v>0</v>
      </c>
    </row>
    <row r="226" spans="1:65" s="2" customFormat="1" ht="60">
      <c r="A226" s="34"/>
      <c r="B226" s="139"/>
      <c r="C226" s="140" t="s">
        <v>418</v>
      </c>
      <c r="D226" s="140" t="s">
        <v>141</v>
      </c>
      <c r="E226" s="141" t="s">
        <v>419</v>
      </c>
      <c r="F226" s="142" t="s">
        <v>420</v>
      </c>
      <c r="G226" s="143" t="s">
        <v>144</v>
      </c>
      <c r="H226" s="144">
        <v>48</v>
      </c>
      <c r="I226" s="145"/>
      <c r="J226" s="146">
        <f>ROUND(I226*H226,2)</f>
        <v>0</v>
      </c>
      <c r="K226" s="142" t="s">
        <v>145</v>
      </c>
      <c r="L226" s="35"/>
      <c r="M226" s="147" t="s">
        <v>3</v>
      </c>
      <c r="N226" s="148" t="s">
        <v>45</v>
      </c>
      <c r="O226" s="55"/>
      <c r="P226" s="149">
        <f>O226*H226</f>
        <v>0</v>
      </c>
      <c r="Q226" s="149">
        <v>0</v>
      </c>
      <c r="R226" s="149">
        <f>Q226*H226</f>
        <v>0</v>
      </c>
      <c r="S226" s="149">
        <v>0</v>
      </c>
      <c r="T226" s="150">
        <f>S226*H226</f>
        <v>0</v>
      </c>
      <c r="U226" s="34"/>
      <c r="V226" s="34"/>
      <c r="W226" s="34"/>
      <c r="X226" s="34"/>
      <c r="Y226" s="34"/>
      <c r="Z226" s="34"/>
      <c r="AA226" s="34"/>
      <c r="AB226" s="34"/>
      <c r="AC226" s="34"/>
      <c r="AD226" s="34"/>
      <c r="AE226" s="34"/>
      <c r="AR226" s="151" t="s">
        <v>146</v>
      </c>
      <c r="AT226" s="151" t="s">
        <v>141</v>
      </c>
      <c r="AU226" s="151" t="s">
        <v>147</v>
      </c>
      <c r="AY226" s="19" t="s">
        <v>137</v>
      </c>
      <c r="BE226" s="152">
        <f>IF(N226="základní",J226,0)</f>
        <v>0</v>
      </c>
      <c r="BF226" s="152">
        <f>IF(N226="snížená",J226,0)</f>
        <v>0</v>
      </c>
      <c r="BG226" s="152">
        <f>IF(N226="zákl. přenesená",J226,0)</f>
        <v>0</v>
      </c>
      <c r="BH226" s="152">
        <f>IF(N226="sníž. přenesená",J226,0)</f>
        <v>0</v>
      </c>
      <c r="BI226" s="152">
        <f>IF(N226="nulová",J226,0)</f>
        <v>0</v>
      </c>
      <c r="BJ226" s="19" t="s">
        <v>82</v>
      </c>
      <c r="BK226" s="152">
        <f>ROUND(I226*H226,2)</f>
        <v>0</v>
      </c>
      <c r="BL226" s="19" t="s">
        <v>146</v>
      </c>
      <c r="BM226" s="151" t="s">
        <v>421</v>
      </c>
    </row>
    <row r="227" spans="1:65" s="14" customFormat="1" ht="22.5">
      <c r="B227" s="161"/>
      <c r="D227" s="154" t="s">
        <v>149</v>
      </c>
      <c r="E227" s="162" t="s">
        <v>3</v>
      </c>
      <c r="F227" s="163" t="s">
        <v>422</v>
      </c>
      <c r="H227" s="164">
        <v>48</v>
      </c>
      <c r="I227" s="165"/>
      <c r="L227" s="161"/>
      <c r="M227" s="166"/>
      <c r="N227" s="167"/>
      <c r="O227" s="167"/>
      <c r="P227" s="167"/>
      <c r="Q227" s="167"/>
      <c r="R227" s="167"/>
      <c r="S227" s="167"/>
      <c r="T227" s="168"/>
      <c r="AT227" s="162" t="s">
        <v>149</v>
      </c>
      <c r="AU227" s="162" t="s">
        <v>147</v>
      </c>
      <c r="AV227" s="14" t="s">
        <v>84</v>
      </c>
      <c r="AW227" s="14" t="s">
        <v>36</v>
      </c>
      <c r="AX227" s="14" t="s">
        <v>82</v>
      </c>
      <c r="AY227" s="162" t="s">
        <v>137</v>
      </c>
    </row>
    <row r="228" spans="1:65" s="2" customFormat="1" ht="55.5" customHeight="1">
      <c r="A228" s="34"/>
      <c r="B228" s="139"/>
      <c r="C228" s="140" t="s">
        <v>423</v>
      </c>
      <c r="D228" s="140" t="s">
        <v>141</v>
      </c>
      <c r="E228" s="141" t="s">
        <v>424</v>
      </c>
      <c r="F228" s="142" t="s">
        <v>425</v>
      </c>
      <c r="G228" s="143" t="s">
        <v>199</v>
      </c>
      <c r="H228" s="144">
        <v>45</v>
      </c>
      <c r="I228" s="145"/>
      <c r="J228" s="146">
        <f>ROUND(I228*H228,2)</f>
        <v>0</v>
      </c>
      <c r="K228" s="142" t="s">
        <v>145</v>
      </c>
      <c r="L228" s="35"/>
      <c r="M228" s="147" t="s">
        <v>3</v>
      </c>
      <c r="N228" s="148" t="s">
        <v>45</v>
      </c>
      <c r="O228" s="55"/>
      <c r="P228" s="149">
        <f>O228*H228</f>
        <v>0</v>
      </c>
      <c r="Q228" s="149">
        <v>1.0311999999999999</v>
      </c>
      <c r="R228" s="149">
        <f>Q228*H228</f>
        <v>46.403999999999996</v>
      </c>
      <c r="S228" s="149">
        <v>0</v>
      </c>
      <c r="T228" s="150">
        <f>S228*H228</f>
        <v>0</v>
      </c>
      <c r="U228" s="34"/>
      <c r="V228" s="34"/>
      <c r="W228" s="34"/>
      <c r="X228" s="34"/>
      <c r="Y228" s="34"/>
      <c r="Z228" s="34"/>
      <c r="AA228" s="34"/>
      <c r="AB228" s="34"/>
      <c r="AC228" s="34"/>
      <c r="AD228" s="34"/>
      <c r="AE228" s="34"/>
      <c r="AR228" s="151" t="s">
        <v>146</v>
      </c>
      <c r="AT228" s="151" t="s">
        <v>141</v>
      </c>
      <c r="AU228" s="151" t="s">
        <v>147</v>
      </c>
      <c r="AY228" s="19" t="s">
        <v>137</v>
      </c>
      <c r="BE228" s="152">
        <f>IF(N228="základní",J228,0)</f>
        <v>0</v>
      </c>
      <c r="BF228" s="152">
        <f>IF(N228="snížená",J228,0)</f>
        <v>0</v>
      </c>
      <c r="BG228" s="152">
        <f>IF(N228="zákl. přenesená",J228,0)</f>
        <v>0</v>
      </c>
      <c r="BH228" s="152">
        <f>IF(N228="sníž. přenesená",J228,0)</f>
        <v>0</v>
      </c>
      <c r="BI228" s="152">
        <f>IF(N228="nulová",J228,0)</f>
        <v>0</v>
      </c>
      <c r="BJ228" s="19" t="s">
        <v>82</v>
      </c>
      <c r="BK228" s="152">
        <f>ROUND(I228*H228,2)</f>
        <v>0</v>
      </c>
      <c r="BL228" s="19" t="s">
        <v>146</v>
      </c>
      <c r="BM228" s="151" t="s">
        <v>426</v>
      </c>
    </row>
    <row r="229" spans="1:65" s="14" customFormat="1">
      <c r="B229" s="161"/>
      <c r="D229" s="154" t="s">
        <v>149</v>
      </c>
      <c r="E229" s="162" t="s">
        <v>3</v>
      </c>
      <c r="F229" s="163" t="s">
        <v>427</v>
      </c>
      <c r="H229" s="164">
        <v>45</v>
      </c>
      <c r="I229" s="165"/>
      <c r="L229" s="161"/>
      <c r="M229" s="166"/>
      <c r="N229" s="167"/>
      <c r="O229" s="167"/>
      <c r="P229" s="167"/>
      <c r="Q229" s="167"/>
      <c r="R229" s="167"/>
      <c r="S229" s="167"/>
      <c r="T229" s="168"/>
      <c r="AT229" s="162" t="s">
        <v>149</v>
      </c>
      <c r="AU229" s="162" t="s">
        <v>147</v>
      </c>
      <c r="AV229" s="14" t="s">
        <v>84</v>
      </c>
      <c r="AW229" s="14" t="s">
        <v>36</v>
      </c>
      <c r="AX229" s="14" t="s">
        <v>82</v>
      </c>
      <c r="AY229" s="162" t="s">
        <v>137</v>
      </c>
    </row>
    <row r="230" spans="1:65" s="12" customFormat="1" ht="20.85" customHeight="1">
      <c r="B230" s="126"/>
      <c r="D230" s="127" t="s">
        <v>73</v>
      </c>
      <c r="E230" s="137" t="s">
        <v>428</v>
      </c>
      <c r="F230" s="137" t="s">
        <v>429</v>
      </c>
      <c r="I230" s="129"/>
      <c r="J230" s="138">
        <f>BK230</f>
        <v>0</v>
      </c>
      <c r="L230" s="126"/>
      <c r="M230" s="131"/>
      <c r="N230" s="132"/>
      <c r="O230" s="132"/>
      <c r="P230" s="133">
        <f>SUM(P231:P251)</f>
        <v>0</v>
      </c>
      <c r="Q230" s="132"/>
      <c r="R230" s="133">
        <f>SUM(R231:R251)</f>
        <v>2.100374</v>
      </c>
      <c r="S230" s="132"/>
      <c r="T230" s="134">
        <f>SUM(T231:T251)</f>
        <v>3.0627999999999997</v>
      </c>
      <c r="AR230" s="127" t="s">
        <v>82</v>
      </c>
      <c r="AT230" s="135" t="s">
        <v>73</v>
      </c>
      <c r="AU230" s="135" t="s">
        <v>84</v>
      </c>
      <c r="AY230" s="127" t="s">
        <v>137</v>
      </c>
      <c r="BK230" s="136">
        <f>SUM(BK231:BK251)</f>
        <v>0</v>
      </c>
    </row>
    <row r="231" spans="1:65" s="2" customFormat="1" ht="24">
      <c r="A231" s="34"/>
      <c r="B231" s="139"/>
      <c r="C231" s="140" t="s">
        <v>430</v>
      </c>
      <c r="D231" s="140" t="s">
        <v>141</v>
      </c>
      <c r="E231" s="141" t="s">
        <v>431</v>
      </c>
      <c r="F231" s="142" t="s">
        <v>432</v>
      </c>
      <c r="G231" s="143" t="s">
        <v>199</v>
      </c>
      <c r="H231" s="144">
        <v>23.56</v>
      </c>
      <c r="I231" s="145"/>
      <c r="J231" s="146">
        <f>ROUND(I231*H231,2)</f>
        <v>0</v>
      </c>
      <c r="K231" s="142" t="s">
        <v>145</v>
      </c>
      <c r="L231" s="35"/>
      <c r="M231" s="147" t="s">
        <v>3</v>
      </c>
      <c r="N231" s="148" t="s">
        <v>45</v>
      </c>
      <c r="O231" s="55"/>
      <c r="P231" s="149">
        <f>O231*H231</f>
        <v>0</v>
      </c>
      <c r="Q231" s="149">
        <v>6.5000000000000002E-2</v>
      </c>
      <c r="R231" s="149">
        <f>Q231*H231</f>
        <v>1.5313999999999999</v>
      </c>
      <c r="S231" s="149">
        <v>0.13</v>
      </c>
      <c r="T231" s="150">
        <f>S231*H231</f>
        <v>3.0627999999999997</v>
      </c>
      <c r="U231" s="34"/>
      <c r="V231" s="34"/>
      <c r="W231" s="34"/>
      <c r="X231" s="34"/>
      <c r="Y231" s="34"/>
      <c r="Z231" s="34"/>
      <c r="AA231" s="34"/>
      <c r="AB231" s="34"/>
      <c r="AC231" s="34"/>
      <c r="AD231" s="34"/>
      <c r="AE231" s="34"/>
      <c r="AR231" s="151" t="s">
        <v>146</v>
      </c>
      <c r="AT231" s="151" t="s">
        <v>141</v>
      </c>
      <c r="AU231" s="151" t="s">
        <v>147</v>
      </c>
      <c r="AY231" s="19" t="s">
        <v>137</v>
      </c>
      <c r="BE231" s="152">
        <f>IF(N231="základní",J231,0)</f>
        <v>0</v>
      </c>
      <c r="BF231" s="152">
        <f>IF(N231="snížená",J231,0)</f>
        <v>0</v>
      </c>
      <c r="BG231" s="152">
        <f>IF(N231="zákl. přenesená",J231,0)</f>
        <v>0</v>
      </c>
      <c r="BH231" s="152">
        <f>IF(N231="sníž. přenesená",J231,0)</f>
        <v>0</v>
      </c>
      <c r="BI231" s="152">
        <f>IF(N231="nulová",J231,0)</f>
        <v>0</v>
      </c>
      <c r="BJ231" s="19" t="s">
        <v>82</v>
      </c>
      <c r="BK231" s="152">
        <f>ROUND(I231*H231,2)</f>
        <v>0</v>
      </c>
      <c r="BL231" s="19" t="s">
        <v>146</v>
      </c>
      <c r="BM231" s="151" t="s">
        <v>433</v>
      </c>
    </row>
    <row r="232" spans="1:65" s="13" customFormat="1">
      <c r="B232" s="153"/>
      <c r="D232" s="154" t="s">
        <v>149</v>
      </c>
      <c r="E232" s="155" t="s">
        <v>3</v>
      </c>
      <c r="F232" s="156" t="s">
        <v>434</v>
      </c>
      <c r="H232" s="155" t="s">
        <v>3</v>
      </c>
      <c r="I232" s="157"/>
      <c r="L232" s="153"/>
      <c r="M232" s="158"/>
      <c r="N232" s="159"/>
      <c r="O232" s="159"/>
      <c r="P232" s="159"/>
      <c r="Q232" s="159"/>
      <c r="R232" s="159"/>
      <c r="S232" s="159"/>
      <c r="T232" s="160"/>
      <c r="AT232" s="155" t="s">
        <v>149</v>
      </c>
      <c r="AU232" s="155" t="s">
        <v>147</v>
      </c>
      <c r="AV232" s="13" t="s">
        <v>82</v>
      </c>
      <c r="AW232" s="13" t="s">
        <v>36</v>
      </c>
      <c r="AX232" s="13" t="s">
        <v>74</v>
      </c>
      <c r="AY232" s="155" t="s">
        <v>137</v>
      </c>
    </row>
    <row r="233" spans="1:65" s="14" customFormat="1">
      <c r="B233" s="161"/>
      <c r="D233" s="154" t="s">
        <v>149</v>
      </c>
      <c r="E233" s="162" t="s">
        <v>3</v>
      </c>
      <c r="F233" s="163" t="s">
        <v>435</v>
      </c>
      <c r="H233" s="164">
        <v>23.56</v>
      </c>
      <c r="I233" s="165"/>
      <c r="L233" s="161"/>
      <c r="M233" s="166"/>
      <c r="N233" s="167"/>
      <c r="O233" s="167"/>
      <c r="P233" s="167"/>
      <c r="Q233" s="167"/>
      <c r="R233" s="167"/>
      <c r="S233" s="167"/>
      <c r="T233" s="168"/>
      <c r="AT233" s="162" t="s">
        <v>149</v>
      </c>
      <c r="AU233" s="162" t="s">
        <v>147</v>
      </c>
      <c r="AV233" s="14" t="s">
        <v>84</v>
      </c>
      <c r="AW233" s="14" t="s">
        <v>36</v>
      </c>
      <c r="AX233" s="14" t="s">
        <v>82</v>
      </c>
      <c r="AY233" s="162" t="s">
        <v>137</v>
      </c>
    </row>
    <row r="234" spans="1:65" s="2" customFormat="1" ht="24">
      <c r="A234" s="34"/>
      <c r="B234" s="139"/>
      <c r="C234" s="140" t="s">
        <v>436</v>
      </c>
      <c r="D234" s="140" t="s">
        <v>141</v>
      </c>
      <c r="E234" s="141" t="s">
        <v>437</v>
      </c>
      <c r="F234" s="142" t="s">
        <v>438</v>
      </c>
      <c r="G234" s="143" t="s">
        <v>199</v>
      </c>
      <c r="H234" s="144">
        <v>23.56</v>
      </c>
      <c r="I234" s="145"/>
      <c r="J234" s="146">
        <f>ROUND(I234*H234,2)</f>
        <v>0</v>
      </c>
      <c r="K234" s="142" t="s">
        <v>145</v>
      </c>
      <c r="L234" s="35"/>
      <c r="M234" s="147" t="s">
        <v>3</v>
      </c>
      <c r="N234" s="148" t="s">
        <v>45</v>
      </c>
      <c r="O234" s="55"/>
      <c r="P234" s="149">
        <f>O234*H234</f>
        <v>0</v>
      </c>
      <c r="Q234" s="149">
        <v>0</v>
      </c>
      <c r="R234" s="149">
        <f>Q234*H234</f>
        <v>0</v>
      </c>
      <c r="S234" s="149">
        <v>0</v>
      </c>
      <c r="T234" s="150">
        <f>S234*H234</f>
        <v>0</v>
      </c>
      <c r="U234" s="34"/>
      <c r="V234" s="34"/>
      <c r="W234" s="34"/>
      <c r="X234" s="34"/>
      <c r="Y234" s="34"/>
      <c r="Z234" s="34"/>
      <c r="AA234" s="34"/>
      <c r="AB234" s="34"/>
      <c r="AC234" s="34"/>
      <c r="AD234" s="34"/>
      <c r="AE234" s="34"/>
      <c r="AR234" s="151" t="s">
        <v>146</v>
      </c>
      <c r="AT234" s="151" t="s">
        <v>141</v>
      </c>
      <c r="AU234" s="151" t="s">
        <v>147</v>
      </c>
      <c r="AY234" s="19" t="s">
        <v>137</v>
      </c>
      <c r="BE234" s="152">
        <f>IF(N234="základní",J234,0)</f>
        <v>0</v>
      </c>
      <c r="BF234" s="152">
        <f>IF(N234="snížená",J234,0)</f>
        <v>0</v>
      </c>
      <c r="BG234" s="152">
        <f>IF(N234="zákl. přenesená",J234,0)</f>
        <v>0</v>
      </c>
      <c r="BH234" s="152">
        <f>IF(N234="sníž. přenesená",J234,0)</f>
        <v>0</v>
      </c>
      <c r="BI234" s="152">
        <f>IF(N234="nulová",J234,0)</f>
        <v>0</v>
      </c>
      <c r="BJ234" s="19" t="s">
        <v>82</v>
      </c>
      <c r="BK234" s="152">
        <f>ROUND(I234*H234,2)</f>
        <v>0</v>
      </c>
      <c r="BL234" s="19" t="s">
        <v>146</v>
      </c>
      <c r="BM234" s="151" t="s">
        <v>439</v>
      </c>
    </row>
    <row r="235" spans="1:65" s="14" customFormat="1" ht="22.5">
      <c r="B235" s="161"/>
      <c r="D235" s="154" t="s">
        <v>149</v>
      </c>
      <c r="E235" s="162" t="s">
        <v>3</v>
      </c>
      <c r="F235" s="163" t="s">
        <v>440</v>
      </c>
      <c r="H235" s="164">
        <v>23.56</v>
      </c>
      <c r="I235" s="165"/>
      <c r="L235" s="161"/>
      <c r="M235" s="166"/>
      <c r="N235" s="167"/>
      <c r="O235" s="167"/>
      <c r="P235" s="167"/>
      <c r="Q235" s="167"/>
      <c r="R235" s="167"/>
      <c r="S235" s="167"/>
      <c r="T235" s="168"/>
      <c r="AT235" s="162" t="s">
        <v>149</v>
      </c>
      <c r="AU235" s="162" t="s">
        <v>147</v>
      </c>
      <c r="AV235" s="14" t="s">
        <v>84</v>
      </c>
      <c r="AW235" s="14" t="s">
        <v>36</v>
      </c>
      <c r="AX235" s="14" t="s">
        <v>82</v>
      </c>
      <c r="AY235" s="162" t="s">
        <v>137</v>
      </c>
    </row>
    <row r="236" spans="1:65" s="2" customFormat="1" ht="24">
      <c r="A236" s="34"/>
      <c r="B236" s="139"/>
      <c r="C236" s="140" t="s">
        <v>441</v>
      </c>
      <c r="D236" s="140" t="s">
        <v>141</v>
      </c>
      <c r="E236" s="141" t="s">
        <v>442</v>
      </c>
      <c r="F236" s="142" t="s">
        <v>443</v>
      </c>
      <c r="G236" s="143" t="s">
        <v>199</v>
      </c>
      <c r="H236" s="144">
        <v>23.56</v>
      </c>
      <c r="I236" s="145"/>
      <c r="J236" s="146">
        <f>ROUND(I236*H236,2)</f>
        <v>0</v>
      </c>
      <c r="K236" s="142" t="s">
        <v>145</v>
      </c>
      <c r="L236" s="35"/>
      <c r="M236" s="147" t="s">
        <v>3</v>
      </c>
      <c r="N236" s="148" t="s">
        <v>45</v>
      </c>
      <c r="O236" s="55"/>
      <c r="P236" s="149">
        <f>O236*H236</f>
        <v>0</v>
      </c>
      <c r="Q236" s="149">
        <v>0</v>
      </c>
      <c r="R236" s="149">
        <f>Q236*H236</f>
        <v>0</v>
      </c>
      <c r="S236" s="149">
        <v>0</v>
      </c>
      <c r="T236" s="150">
        <f>S236*H236</f>
        <v>0</v>
      </c>
      <c r="U236" s="34"/>
      <c r="V236" s="34"/>
      <c r="W236" s="34"/>
      <c r="X236" s="34"/>
      <c r="Y236" s="34"/>
      <c r="Z236" s="34"/>
      <c r="AA236" s="34"/>
      <c r="AB236" s="34"/>
      <c r="AC236" s="34"/>
      <c r="AD236" s="34"/>
      <c r="AE236" s="34"/>
      <c r="AR236" s="151" t="s">
        <v>146</v>
      </c>
      <c r="AT236" s="151" t="s">
        <v>141</v>
      </c>
      <c r="AU236" s="151" t="s">
        <v>147</v>
      </c>
      <c r="AY236" s="19" t="s">
        <v>137</v>
      </c>
      <c r="BE236" s="152">
        <f>IF(N236="základní",J236,0)</f>
        <v>0</v>
      </c>
      <c r="BF236" s="152">
        <f>IF(N236="snížená",J236,0)</f>
        <v>0</v>
      </c>
      <c r="BG236" s="152">
        <f>IF(N236="zákl. přenesená",J236,0)</f>
        <v>0</v>
      </c>
      <c r="BH236" s="152">
        <f>IF(N236="sníž. přenesená",J236,0)</f>
        <v>0</v>
      </c>
      <c r="BI236" s="152">
        <f>IF(N236="nulová",J236,0)</f>
        <v>0</v>
      </c>
      <c r="BJ236" s="19" t="s">
        <v>82</v>
      </c>
      <c r="BK236" s="152">
        <f>ROUND(I236*H236,2)</f>
        <v>0</v>
      </c>
      <c r="BL236" s="19" t="s">
        <v>146</v>
      </c>
      <c r="BM236" s="151" t="s">
        <v>444</v>
      </c>
    </row>
    <row r="237" spans="1:65" s="14" customFormat="1" ht="22.5">
      <c r="B237" s="161"/>
      <c r="D237" s="154" t="s">
        <v>149</v>
      </c>
      <c r="E237" s="162" t="s">
        <v>3</v>
      </c>
      <c r="F237" s="163" t="s">
        <v>440</v>
      </c>
      <c r="H237" s="164">
        <v>23.56</v>
      </c>
      <c r="I237" s="165"/>
      <c r="L237" s="161"/>
      <c r="M237" s="166"/>
      <c r="N237" s="167"/>
      <c r="O237" s="167"/>
      <c r="P237" s="167"/>
      <c r="Q237" s="167"/>
      <c r="R237" s="167"/>
      <c r="S237" s="167"/>
      <c r="T237" s="168"/>
      <c r="AT237" s="162" t="s">
        <v>149</v>
      </c>
      <c r="AU237" s="162" t="s">
        <v>147</v>
      </c>
      <c r="AV237" s="14" t="s">
        <v>84</v>
      </c>
      <c r="AW237" s="14" t="s">
        <v>36</v>
      </c>
      <c r="AX237" s="14" t="s">
        <v>82</v>
      </c>
      <c r="AY237" s="162" t="s">
        <v>137</v>
      </c>
    </row>
    <row r="238" spans="1:65" s="2" customFormat="1" ht="24">
      <c r="A238" s="34"/>
      <c r="B238" s="139"/>
      <c r="C238" s="140" t="s">
        <v>445</v>
      </c>
      <c r="D238" s="140" t="s">
        <v>141</v>
      </c>
      <c r="E238" s="141" t="s">
        <v>446</v>
      </c>
      <c r="F238" s="142" t="s">
        <v>447</v>
      </c>
      <c r="G238" s="143" t="s">
        <v>199</v>
      </c>
      <c r="H238" s="144">
        <v>23.56</v>
      </c>
      <c r="I238" s="145"/>
      <c r="J238" s="146">
        <f>ROUND(I238*H238,2)</f>
        <v>0</v>
      </c>
      <c r="K238" s="142" t="s">
        <v>145</v>
      </c>
      <c r="L238" s="35"/>
      <c r="M238" s="147" t="s">
        <v>3</v>
      </c>
      <c r="N238" s="148" t="s">
        <v>45</v>
      </c>
      <c r="O238" s="55"/>
      <c r="P238" s="149">
        <f>O238*H238</f>
        <v>0</v>
      </c>
      <c r="Q238" s="149">
        <v>0</v>
      </c>
      <c r="R238" s="149">
        <f>Q238*H238</f>
        <v>0</v>
      </c>
      <c r="S238" s="149">
        <v>0</v>
      </c>
      <c r="T238" s="150">
        <f>S238*H238</f>
        <v>0</v>
      </c>
      <c r="U238" s="34"/>
      <c r="V238" s="34"/>
      <c r="W238" s="34"/>
      <c r="X238" s="34"/>
      <c r="Y238" s="34"/>
      <c r="Z238" s="34"/>
      <c r="AA238" s="34"/>
      <c r="AB238" s="34"/>
      <c r="AC238" s="34"/>
      <c r="AD238" s="34"/>
      <c r="AE238" s="34"/>
      <c r="AR238" s="151" t="s">
        <v>146</v>
      </c>
      <c r="AT238" s="151" t="s">
        <v>141</v>
      </c>
      <c r="AU238" s="151" t="s">
        <v>147</v>
      </c>
      <c r="AY238" s="19" t="s">
        <v>137</v>
      </c>
      <c r="BE238" s="152">
        <f>IF(N238="základní",J238,0)</f>
        <v>0</v>
      </c>
      <c r="BF238" s="152">
        <f>IF(N238="snížená",J238,0)</f>
        <v>0</v>
      </c>
      <c r="BG238" s="152">
        <f>IF(N238="zákl. přenesená",J238,0)</f>
        <v>0</v>
      </c>
      <c r="BH238" s="152">
        <f>IF(N238="sníž. přenesená",J238,0)</f>
        <v>0</v>
      </c>
      <c r="BI238" s="152">
        <f>IF(N238="nulová",J238,0)</f>
        <v>0</v>
      </c>
      <c r="BJ238" s="19" t="s">
        <v>82</v>
      </c>
      <c r="BK238" s="152">
        <f>ROUND(I238*H238,2)</f>
        <v>0</v>
      </c>
      <c r="BL238" s="19" t="s">
        <v>146</v>
      </c>
      <c r="BM238" s="151" t="s">
        <v>448</v>
      </c>
    </row>
    <row r="239" spans="1:65" s="14" customFormat="1" ht="22.5">
      <c r="B239" s="161"/>
      <c r="D239" s="154" t="s">
        <v>149</v>
      </c>
      <c r="E239" s="162" t="s">
        <v>3</v>
      </c>
      <c r="F239" s="163" t="s">
        <v>440</v>
      </c>
      <c r="H239" s="164">
        <v>23.56</v>
      </c>
      <c r="I239" s="165"/>
      <c r="L239" s="161"/>
      <c r="M239" s="166"/>
      <c r="N239" s="167"/>
      <c r="O239" s="167"/>
      <c r="P239" s="167"/>
      <c r="Q239" s="167"/>
      <c r="R239" s="167"/>
      <c r="S239" s="167"/>
      <c r="T239" s="168"/>
      <c r="AT239" s="162" t="s">
        <v>149</v>
      </c>
      <c r="AU239" s="162" t="s">
        <v>147</v>
      </c>
      <c r="AV239" s="14" t="s">
        <v>84</v>
      </c>
      <c r="AW239" s="14" t="s">
        <v>36</v>
      </c>
      <c r="AX239" s="14" t="s">
        <v>82</v>
      </c>
      <c r="AY239" s="162" t="s">
        <v>137</v>
      </c>
    </row>
    <row r="240" spans="1:65" s="2" customFormat="1" ht="24">
      <c r="A240" s="34"/>
      <c r="B240" s="139"/>
      <c r="C240" s="140" t="s">
        <v>449</v>
      </c>
      <c r="D240" s="140" t="s">
        <v>141</v>
      </c>
      <c r="E240" s="141" t="s">
        <v>450</v>
      </c>
      <c r="F240" s="142" t="s">
        <v>451</v>
      </c>
      <c r="G240" s="143" t="s">
        <v>199</v>
      </c>
      <c r="H240" s="144">
        <v>23.56</v>
      </c>
      <c r="I240" s="145"/>
      <c r="J240" s="146">
        <f>ROUND(I240*H240,2)</f>
        <v>0</v>
      </c>
      <c r="K240" s="142" t="s">
        <v>145</v>
      </c>
      <c r="L240" s="35"/>
      <c r="M240" s="147" t="s">
        <v>3</v>
      </c>
      <c r="N240" s="148" t="s">
        <v>45</v>
      </c>
      <c r="O240" s="55"/>
      <c r="P240" s="149">
        <f>O240*H240</f>
        <v>0</v>
      </c>
      <c r="Q240" s="149">
        <v>1.16E-3</v>
      </c>
      <c r="R240" s="149">
        <f>Q240*H240</f>
        <v>2.7329599999999999E-2</v>
      </c>
      <c r="S240" s="149">
        <v>0</v>
      </c>
      <c r="T240" s="150">
        <f>S240*H240</f>
        <v>0</v>
      </c>
      <c r="U240" s="34"/>
      <c r="V240" s="34"/>
      <c r="W240" s="34"/>
      <c r="X240" s="34"/>
      <c r="Y240" s="34"/>
      <c r="Z240" s="34"/>
      <c r="AA240" s="34"/>
      <c r="AB240" s="34"/>
      <c r="AC240" s="34"/>
      <c r="AD240" s="34"/>
      <c r="AE240" s="34"/>
      <c r="AR240" s="151" t="s">
        <v>146</v>
      </c>
      <c r="AT240" s="151" t="s">
        <v>141</v>
      </c>
      <c r="AU240" s="151" t="s">
        <v>147</v>
      </c>
      <c r="AY240" s="19" t="s">
        <v>137</v>
      </c>
      <c r="BE240" s="152">
        <f>IF(N240="základní",J240,0)</f>
        <v>0</v>
      </c>
      <c r="BF240" s="152">
        <f>IF(N240="snížená",J240,0)</f>
        <v>0</v>
      </c>
      <c r="BG240" s="152">
        <f>IF(N240="zákl. přenesená",J240,0)</f>
        <v>0</v>
      </c>
      <c r="BH240" s="152">
        <f>IF(N240="sníž. přenesená",J240,0)</f>
        <v>0</v>
      </c>
      <c r="BI240" s="152">
        <f>IF(N240="nulová",J240,0)</f>
        <v>0</v>
      </c>
      <c r="BJ240" s="19" t="s">
        <v>82</v>
      </c>
      <c r="BK240" s="152">
        <f>ROUND(I240*H240,2)</f>
        <v>0</v>
      </c>
      <c r="BL240" s="19" t="s">
        <v>146</v>
      </c>
      <c r="BM240" s="151" t="s">
        <v>452</v>
      </c>
    </row>
    <row r="241" spans="1:65" s="14" customFormat="1" ht="22.5">
      <c r="B241" s="161"/>
      <c r="D241" s="154" t="s">
        <v>149</v>
      </c>
      <c r="E241" s="162" t="s">
        <v>3</v>
      </c>
      <c r="F241" s="163" t="s">
        <v>440</v>
      </c>
      <c r="H241" s="164">
        <v>23.56</v>
      </c>
      <c r="I241" s="165"/>
      <c r="L241" s="161"/>
      <c r="M241" s="166"/>
      <c r="N241" s="167"/>
      <c r="O241" s="167"/>
      <c r="P241" s="167"/>
      <c r="Q241" s="167"/>
      <c r="R241" s="167"/>
      <c r="S241" s="167"/>
      <c r="T241" s="168"/>
      <c r="AT241" s="162" t="s">
        <v>149</v>
      </c>
      <c r="AU241" s="162" t="s">
        <v>147</v>
      </c>
      <c r="AV241" s="14" t="s">
        <v>84</v>
      </c>
      <c r="AW241" s="14" t="s">
        <v>36</v>
      </c>
      <c r="AX241" s="14" t="s">
        <v>82</v>
      </c>
      <c r="AY241" s="162" t="s">
        <v>137</v>
      </c>
    </row>
    <row r="242" spans="1:65" s="2" customFormat="1" ht="24">
      <c r="A242" s="34"/>
      <c r="B242" s="139"/>
      <c r="C242" s="140" t="s">
        <v>453</v>
      </c>
      <c r="D242" s="140" t="s">
        <v>141</v>
      </c>
      <c r="E242" s="141" t="s">
        <v>454</v>
      </c>
      <c r="F242" s="142" t="s">
        <v>455</v>
      </c>
      <c r="G242" s="143" t="s">
        <v>199</v>
      </c>
      <c r="H242" s="144">
        <v>23.56</v>
      </c>
      <c r="I242" s="145"/>
      <c r="J242" s="146">
        <f>ROUND(I242*H242,2)</f>
        <v>0</v>
      </c>
      <c r="K242" s="142" t="s">
        <v>145</v>
      </c>
      <c r="L242" s="35"/>
      <c r="M242" s="147" t="s">
        <v>3</v>
      </c>
      <c r="N242" s="148" t="s">
        <v>45</v>
      </c>
      <c r="O242" s="55"/>
      <c r="P242" s="149">
        <f>O242*H242</f>
        <v>0</v>
      </c>
      <c r="Q242" s="149">
        <v>0</v>
      </c>
      <c r="R242" s="149">
        <f>Q242*H242</f>
        <v>0</v>
      </c>
      <c r="S242" s="149">
        <v>0</v>
      </c>
      <c r="T242" s="150">
        <f>S242*H242</f>
        <v>0</v>
      </c>
      <c r="U242" s="34"/>
      <c r="V242" s="34"/>
      <c r="W242" s="34"/>
      <c r="X242" s="34"/>
      <c r="Y242" s="34"/>
      <c r="Z242" s="34"/>
      <c r="AA242" s="34"/>
      <c r="AB242" s="34"/>
      <c r="AC242" s="34"/>
      <c r="AD242" s="34"/>
      <c r="AE242" s="34"/>
      <c r="AR242" s="151" t="s">
        <v>146</v>
      </c>
      <c r="AT242" s="151" t="s">
        <v>141</v>
      </c>
      <c r="AU242" s="151" t="s">
        <v>147</v>
      </c>
      <c r="AY242" s="19" t="s">
        <v>137</v>
      </c>
      <c r="BE242" s="152">
        <f>IF(N242="základní",J242,0)</f>
        <v>0</v>
      </c>
      <c r="BF242" s="152">
        <f>IF(N242="snížená",J242,0)</f>
        <v>0</v>
      </c>
      <c r="BG242" s="152">
        <f>IF(N242="zákl. přenesená",J242,0)</f>
        <v>0</v>
      </c>
      <c r="BH242" s="152">
        <f>IF(N242="sníž. přenesená",J242,0)</f>
        <v>0</v>
      </c>
      <c r="BI242" s="152">
        <f>IF(N242="nulová",J242,0)</f>
        <v>0</v>
      </c>
      <c r="BJ242" s="19" t="s">
        <v>82</v>
      </c>
      <c r="BK242" s="152">
        <f>ROUND(I242*H242,2)</f>
        <v>0</v>
      </c>
      <c r="BL242" s="19" t="s">
        <v>146</v>
      </c>
      <c r="BM242" s="151" t="s">
        <v>456</v>
      </c>
    </row>
    <row r="243" spans="1:65" s="14" customFormat="1" ht="22.5">
      <c r="B243" s="161"/>
      <c r="D243" s="154" t="s">
        <v>149</v>
      </c>
      <c r="E243" s="162" t="s">
        <v>3</v>
      </c>
      <c r="F243" s="163" t="s">
        <v>440</v>
      </c>
      <c r="H243" s="164">
        <v>23.56</v>
      </c>
      <c r="I243" s="165"/>
      <c r="L243" s="161"/>
      <c r="M243" s="166"/>
      <c r="N243" s="167"/>
      <c r="O243" s="167"/>
      <c r="P243" s="167"/>
      <c r="Q243" s="167"/>
      <c r="R243" s="167"/>
      <c r="S243" s="167"/>
      <c r="T243" s="168"/>
      <c r="AT243" s="162" t="s">
        <v>149</v>
      </c>
      <c r="AU243" s="162" t="s">
        <v>147</v>
      </c>
      <c r="AV243" s="14" t="s">
        <v>84</v>
      </c>
      <c r="AW243" s="14" t="s">
        <v>36</v>
      </c>
      <c r="AX243" s="14" t="s">
        <v>82</v>
      </c>
      <c r="AY243" s="162" t="s">
        <v>137</v>
      </c>
    </row>
    <row r="244" spans="1:65" s="2" customFormat="1" ht="24">
      <c r="A244" s="34"/>
      <c r="B244" s="139"/>
      <c r="C244" s="140" t="s">
        <v>457</v>
      </c>
      <c r="D244" s="140" t="s">
        <v>141</v>
      </c>
      <c r="E244" s="141" t="s">
        <v>458</v>
      </c>
      <c r="F244" s="142" t="s">
        <v>459</v>
      </c>
      <c r="G244" s="143" t="s">
        <v>199</v>
      </c>
      <c r="H244" s="144">
        <v>23.56</v>
      </c>
      <c r="I244" s="145"/>
      <c r="J244" s="146">
        <f>ROUND(I244*H244,2)</f>
        <v>0</v>
      </c>
      <c r="K244" s="142" t="s">
        <v>145</v>
      </c>
      <c r="L244" s="35"/>
      <c r="M244" s="147" t="s">
        <v>3</v>
      </c>
      <c r="N244" s="148" t="s">
        <v>45</v>
      </c>
      <c r="O244" s="55"/>
      <c r="P244" s="149">
        <f>O244*H244</f>
        <v>0</v>
      </c>
      <c r="Q244" s="149">
        <v>3.5599999999999998E-3</v>
      </c>
      <c r="R244" s="149">
        <f>Q244*H244</f>
        <v>8.3873599999999993E-2</v>
      </c>
      <c r="S244" s="149">
        <v>0</v>
      </c>
      <c r="T244" s="150">
        <f>S244*H244</f>
        <v>0</v>
      </c>
      <c r="U244" s="34"/>
      <c r="V244" s="34"/>
      <c r="W244" s="34"/>
      <c r="X244" s="34"/>
      <c r="Y244" s="34"/>
      <c r="Z244" s="34"/>
      <c r="AA244" s="34"/>
      <c r="AB244" s="34"/>
      <c r="AC244" s="34"/>
      <c r="AD244" s="34"/>
      <c r="AE244" s="34"/>
      <c r="AR244" s="151" t="s">
        <v>146</v>
      </c>
      <c r="AT244" s="151" t="s">
        <v>141</v>
      </c>
      <c r="AU244" s="151" t="s">
        <v>147</v>
      </c>
      <c r="AY244" s="19" t="s">
        <v>137</v>
      </c>
      <c r="BE244" s="152">
        <f>IF(N244="základní",J244,0)</f>
        <v>0</v>
      </c>
      <c r="BF244" s="152">
        <f>IF(N244="snížená",J244,0)</f>
        <v>0</v>
      </c>
      <c r="BG244" s="152">
        <f>IF(N244="zákl. přenesená",J244,0)</f>
        <v>0</v>
      </c>
      <c r="BH244" s="152">
        <f>IF(N244="sníž. přenesená",J244,0)</f>
        <v>0</v>
      </c>
      <c r="BI244" s="152">
        <f>IF(N244="nulová",J244,0)</f>
        <v>0</v>
      </c>
      <c r="BJ244" s="19" t="s">
        <v>82</v>
      </c>
      <c r="BK244" s="152">
        <f>ROUND(I244*H244,2)</f>
        <v>0</v>
      </c>
      <c r="BL244" s="19" t="s">
        <v>146</v>
      </c>
      <c r="BM244" s="151" t="s">
        <v>460</v>
      </c>
    </row>
    <row r="245" spans="1:65" s="14" customFormat="1" ht="22.5">
      <c r="B245" s="161"/>
      <c r="D245" s="154" t="s">
        <v>149</v>
      </c>
      <c r="E245" s="162" t="s">
        <v>3</v>
      </c>
      <c r="F245" s="163" t="s">
        <v>440</v>
      </c>
      <c r="H245" s="164">
        <v>23.56</v>
      </c>
      <c r="I245" s="165"/>
      <c r="L245" s="161"/>
      <c r="M245" s="166"/>
      <c r="N245" s="167"/>
      <c r="O245" s="167"/>
      <c r="P245" s="167"/>
      <c r="Q245" s="167"/>
      <c r="R245" s="167"/>
      <c r="S245" s="167"/>
      <c r="T245" s="168"/>
      <c r="AT245" s="162" t="s">
        <v>149</v>
      </c>
      <c r="AU245" s="162" t="s">
        <v>147</v>
      </c>
      <c r="AV245" s="14" t="s">
        <v>84</v>
      </c>
      <c r="AW245" s="14" t="s">
        <v>36</v>
      </c>
      <c r="AX245" s="14" t="s">
        <v>82</v>
      </c>
      <c r="AY245" s="162" t="s">
        <v>137</v>
      </c>
    </row>
    <row r="246" spans="1:65" s="2" customFormat="1" ht="33" customHeight="1">
      <c r="A246" s="34"/>
      <c r="B246" s="139"/>
      <c r="C246" s="140" t="s">
        <v>461</v>
      </c>
      <c r="D246" s="140" t="s">
        <v>141</v>
      </c>
      <c r="E246" s="141" t="s">
        <v>462</v>
      </c>
      <c r="F246" s="142" t="s">
        <v>463</v>
      </c>
      <c r="G246" s="143" t="s">
        <v>199</v>
      </c>
      <c r="H246" s="144">
        <v>23.56</v>
      </c>
      <c r="I246" s="145"/>
      <c r="J246" s="146">
        <f>ROUND(I246*H246,2)</f>
        <v>0</v>
      </c>
      <c r="K246" s="142" t="s">
        <v>145</v>
      </c>
      <c r="L246" s="35"/>
      <c r="M246" s="147" t="s">
        <v>3</v>
      </c>
      <c r="N246" s="148" t="s">
        <v>45</v>
      </c>
      <c r="O246" s="55"/>
      <c r="P246" s="149">
        <f>O246*H246</f>
        <v>0</v>
      </c>
      <c r="Q246" s="149">
        <v>0</v>
      </c>
      <c r="R246" s="149">
        <f>Q246*H246</f>
        <v>0</v>
      </c>
      <c r="S246" s="149">
        <v>0</v>
      </c>
      <c r="T246" s="150">
        <f>S246*H246</f>
        <v>0</v>
      </c>
      <c r="U246" s="34"/>
      <c r="V246" s="34"/>
      <c r="W246" s="34"/>
      <c r="X246" s="34"/>
      <c r="Y246" s="34"/>
      <c r="Z246" s="34"/>
      <c r="AA246" s="34"/>
      <c r="AB246" s="34"/>
      <c r="AC246" s="34"/>
      <c r="AD246" s="34"/>
      <c r="AE246" s="34"/>
      <c r="AR246" s="151" t="s">
        <v>146</v>
      </c>
      <c r="AT246" s="151" t="s">
        <v>141</v>
      </c>
      <c r="AU246" s="151" t="s">
        <v>147</v>
      </c>
      <c r="AY246" s="19" t="s">
        <v>137</v>
      </c>
      <c r="BE246" s="152">
        <f>IF(N246="základní",J246,0)</f>
        <v>0</v>
      </c>
      <c r="BF246" s="152">
        <f>IF(N246="snížená",J246,0)</f>
        <v>0</v>
      </c>
      <c r="BG246" s="152">
        <f>IF(N246="zákl. přenesená",J246,0)</f>
        <v>0</v>
      </c>
      <c r="BH246" s="152">
        <f>IF(N246="sníž. přenesená",J246,0)</f>
        <v>0</v>
      </c>
      <c r="BI246" s="152">
        <f>IF(N246="nulová",J246,0)</f>
        <v>0</v>
      </c>
      <c r="BJ246" s="19" t="s">
        <v>82</v>
      </c>
      <c r="BK246" s="152">
        <f>ROUND(I246*H246,2)</f>
        <v>0</v>
      </c>
      <c r="BL246" s="19" t="s">
        <v>146</v>
      </c>
      <c r="BM246" s="151" t="s">
        <v>464</v>
      </c>
    </row>
    <row r="247" spans="1:65" s="14" customFormat="1" ht="22.5">
      <c r="B247" s="161"/>
      <c r="D247" s="154" t="s">
        <v>149</v>
      </c>
      <c r="E247" s="162" t="s">
        <v>3</v>
      </c>
      <c r="F247" s="163" t="s">
        <v>440</v>
      </c>
      <c r="H247" s="164">
        <v>23.56</v>
      </c>
      <c r="I247" s="165"/>
      <c r="L247" s="161"/>
      <c r="M247" s="166"/>
      <c r="N247" s="167"/>
      <c r="O247" s="167"/>
      <c r="P247" s="167"/>
      <c r="Q247" s="167"/>
      <c r="R247" s="167"/>
      <c r="S247" s="167"/>
      <c r="T247" s="168"/>
      <c r="AT247" s="162" t="s">
        <v>149</v>
      </c>
      <c r="AU247" s="162" t="s">
        <v>147</v>
      </c>
      <c r="AV247" s="14" t="s">
        <v>84</v>
      </c>
      <c r="AW247" s="14" t="s">
        <v>36</v>
      </c>
      <c r="AX247" s="14" t="s">
        <v>82</v>
      </c>
      <c r="AY247" s="162" t="s">
        <v>137</v>
      </c>
    </row>
    <row r="248" spans="1:65" s="2" customFormat="1" ht="24">
      <c r="A248" s="34"/>
      <c r="B248" s="139"/>
      <c r="C248" s="140" t="s">
        <v>465</v>
      </c>
      <c r="D248" s="140" t="s">
        <v>141</v>
      </c>
      <c r="E248" s="141" t="s">
        <v>466</v>
      </c>
      <c r="F248" s="142" t="s">
        <v>467</v>
      </c>
      <c r="G248" s="143" t="s">
        <v>199</v>
      </c>
      <c r="H248" s="144">
        <v>23.56</v>
      </c>
      <c r="I248" s="145"/>
      <c r="J248" s="146">
        <f>ROUND(I248*H248,2)</f>
        <v>0</v>
      </c>
      <c r="K248" s="142" t="s">
        <v>145</v>
      </c>
      <c r="L248" s="35"/>
      <c r="M248" s="147" t="s">
        <v>3</v>
      </c>
      <c r="N248" s="148" t="s">
        <v>45</v>
      </c>
      <c r="O248" s="55"/>
      <c r="P248" s="149">
        <f>O248*H248</f>
        <v>0</v>
      </c>
      <c r="Q248" s="149">
        <v>1.9429999999999999E-2</v>
      </c>
      <c r="R248" s="149">
        <f>Q248*H248</f>
        <v>0.45777079999999998</v>
      </c>
      <c r="S248" s="149">
        <v>0</v>
      </c>
      <c r="T248" s="150">
        <f>S248*H248</f>
        <v>0</v>
      </c>
      <c r="U248" s="34"/>
      <c r="V248" s="34"/>
      <c r="W248" s="34"/>
      <c r="X248" s="34"/>
      <c r="Y248" s="34"/>
      <c r="Z248" s="34"/>
      <c r="AA248" s="34"/>
      <c r="AB248" s="34"/>
      <c r="AC248" s="34"/>
      <c r="AD248" s="34"/>
      <c r="AE248" s="34"/>
      <c r="AR248" s="151" t="s">
        <v>146</v>
      </c>
      <c r="AT248" s="151" t="s">
        <v>141</v>
      </c>
      <c r="AU248" s="151" t="s">
        <v>147</v>
      </c>
      <c r="AY248" s="19" t="s">
        <v>137</v>
      </c>
      <c r="BE248" s="152">
        <f>IF(N248="základní",J248,0)</f>
        <v>0</v>
      </c>
      <c r="BF248" s="152">
        <f>IF(N248="snížená",J248,0)</f>
        <v>0</v>
      </c>
      <c r="BG248" s="152">
        <f>IF(N248="zákl. přenesená",J248,0)</f>
        <v>0</v>
      </c>
      <c r="BH248" s="152">
        <f>IF(N248="sníž. přenesená",J248,0)</f>
        <v>0</v>
      </c>
      <c r="BI248" s="152">
        <f>IF(N248="nulová",J248,0)</f>
        <v>0</v>
      </c>
      <c r="BJ248" s="19" t="s">
        <v>82</v>
      </c>
      <c r="BK248" s="152">
        <f>ROUND(I248*H248,2)</f>
        <v>0</v>
      </c>
      <c r="BL248" s="19" t="s">
        <v>146</v>
      </c>
      <c r="BM248" s="151" t="s">
        <v>468</v>
      </c>
    </row>
    <row r="249" spans="1:65" s="14" customFormat="1" ht="22.5">
      <c r="B249" s="161"/>
      <c r="D249" s="154" t="s">
        <v>149</v>
      </c>
      <c r="E249" s="162" t="s">
        <v>3</v>
      </c>
      <c r="F249" s="163" t="s">
        <v>440</v>
      </c>
      <c r="H249" s="164">
        <v>23.56</v>
      </c>
      <c r="I249" s="165"/>
      <c r="L249" s="161"/>
      <c r="M249" s="166"/>
      <c r="N249" s="167"/>
      <c r="O249" s="167"/>
      <c r="P249" s="167"/>
      <c r="Q249" s="167"/>
      <c r="R249" s="167"/>
      <c r="S249" s="167"/>
      <c r="T249" s="168"/>
      <c r="AT249" s="162" t="s">
        <v>149</v>
      </c>
      <c r="AU249" s="162" t="s">
        <v>147</v>
      </c>
      <c r="AV249" s="14" t="s">
        <v>84</v>
      </c>
      <c r="AW249" s="14" t="s">
        <v>36</v>
      </c>
      <c r="AX249" s="14" t="s">
        <v>82</v>
      </c>
      <c r="AY249" s="162" t="s">
        <v>137</v>
      </c>
    </row>
    <row r="250" spans="1:65" s="2" customFormat="1" ht="36">
      <c r="A250" s="34"/>
      <c r="B250" s="139"/>
      <c r="C250" s="140" t="s">
        <v>469</v>
      </c>
      <c r="D250" s="140" t="s">
        <v>141</v>
      </c>
      <c r="E250" s="141" t="s">
        <v>470</v>
      </c>
      <c r="F250" s="142" t="s">
        <v>471</v>
      </c>
      <c r="G250" s="143" t="s">
        <v>199</v>
      </c>
      <c r="H250" s="144">
        <v>23.56</v>
      </c>
      <c r="I250" s="145"/>
      <c r="J250" s="146">
        <f>ROUND(I250*H250,2)</f>
        <v>0</v>
      </c>
      <c r="K250" s="142" t="s">
        <v>145</v>
      </c>
      <c r="L250" s="35"/>
      <c r="M250" s="147" t="s">
        <v>3</v>
      </c>
      <c r="N250" s="148" t="s">
        <v>45</v>
      </c>
      <c r="O250" s="55"/>
      <c r="P250" s="149">
        <f>O250*H250</f>
        <v>0</v>
      </c>
      <c r="Q250" s="149">
        <v>0</v>
      </c>
      <c r="R250" s="149">
        <f>Q250*H250</f>
        <v>0</v>
      </c>
      <c r="S250" s="149">
        <v>0</v>
      </c>
      <c r="T250" s="150">
        <f>S250*H250</f>
        <v>0</v>
      </c>
      <c r="U250" s="34"/>
      <c r="V250" s="34"/>
      <c r="W250" s="34"/>
      <c r="X250" s="34"/>
      <c r="Y250" s="34"/>
      <c r="Z250" s="34"/>
      <c r="AA250" s="34"/>
      <c r="AB250" s="34"/>
      <c r="AC250" s="34"/>
      <c r="AD250" s="34"/>
      <c r="AE250" s="34"/>
      <c r="AR250" s="151" t="s">
        <v>146</v>
      </c>
      <c r="AT250" s="151" t="s">
        <v>141</v>
      </c>
      <c r="AU250" s="151" t="s">
        <v>147</v>
      </c>
      <c r="AY250" s="19" t="s">
        <v>137</v>
      </c>
      <c r="BE250" s="152">
        <f>IF(N250="základní",J250,0)</f>
        <v>0</v>
      </c>
      <c r="BF250" s="152">
        <f>IF(N250="snížená",J250,0)</f>
        <v>0</v>
      </c>
      <c r="BG250" s="152">
        <f>IF(N250="zákl. přenesená",J250,0)</f>
        <v>0</v>
      </c>
      <c r="BH250" s="152">
        <f>IF(N250="sníž. přenesená",J250,0)</f>
        <v>0</v>
      </c>
      <c r="BI250" s="152">
        <f>IF(N250="nulová",J250,0)</f>
        <v>0</v>
      </c>
      <c r="BJ250" s="19" t="s">
        <v>82</v>
      </c>
      <c r="BK250" s="152">
        <f>ROUND(I250*H250,2)</f>
        <v>0</v>
      </c>
      <c r="BL250" s="19" t="s">
        <v>146</v>
      </c>
      <c r="BM250" s="151" t="s">
        <v>472</v>
      </c>
    </row>
    <row r="251" spans="1:65" s="14" customFormat="1" ht="22.5">
      <c r="B251" s="161"/>
      <c r="D251" s="154" t="s">
        <v>149</v>
      </c>
      <c r="E251" s="162" t="s">
        <v>3</v>
      </c>
      <c r="F251" s="163" t="s">
        <v>440</v>
      </c>
      <c r="H251" s="164">
        <v>23.56</v>
      </c>
      <c r="I251" s="165"/>
      <c r="L251" s="161"/>
      <c r="M251" s="166"/>
      <c r="N251" s="167"/>
      <c r="O251" s="167"/>
      <c r="P251" s="167"/>
      <c r="Q251" s="167"/>
      <c r="R251" s="167"/>
      <c r="S251" s="167"/>
      <c r="T251" s="168"/>
      <c r="AT251" s="162" t="s">
        <v>149</v>
      </c>
      <c r="AU251" s="162" t="s">
        <v>147</v>
      </c>
      <c r="AV251" s="14" t="s">
        <v>84</v>
      </c>
      <c r="AW251" s="14" t="s">
        <v>36</v>
      </c>
      <c r="AX251" s="14" t="s">
        <v>82</v>
      </c>
      <c r="AY251" s="162" t="s">
        <v>137</v>
      </c>
    </row>
    <row r="252" spans="1:65" s="12" customFormat="1" ht="22.9" customHeight="1">
      <c r="B252" s="126"/>
      <c r="D252" s="127" t="s">
        <v>73</v>
      </c>
      <c r="E252" s="137" t="s">
        <v>174</v>
      </c>
      <c r="F252" s="137" t="s">
        <v>473</v>
      </c>
      <c r="I252" s="129"/>
      <c r="J252" s="138">
        <f>BK252</f>
        <v>0</v>
      </c>
      <c r="L252" s="126"/>
      <c r="M252" s="131"/>
      <c r="N252" s="132"/>
      <c r="O252" s="132"/>
      <c r="P252" s="133">
        <f>P253+P274+P287</f>
        <v>0</v>
      </c>
      <c r="Q252" s="132"/>
      <c r="R252" s="133">
        <f>R253+R274+R287</f>
        <v>862.99022500000001</v>
      </c>
      <c r="S252" s="132"/>
      <c r="T252" s="134">
        <f>T253+T274+T287</f>
        <v>0</v>
      </c>
      <c r="AR252" s="127" t="s">
        <v>82</v>
      </c>
      <c r="AT252" s="135" t="s">
        <v>73</v>
      </c>
      <c r="AU252" s="135" t="s">
        <v>82</v>
      </c>
      <c r="AY252" s="127" t="s">
        <v>137</v>
      </c>
      <c r="BK252" s="136">
        <f>BK253+BK274+BK287</f>
        <v>0</v>
      </c>
    </row>
    <row r="253" spans="1:65" s="12" customFormat="1" ht="20.85" customHeight="1">
      <c r="B253" s="126"/>
      <c r="D253" s="127" t="s">
        <v>73</v>
      </c>
      <c r="E253" s="137" t="s">
        <v>474</v>
      </c>
      <c r="F253" s="137" t="s">
        <v>475</v>
      </c>
      <c r="I253" s="129"/>
      <c r="J253" s="138">
        <f>BK253</f>
        <v>0</v>
      </c>
      <c r="L253" s="126"/>
      <c r="M253" s="131"/>
      <c r="N253" s="132"/>
      <c r="O253" s="132"/>
      <c r="P253" s="133">
        <f>SUM(P254:P273)</f>
        <v>0</v>
      </c>
      <c r="Q253" s="132"/>
      <c r="R253" s="133">
        <f>SUM(R254:R273)</f>
        <v>417.92600000000004</v>
      </c>
      <c r="S253" s="132"/>
      <c r="T253" s="134">
        <f>SUM(T254:T273)</f>
        <v>0</v>
      </c>
      <c r="AR253" s="127" t="s">
        <v>82</v>
      </c>
      <c r="AT253" s="135" t="s">
        <v>73</v>
      </c>
      <c r="AU253" s="135" t="s">
        <v>84</v>
      </c>
      <c r="AY253" s="127" t="s">
        <v>137</v>
      </c>
      <c r="BK253" s="136">
        <f>SUM(BK254:BK273)</f>
        <v>0</v>
      </c>
    </row>
    <row r="254" spans="1:65" s="2" customFormat="1" ht="24">
      <c r="A254" s="34"/>
      <c r="B254" s="139"/>
      <c r="C254" s="140" t="s">
        <v>476</v>
      </c>
      <c r="D254" s="140" t="s">
        <v>141</v>
      </c>
      <c r="E254" s="141" t="s">
        <v>477</v>
      </c>
      <c r="F254" s="142" t="s">
        <v>478</v>
      </c>
      <c r="G254" s="143" t="s">
        <v>199</v>
      </c>
      <c r="H254" s="144">
        <v>11810.88</v>
      </c>
      <c r="I254" s="145"/>
      <c r="J254" s="146">
        <f>ROUND(I254*H254,2)</f>
        <v>0</v>
      </c>
      <c r="K254" s="142" t="s">
        <v>145</v>
      </c>
      <c r="L254" s="35"/>
      <c r="M254" s="147" t="s">
        <v>3</v>
      </c>
      <c r="N254" s="148" t="s">
        <v>45</v>
      </c>
      <c r="O254" s="55"/>
      <c r="P254" s="149">
        <f>O254*H254</f>
        <v>0</v>
      </c>
      <c r="Q254" s="149">
        <v>0</v>
      </c>
      <c r="R254" s="149">
        <f>Q254*H254</f>
        <v>0</v>
      </c>
      <c r="S254" s="149">
        <v>0</v>
      </c>
      <c r="T254" s="150">
        <f>S254*H254</f>
        <v>0</v>
      </c>
      <c r="U254" s="34"/>
      <c r="V254" s="34"/>
      <c r="W254" s="34"/>
      <c r="X254" s="34"/>
      <c r="Y254" s="34"/>
      <c r="Z254" s="34"/>
      <c r="AA254" s="34"/>
      <c r="AB254" s="34"/>
      <c r="AC254" s="34"/>
      <c r="AD254" s="34"/>
      <c r="AE254" s="34"/>
      <c r="AR254" s="151" t="s">
        <v>146</v>
      </c>
      <c r="AT254" s="151" t="s">
        <v>141</v>
      </c>
      <c r="AU254" s="151" t="s">
        <v>147</v>
      </c>
      <c r="AY254" s="19" t="s">
        <v>137</v>
      </c>
      <c r="BE254" s="152">
        <f>IF(N254="základní",J254,0)</f>
        <v>0</v>
      </c>
      <c r="BF254" s="152">
        <f>IF(N254="snížená",J254,0)</f>
        <v>0</v>
      </c>
      <c r="BG254" s="152">
        <f>IF(N254="zákl. přenesená",J254,0)</f>
        <v>0</v>
      </c>
      <c r="BH254" s="152">
        <f>IF(N254="sníž. přenesená",J254,0)</f>
        <v>0</v>
      </c>
      <c r="BI254" s="152">
        <f>IF(N254="nulová",J254,0)</f>
        <v>0</v>
      </c>
      <c r="BJ254" s="19" t="s">
        <v>82</v>
      </c>
      <c r="BK254" s="152">
        <f>ROUND(I254*H254,2)</f>
        <v>0</v>
      </c>
      <c r="BL254" s="19" t="s">
        <v>146</v>
      </c>
      <c r="BM254" s="151" t="s">
        <v>479</v>
      </c>
    </row>
    <row r="255" spans="1:65" s="14" customFormat="1">
      <c r="B255" s="161"/>
      <c r="D255" s="154" t="s">
        <v>149</v>
      </c>
      <c r="E255" s="162" t="s">
        <v>3</v>
      </c>
      <c r="F255" s="163" t="s">
        <v>480</v>
      </c>
      <c r="H255" s="164">
        <v>11940.75</v>
      </c>
      <c r="I255" s="165"/>
      <c r="L255" s="161"/>
      <c r="M255" s="166"/>
      <c r="N255" s="167"/>
      <c r="O255" s="167"/>
      <c r="P255" s="167"/>
      <c r="Q255" s="167"/>
      <c r="R255" s="167"/>
      <c r="S255" s="167"/>
      <c r="T255" s="168"/>
      <c r="AT255" s="162" t="s">
        <v>149</v>
      </c>
      <c r="AU255" s="162" t="s">
        <v>147</v>
      </c>
      <c r="AV255" s="14" t="s">
        <v>84</v>
      </c>
      <c r="AW255" s="14" t="s">
        <v>36</v>
      </c>
      <c r="AX255" s="14" t="s">
        <v>74</v>
      </c>
      <c r="AY255" s="162" t="s">
        <v>137</v>
      </c>
    </row>
    <row r="256" spans="1:65" s="14" customFormat="1" ht="22.5">
      <c r="B256" s="161"/>
      <c r="D256" s="154" t="s">
        <v>149</v>
      </c>
      <c r="E256" s="162" t="s">
        <v>3</v>
      </c>
      <c r="F256" s="163" t="s">
        <v>481</v>
      </c>
      <c r="H256" s="164">
        <v>-129.87</v>
      </c>
      <c r="I256" s="165"/>
      <c r="L256" s="161"/>
      <c r="M256" s="166"/>
      <c r="N256" s="167"/>
      <c r="O256" s="167"/>
      <c r="P256" s="167"/>
      <c r="Q256" s="167"/>
      <c r="R256" s="167"/>
      <c r="S256" s="167"/>
      <c r="T256" s="168"/>
      <c r="AT256" s="162" t="s">
        <v>149</v>
      </c>
      <c r="AU256" s="162" t="s">
        <v>147</v>
      </c>
      <c r="AV256" s="14" t="s">
        <v>84</v>
      </c>
      <c r="AW256" s="14" t="s">
        <v>36</v>
      </c>
      <c r="AX256" s="14" t="s">
        <v>74</v>
      </c>
      <c r="AY256" s="162" t="s">
        <v>137</v>
      </c>
    </row>
    <row r="257" spans="1:65" s="16" customFormat="1">
      <c r="B257" s="177"/>
      <c r="D257" s="154" t="s">
        <v>149</v>
      </c>
      <c r="E257" s="178" t="s">
        <v>3</v>
      </c>
      <c r="F257" s="179" t="s">
        <v>154</v>
      </c>
      <c r="H257" s="180">
        <v>11810.88</v>
      </c>
      <c r="I257" s="181"/>
      <c r="L257" s="177"/>
      <c r="M257" s="182"/>
      <c r="N257" s="183"/>
      <c r="O257" s="183"/>
      <c r="P257" s="183"/>
      <c r="Q257" s="183"/>
      <c r="R257" s="183"/>
      <c r="S257" s="183"/>
      <c r="T257" s="184"/>
      <c r="AT257" s="178" t="s">
        <v>149</v>
      </c>
      <c r="AU257" s="178" t="s">
        <v>147</v>
      </c>
      <c r="AV257" s="16" t="s">
        <v>146</v>
      </c>
      <c r="AW257" s="16" t="s">
        <v>36</v>
      </c>
      <c r="AX257" s="16" t="s">
        <v>82</v>
      </c>
      <c r="AY257" s="178" t="s">
        <v>137</v>
      </c>
    </row>
    <row r="258" spans="1:65" s="2" customFormat="1" ht="36">
      <c r="A258" s="34"/>
      <c r="B258" s="139"/>
      <c r="C258" s="140" t="s">
        <v>482</v>
      </c>
      <c r="D258" s="140" t="s">
        <v>141</v>
      </c>
      <c r="E258" s="141" t="s">
        <v>483</v>
      </c>
      <c r="F258" s="142" t="s">
        <v>484</v>
      </c>
      <c r="G258" s="143" t="s">
        <v>199</v>
      </c>
      <c r="H258" s="144">
        <v>129.87</v>
      </c>
      <c r="I258" s="145"/>
      <c r="J258" s="146">
        <f>ROUND(I258*H258,2)</f>
        <v>0</v>
      </c>
      <c r="K258" s="142" t="s">
        <v>145</v>
      </c>
      <c r="L258" s="35"/>
      <c r="M258" s="147" t="s">
        <v>3</v>
      </c>
      <c r="N258" s="148" t="s">
        <v>45</v>
      </c>
      <c r="O258" s="55"/>
      <c r="P258" s="149">
        <f>O258*H258</f>
        <v>0</v>
      </c>
      <c r="Q258" s="149">
        <v>0</v>
      </c>
      <c r="R258" s="149">
        <f>Q258*H258</f>
        <v>0</v>
      </c>
      <c r="S258" s="149">
        <v>0</v>
      </c>
      <c r="T258" s="150">
        <f>S258*H258</f>
        <v>0</v>
      </c>
      <c r="U258" s="34"/>
      <c r="V258" s="34"/>
      <c r="W258" s="34"/>
      <c r="X258" s="34"/>
      <c r="Y258" s="34"/>
      <c r="Z258" s="34"/>
      <c r="AA258" s="34"/>
      <c r="AB258" s="34"/>
      <c r="AC258" s="34"/>
      <c r="AD258" s="34"/>
      <c r="AE258" s="34"/>
      <c r="AR258" s="151" t="s">
        <v>146</v>
      </c>
      <c r="AT258" s="151" t="s">
        <v>141</v>
      </c>
      <c r="AU258" s="151" t="s">
        <v>147</v>
      </c>
      <c r="AY258" s="19" t="s">
        <v>137</v>
      </c>
      <c r="BE258" s="152">
        <f>IF(N258="základní",J258,0)</f>
        <v>0</v>
      </c>
      <c r="BF258" s="152">
        <f>IF(N258="snížená",J258,0)</f>
        <v>0</v>
      </c>
      <c r="BG258" s="152">
        <f>IF(N258="zákl. přenesená",J258,0)</f>
        <v>0</v>
      </c>
      <c r="BH258" s="152">
        <f>IF(N258="sníž. přenesená",J258,0)</f>
        <v>0</v>
      </c>
      <c r="BI258" s="152">
        <f>IF(N258="nulová",J258,0)</f>
        <v>0</v>
      </c>
      <c r="BJ258" s="19" t="s">
        <v>82</v>
      </c>
      <c r="BK258" s="152">
        <f>ROUND(I258*H258,2)</f>
        <v>0</v>
      </c>
      <c r="BL258" s="19" t="s">
        <v>146</v>
      </c>
      <c r="BM258" s="151" t="s">
        <v>485</v>
      </c>
    </row>
    <row r="259" spans="1:65" s="14" customFormat="1" ht="22.5">
      <c r="B259" s="161"/>
      <c r="D259" s="154" t="s">
        <v>149</v>
      </c>
      <c r="E259" s="162" t="s">
        <v>3</v>
      </c>
      <c r="F259" s="163" t="s">
        <v>486</v>
      </c>
      <c r="H259" s="164">
        <v>129.87</v>
      </c>
      <c r="I259" s="165"/>
      <c r="L259" s="161"/>
      <c r="M259" s="166"/>
      <c r="N259" s="167"/>
      <c r="O259" s="167"/>
      <c r="P259" s="167"/>
      <c r="Q259" s="167"/>
      <c r="R259" s="167"/>
      <c r="S259" s="167"/>
      <c r="T259" s="168"/>
      <c r="AT259" s="162" t="s">
        <v>149</v>
      </c>
      <c r="AU259" s="162" t="s">
        <v>147</v>
      </c>
      <c r="AV259" s="14" t="s">
        <v>84</v>
      </c>
      <c r="AW259" s="14" t="s">
        <v>36</v>
      </c>
      <c r="AX259" s="14" t="s">
        <v>82</v>
      </c>
      <c r="AY259" s="162" t="s">
        <v>137</v>
      </c>
    </row>
    <row r="260" spans="1:65" s="2" customFormat="1" ht="78" customHeight="1">
      <c r="A260" s="34"/>
      <c r="B260" s="139"/>
      <c r="C260" s="140" t="s">
        <v>487</v>
      </c>
      <c r="D260" s="140" t="s">
        <v>141</v>
      </c>
      <c r="E260" s="141" t="s">
        <v>488</v>
      </c>
      <c r="F260" s="142" t="s">
        <v>489</v>
      </c>
      <c r="G260" s="143" t="s">
        <v>199</v>
      </c>
      <c r="H260" s="144">
        <v>11940.75</v>
      </c>
      <c r="I260" s="145"/>
      <c r="J260" s="146">
        <f>ROUND(I260*H260,2)</f>
        <v>0</v>
      </c>
      <c r="K260" s="142" t="s">
        <v>145</v>
      </c>
      <c r="L260" s="35"/>
      <c r="M260" s="147" t="s">
        <v>3</v>
      </c>
      <c r="N260" s="148" t="s">
        <v>45</v>
      </c>
      <c r="O260" s="55"/>
      <c r="P260" s="149">
        <f>O260*H260</f>
        <v>0</v>
      </c>
      <c r="Q260" s="149">
        <v>0</v>
      </c>
      <c r="R260" s="149">
        <f>Q260*H260</f>
        <v>0</v>
      </c>
      <c r="S260" s="149">
        <v>0</v>
      </c>
      <c r="T260" s="150">
        <f>S260*H260</f>
        <v>0</v>
      </c>
      <c r="U260" s="34"/>
      <c r="V260" s="34"/>
      <c r="W260" s="34"/>
      <c r="X260" s="34"/>
      <c r="Y260" s="34"/>
      <c r="Z260" s="34"/>
      <c r="AA260" s="34"/>
      <c r="AB260" s="34"/>
      <c r="AC260" s="34"/>
      <c r="AD260" s="34"/>
      <c r="AE260" s="34"/>
      <c r="AR260" s="151" t="s">
        <v>146</v>
      </c>
      <c r="AT260" s="151" t="s">
        <v>141</v>
      </c>
      <c r="AU260" s="151" t="s">
        <v>147</v>
      </c>
      <c r="AY260" s="19" t="s">
        <v>137</v>
      </c>
      <c r="BE260" s="152">
        <f>IF(N260="základní",J260,0)</f>
        <v>0</v>
      </c>
      <c r="BF260" s="152">
        <f>IF(N260="snížená",J260,0)</f>
        <v>0</v>
      </c>
      <c r="BG260" s="152">
        <f>IF(N260="zákl. přenesená",J260,0)</f>
        <v>0</v>
      </c>
      <c r="BH260" s="152">
        <f>IF(N260="sníž. přenesená",J260,0)</f>
        <v>0</v>
      </c>
      <c r="BI260" s="152">
        <f>IF(N260="nulová",J260,0)</f>
        <v>0</v>
      </c>
      <c r="BJ260" s="19" t="s">
        <v>82</v>
      </c>
      <c r="BK260" s="152">
        <f>ROUND(I260*H260,2)</f>
        <v>0</v>
      </c>
      <c r="BL260" s="19" t="s">
        <v>146</v>
      </c>
      <c r="BM260" s="151" t="s">
        <v>490</v>
      </c>
    </row>
    <row r="261" spans="1:65" s="13" customFormat="1" ht="22.5">
      <c r="B261" s="153"/>
      <c r="D261" s="154" t="s">
        <v>149</v>
      </c>
      <c r="E261" s="155" t="s">
        <v>3</v>
      </c>
      <c r="F261" s="156" t="s">
        <v>491</v>
      </c>
      <c r="H261" s="155" t="s">
        <v>3</v>
      </c>
      <c r="I261" s="157"/>
      <c r="L261" s="153"/>
      <c r="M261" s="158"/>
      <c r="N261" s="159"/>
      <c r="O261" s="159"/>
      <c r="P261" s="159"/>
      <c r="Q261" s="159"/>
      <c r="R261" s="159"/>
      <c r="S261" s="159"/>
      <c r="T261" s="160"/>
      <c r="AT261" s="155" t="s">
        <v>149</v>
      </c>
      <c r="AU261" s="155" t="s">
        <v>147</v>
      </c>
      <c r="AV261" s="13" t="s">
        <v>82</v>
      </c>
      <c r="AW261" s="13" t="s">
        <v>36</v>
      </c>
      <c r="AX261" s="13" t="s">
        <v>74</v>
      </c>
      <c r="AY261" s="155" t="s">
        <v>137</v>
      </c>
    </row>
    <row r="262" spans="1:65" s="14" customFormat="1">
      <c r="B262" s="161"/>
      <c r="D262" s="154" t="s">
        <v>149</v>
      </c>
      <c r="E262" s="162" t="s">
        <v>3</v>
      </c>
      <c r="F262" s="163" t="s">
        <v>492</v>
      </c>
      <c r="H262" s="164">
        <v>11940.75</v>
      </c>
      <c r="I262" s="165"/>
      <c r="L262" s="161"/>
      <c r="M262" s="166"/>
      <c r="N262" s="167"/>
      <c r="O262" s="167"/>
      <c r="P262" s="167"/>
      <c r="Q262" s="167"/>
      <c r="R262" s="167"/>
      <c r="S262" s="167"/>
      <c r="T262" s="168"/>
      <c r="AT262" s="162" t="s">
        <v>149</v>
      </c>
      <c r="AU262" s="162" t="s">
        <v>147</v>
      </c>
      <c r="AV262" s="14" t="s">
        <v>84</v>
      </c>
      <c r="AW262" s="14" t="s">
        <v>36</v>
      </c>
      <c r="AX262" s="14" t="s">
        <v>82</v>
      </c>
      <c r="AY262" s="162" t="s">
        <v>137</v>
      </c>
    </row>
    <row r="263" spans="1:65" s="2" customFormat="1" ht="21.75" customHeight="1">
      <c r="A263" s="34"/>
      <c r="B263" s="139"/>
      <c r="C263" s="185" t="s">
        <v>493</v>
      </c>
      <c r="D263" s="185" t="s">
        <v>225</v>
      </c>
      <c r="E263" s="186" t="s">
        <v>494</v>
      </c>
      <c r="F263" s="187" t="s">
        <v>495</v>
      </c>
      <c r="G263" s="188" t="s">
        <v>193</v>
      </c>
      <c r="H263" s="189">
        <v>156.72200000000001</v>
      </c>
      <c r="I263" s="190"/>
      <c r="J263" s="191">
        <f>ROUND(I263*H263,2)</f>
        <v>0</v>
      </c>
      <c r="K263" s="187" t="s">
        <v>145</v>
      </c>
      <c r="L263" s="192"/>
      <c r="M263" s="193" t="s">
        <v>3</v>
      </c>
      <c r="N263" s="194" t="s">
        <v>45</v>
      </c>
      <c r="O263" s="55"/>
      <c r="P263" s="149">
        <f>O263*H263</f>
        <v>0</v>
      </c>
      <c r="Q263" s="149">
        <v>1</v>
      </c>
      <c r="R263" s="149">
        <f>Q263*H263</f>
        <v>156.72200000000001</v>
      </c>
      <c r="S263" s="149">
        <v>0</v>
      </c>
      <c r="T263" s="150">
        <f>S263*H263</f>
        <v>0</v>
      </c>
      <c r="U263" s="34"/>
      <c r="V263" s="34"/>
      <c r="W263" s="34"/>
      <c r="X263" s="34"/>
      <c r="Y263" s="34"/>
      <c r="Z263" s="34"/>
      <c r="AA263" s="34"/>
      <c r="AB263" s="34"/>
      <c r="AC263" s="34"/>
      <c r="AD263" s="34"/>
      <c r="AE263" s="34"/>
      <c r="AR263" s="151" t="s">
        <v>190</v>
      </c>
      <c r="AT263" s="151" t="s">
        <v>225</v>
      </c>
      <c r="AU263" s="151" t="s">
        <v>147</v>
      </c>
      <c r="AY263" s="19" t="s">
        <v>137</v>
      </c>
      <c r="BE263" s="152">
        <f>IF(N263="základní",J263,0)</f>
        <v>0</v>
      </c>
      <c r="BF263" s="152">
        <f>IF(N263="snížená",J263,0)</f>
        <v>0</v>
      </c>
      <c r="BG263" s="152">
        <f>IF(N263="zákl. přenesená",J263,0)</f>
        <v>0</v>
      </c>
      <c r="BH263" s="152">
        <f>IF(N263="sníž. přenesená",J263,0)</f>
        <v>0</v>
      </c>
      <c r="BI263" s="152">
        <f>IF(N263="nulová",J263,0)</f>
        <v>0</v>
      </c>
      <c r="BJ263" s="19" t="s">
        <v>82</v>
      </c>
      <c r="BK263" s="152">
        <f>ROUND(I263*H263,2)</f>
        <v>0</v>
      </c>
      <c r="BL263" s="19" t="s">
        <v>146</v>
      </c>
      <c r="BM263" s="151" t="s">
        <v>496</v>
      </c>
    </row>
    <row r="264" spans="1:65" s="13" customFormat="1">
      <c r="B264" s="153"/>
      <c r="D264" s="154" t="s">
        <v>149</v>
      </c>
      <c r="E264" s="155" t="s">
        <v>3</v>
      </c>
      <c r="F264" s="156" t="s">
        <v>497</v>
      </c>
      <c r="H264" s="155" t="s">
        <v>3</v>
      </c>
      <c r="I264" s="157"/>
      <c r="L264" s="153"/>
      <c r="M264" s="158"/>
      <c r="N264" s="159"/>
      <c r="O264" s="159"/>
      <c r="P264" s="159"/>
      <c r="Q264" s="159"/>
      <c r="R264" s="159"/>
      <c r="S264" s="159"/>
      <c r="T264" s="160"/>
      <c r="AT264" s="155" t="s">
        <v>149</v>
      </c>
      <c r="AU264" s="155" t="s">
        <v>147</v>
      </c>
      <c r="AV264" s="13" t="s">
        <v>82</v>
      </c>
      <c r="AW264" s="13" t="s">
        <v>36</v>
      </c>
      <c r="AX264" s="13" t="s">
        <v>74</v>
      </c>
      <c r="AY264" s="155" t="s">
        <v>137</v>
      </c>
    </row>
    <row r="265" spans="1:65" s="13" customFormat="1">
      <c r="B265" s="153"/>
      <c r="D265" s="154" t="s">
        <v>149</v>
      </c>
      <c r="E265" s="155" t="s">
        <v>3</v>
      </c>
      <c r="F265" s="156" t="s">
        <v>498</v>
      </c>
      <c r="H265" s="155" t="s">
        <v>3</v>
      </c>
      <c r="I265" s="157"/>
      <c r="L265" s="153"/>
      <c r="M265" s="158"/>
      <c r="N265" s="159"/>
      <c r="O265" s="159"/>
      <c r="P265" s="159"/>
      <c r="Q265" s="159"/>
      <c r="R265" s="159"/>
      <c r="S265" s="159"/>
      <c r="T265" s="160"/>
      <c r="AT265" s="155" t="s">
        <v>149</v>
      </c>
      <c r="AU265" s="155" t="s">
        <v>147</v>
      </c>
      <c r="AV265" s="13" t="s">
        <v>82</v>
      </c>
      <c r="AW265" s="13" t="s">
        <v>36</v>
      </c>
      <c r="AX265" s="13" t="s">
        <v>74</v>
      </c>
      <c r="AY265" s="155" t="s">
        <v>137</v>
      </c>
    </row>
    <row r="266" spans="1:65" s="13" customFormat="1" ht="22.5">
      <c r="B266" s="153"/>
      <c r="D266" s="154" t="s">
        <v>149</v>
      </c>
      <c r="E266" s="155" t="s">
        <v>3</v>
      </c>
      <c r="F266" s="156" t="s">
        <v>499</v>
      </c>
      <c r="H266" s="155" t="s">
        <v>3</v>
      </c>
      <c r="I266" s="157"/>
      <c r="L266" s="153"/>
      <c r="M266" s="158"/>
      <c r="N266" s="159"/>
      <c r="O266" s="159"/>
      <c r="P266" s="159"/>
      <c r="Q266" s="159"/>
      <c r="R266" s="159"/>
      <c r="S266" s="159"/>
      <c r="T266" s="160"/>
      <c r="AT266" s="155" t="s">
        <v>149</v>
      </c>
      <c r="AU266" s="155" t="s">
        <v>147</v>
      </c>
      <c r="AV266" s="13" t="s">
        <v>82</v>
      </c>
      <c r="AW266" s="13" t="s">
        <v>36</v>
      </c>
      <c r="AX266" s="13" t="s">
        <v>74</v>
      </c>
      <c r="AY266" s="155" t="s">
        <v>137</v>
      </c>
    </row>
    <row r="267" spans="1:65" s="14" customFormat="1">
      <c r="B267" s="161"/>
      <c r="D267" s="154" t="s">
        <v>149</v>
      </c>
      <c r="E267" s="162" t="s">
        <v>3</v>
      </c>
      <c r="F267" s="163" t="s">
        <v>500</v>
      </c>
      <c r="H267" s="164">
        <v>156.72200000000001</v>
      </c>
      <c r="I267" s="165"/>
      <c r="L267" s="161"/>
      <c r="M267" s="166"/>
      <c r="N267" s="167"/>
      <c r="O267" s="167"/>
      <c r="P267" s="167"/>
      <c r="Q267" s="167"/>
      <c r="R267" s="167"/>
      <c r="S267" s="167"/>
      <c r="T267" s="168"/>
      <c r="AT267" s="162" t="s">
        <v>149</v>
      </c>
      <c r="AU267" s="162" t="s">
        <v>147</v>
      </c>
      <c r="AV267" s="14" t="s">
        <v>84</v>
      </c>
      <c r="AW267" s="14" t="s">
        <v>36</v>
      </c>
      <c r="AX267" s="14" t="s">
        <v>82</v>
      </c>
      <c r="AY267" s="162" t="s">
        <v>137</v>
      </c>
    </row>
    <row r="268" spans="1:65" s="2" customFormat="1" ht="16.5" customHeight="1">
      <c r="A268" s="34"/>
      <c r="B268" s="139"/>
      <c r="C268" s="185" t="s">
        <v>501</v>
      </c>
      <c r="D268" s="185" t="s">
        <v>225</v>
      </c>
      <c r="E268" s="186" t="s">
        <v>502</v>
      </c>
      <c r="F268" s="187" t="s">
        <v>503</v>
      </c>
      <c r="G268" s="188" t="s">
        <v>193</v>
      </c>
      <c r="H268" s="189">
        <v>261.20400000000001</v>
      </c>
      <c r="I268" s="190"/>
      <c r="J268" s="191">
        <f>ROUND(I268*H268,2)</f>
        <v>0</v>
      </c>
      <c r="K268" s="187" t="s">
        <v>145</v>
      </c>
      <c r="L268" s="192"/>
      <c r="M268" s="193" t="s">
        <v>3</v>
      </c>
      <c r="N268" s="194" t="s">
        <v>45</v>
      </c>
      <c r="O268" s="55"/>
      <c r="P268" s="149">
        <f>O268*H268</f>
        <v>0</v>
      </c>
      <c r="Q268" s="149">
        <v>1</v>
      </c>
      <c r="R268" s="149">
        <f>Q268*H268</f>
        <v>261.20400000000001</v>
      </c>
      <c r="S268" s="149">
        <v>0</v>
      </c>
      <c r="T268" s="150">
        <f>S268*H268</f>
        <v>0</v>
      </c>
      <c r="U268" s="34"/>
      <c r="V268" s="34"/>
      <c r="W268" s="34"/>
      <c r="X268" s="34"/>
      <c r="Y268" s="34"/>
      <c r="Z268" s="34"/>
      <c r="AA268" s="34"/>
      <c r="AB268" s="34"/>
      <c r="AC268" s="34"/>
      <c r="AD268" s="34"/>
      <c r="AE268" s="34"/>
      <c r="AR268" s="151" t="s">
        <v>190</v>
      </c>
      <c r="AT268" s="151" t="s">
        <v>225</v>
      </c>
      <c r="AU268" s="151" t="s">
        <v>147</v>
      </c>
      <c r="AY268" s="19" t="s">
        <v>137</v>
      </c>
      <c r="BE268" s="152">
        <f>IF(N268="základní",J268,0)</f>
        <v>0</v>
      </c>
      <c r="BF268" s="152">
        <f>IF(N268="snížená",J268,0)</f>
        <v>0</v>
      </c>
      <c r="BG268" s="152">
        <f>IF(N268="zákl. přenesená",J268,0)</f>
        <v>0</v>
      </c>
      <c r="BH268" s="152">
        <f>IF(N268="sníž. přenesená",J268,0)</f>
        <v>0</v>
      </c>
      <c r="BI268" s="152">
        <f>IF(N268="nulová",J268,0)</f>
        <v>0</v>
      </c>
      <c r="BJ268" s="19" t="s">
        <v>82</v>
      </c>
      <c r="BK268" s="152">
        <f>ROUND(I268*H268,2)</f>
        <v>0</v>
      </c>
      <c r="BL268" s="19" t="s">
        <v>146</v>
      </c>
      <c r="BM268" s="151" t="s">
        <v>504</v>
      </c>
    </row>
    <row r="269" spans="1:65" s="2" customFormat="1" ht="19.5">
      <c r="A269" s="34"/>
      <c r="B269" s="35"/>
      <c r="C269" s="34"/>
      <c r="D269" s="154" t="s">
        <v>409</v>
      </c>
      <c r="E269" s="34"/>
      <c r="F269" s="195" t="s">
        <v>505</v>
      </c>
      <c r="G269" s="34"/>
      <c r="H269" s="34"/>
      <c r="I269" s="196"/>
      <c r="J269" s="34"/>
      <c r="K269" s="34"/>
      <c r="L269" s="35"/>
      <c r="M269" s="197"/>
      <c r="N269" s="198"/>
      <c r="O269" s="55"/>
      <c r="P269" s="55"/>
      <c r="Q269" s="55"/>
      <c r="R269" s="55"/>
      <c r="S269" s="55"/>
      <c r="T269" s="56"/>
      <c r="U269" s="34"/>
      <c r="V269" s="34"/>
      <c r="W269" s="34"/>
      <c r="X269" s="34"/>
      <c r="Y269" s="34"/>
      <c r="Z269" s="34"/>
      <c r="AA269" s="34"/>
      <c r="AB269" s="34"/>
      <c r="AC269" s="34"/>
      <c r="AD269" s="34"/>
      <c r="AE269" s="34"/>
      <c r="AT269" s="19" t="s">
        <v>409</v>
      </c>
      <c r="AU269" s="19" t="s">
        <v>147</v>
      </c>
    </row>
    <row r="270" spans="1:65" s="13" customFormat="1">
      <c r="B270" s="153"/>
      <c r="D270" s="154" t="s">
        <v>149</v>
      </c>
      <c r="E270" s="155" t="s">
        <v>3</v>
      </c>
      <c r="F270" s="156" t="s">
        <v>497</v>
      </c>
      <c r="H270" s="155" t="s">
        <v>3</v>
      </c>
      <c r="I270" s="157"/>
      <c r="L270" s="153"/>
      <c r="M270" s="158"/>
      <c r="N270" s="159"/>
      <c r="O270" s="159"/>
      <c r="P270" s="159"/>
      <c r="Q270" s="159"/>
      <c r="R270" s="159"/>
      <c r="S270" s="159"/>
      <c r="T270" s="160"/>
      <c r="AT270" s="155" t="s">
        <v>149</v>
      </c>
      <c r="AU270" s="155" t="s">
        <v>147</v>
      </c>
      <c r="AV270" s="13" t="s">
        <v>82</v>
      </c>
      <c r="AW270" s="13" t="s">
        <v>36</v>
      </c>
      <c r="AX270" s="13" t="s">
        <v>74</v>
      </c>
      <c r="AY270" s="155" t="s">
        <v>137</v>
      </c>
    </row>
    <row r="271" spans="1:65" s="13" customFormat="1">
      <c r="B271" s="153"/>
      <c r="D271" s="154" t="s">
        <v>149</v>
      </c>
      <c r="E271" s="155" t="s">
        <v>3</v>
      </c>
      <c r="F271" s="156" t="s">
        <v>506</v>
      </c>
      <c r="H271" s="155" t="s">
        <v>3</v>
      </c>
      <c r="I271" s="157"/>
      <c r="L271" s="153"/>
      <c r="M271" s="158"/>
      <c r="N271" s="159"/>
      <c r="O271" s="159"/>
      <c r="P271" s="159"/>
      <c r="Q271" s="159"/>
      <c r="R271" s="159"/>
      <c r="S271" s="159"/>
      <c r="T271" s="160"/>
      <c r="AT271" s="155" t="s">
        <v>149</v>
      </c>
      <c r="AU271" s="155" t="s">
        <v>147</v>
      </c>
      <c r="AV271" s="13" t="s">
        <v>82</v>
      </c>
      <c r="AW271" s="13" t="s">
        <v>36</v>
      </c>
      <c r="AX271" s="13" t="s">
        <v>74</v>
      </c>
      <c r="AY271" s="155" t="s">
        <v>137</v>
      </c>
    </row>
    <row r="272" spans="1:65" s="13" customFormat="1" ht="22.5">
      <c r="B272" s="153"/>
      <c r="D272" s="154" t="s">
        <v>149</v>
      </c>
      <c r="E272" s="155" t="s">
        <v>3</v>
      </c>
      <c r="F272" s="156" t="s">
        <v>499</v>
      </c>
      <c r="H272" s="155" t="s">
        <v>3</v>
      </c>
      <c r="I272" s="157"/>
      <c r="L272" s="153"/>
      <c r="M272" s="158"/>
      <c r="N272" s="159"/>
      <c r="O272" s="159"/>
      <c r="P272" s="159"/>
      <c r="Q272" s="159"/>
      <c r="R272" s="159"/>
      <c r="S272" s="159"/>
      <c r="T272" s="160"/>
      <c r="AT272" s="155" t="s">
        <v>149</v>
      </c>
      <c r="AU272" s="155" t="s">
        <v>147</v>
      </c>
      <c r="AV272" s="13" t="s">
        <v>82</v>
      </c>
      <c r="AW272" s="13" t="s">
        <v>36</v>
      </c>
      <c r="AX272" s="13" t="s">
        <v>74</v>
      </c>
      <c r="AY272" s="155" t="s">
        <v>137</v>
      </c>
    </row>
    <row r="273" spans="1:65" s="14" customFormat="1">
      <c r="B273" s="161"/>
      <c r="D273" s="154" t="s">
        <v>149</v>
      </c>
      <c r="E273" s="162" t="s">
        <v>3</v>
      </c>
      <c r="F273" s="163" t="s">
        <v>507</v>
      </c>
      <c r="H273" s="164">
        <v>261.20400000000001</v>
      </c>
      <c r="I273" s="165"/>
      <c r="L273" s="161"/>
      <c r="M273" s="166"/>
      <c r="N273" s="167"/>
      <c r="O273" s="167"/>
      <c r="P273" s="167"/>
      <c r="Q273" s="167"/>
      <c r="R273" s="167"/>
      <c r="S273" s="167"/>
      <c r="T273" s="168"/>
      <c r="AT273" s="162" t="s">
        <v>149</v>
      </c>
      <c r="AU273" s="162" t="s">
        <v>147</v>
      </c>
      <c r="AV273" s="14" t="s">
        <v>84</v>
      </c>
      <c r="AW273" s="14" t="s">
        <v>36</v>
      </c>
      <c r="AX273" s="14" t="s">
        <v>82</v>
      </c>
      <c r="AY273" s="162" t="s">
        <v>137</v>
      </c>
    </row>
    <row r="274" spans="1:65" s="12" customFormat="1" ht="20.85" customHeight="1">
      <c r="B274" s="126"/>
      <c r="D274" s="127" t="s">
        <v>73</v>
      </c>
      <c r="E274" s="137" t="s">
        <v>508</v>
      </c>
      <c r="F274" s="137" t="s">
        <v>509</v>
      </c>
      <c r="I274" s="129"/>
      <c r="J274" s="138">
        <f>BK274</f>
        <v>0</v>
      </c>
      <c r="L274" s="126"/>
      <c r="M274" s="131"/>
      <c r="N274" s="132"/>
      <c r="O274" s="132"/>
      <c r="P274" s="133">
        <f>SUM(P275:P286)</f>
        <v>0</v>
      </c>
      <c r="Q274" s="132"/>
      <c r="R274" s="133">
        <f>SUM(R275:R286)</f>
        <v>26.579224999999997</v>
      </c>
      <c r="S274" s="132"/>
      <c r="T274" s="134">
        <f>SUM(T275:T286)</f>
        <v>0</v>
      </c>
      <c r="AR274" s="127" t="s">
        <v>82</v>
      </c>
      <c r="AT274" s="135" t="s">
        <v>73</v>
      </c>
      <c r="AU274" s="135" t="s">
        <v>84</v>
      </c>
      <c r="AY274" s="127" t="s">
        <v>137</v>
      </c>
      <c r="BK274" s="136">
        <f>SUM(BK275:BK286)</f>
        <v>0</v>
      </c>
    </row>
    <row r="275" spans="1:65" s="2" customFormat="1" ht="44.25" customHeight="1">
      <c r="A275" s="34"/>
      <c r="B275" s="139"/>
      <c r="C275" s="140" t="s">
        <v>510</v>
      </c>
      <c r="D275" s="140" t="s">
        <v>141</v>
      </c>
      <c r="E275" s="141" t="s">
        <v>511</v>
      </c>
      <c r="F275" s="142" t="s">
        <v>512</v>
      </c>
      <c r="G275" s="143" t="s">
        <v>199</v>
      </c>
      <c r="H275" s="144">
        <v>4422.5</v>
      </c>
      <c r="I275" s="145"/>
      <c r="J275" s="146">
        <f>ROUND(I275*H275,2)</f>
        <v>0</v>
      </c>
      <c r="K275" s="142" t="s">
        <v>145</v>
      </c>
      <c r="L275" s="35"/>
      <c r="M275" s="147" t="s">
        <v>3</v>
      </c>
      <c r="N275" s="148" t="s">
        <v>45</v>
      </c>
      <c r="O275" s="55"/>
      <c r="P275" s="149">
        <f>O275*H275</f>
        <v>0</v>
      </c>
      <c r="Q275" s="149">
        <v>0</v>
      </c>
      <c r="R275" s="149">
        <f>Q275*H275</f>
        <v>0</v>
      </c>
      <c r="S275" s="149">
        <v>0</v>
      </c>
      <c r="T275" s="150">
        <f>S275*H275</f>
        <v>0</v>
      </c>
      <c r="U275" s="34"/>
      <c r="V275" s="34"/>
      <c r="W275" s="34"/>
      <c r="X275" s="34"/>
      <c r="Y275" s="34"/>
      <c r="Z275" s="34"/>
      <c r="AA275" s="34"/>
      <c r="AB275" s="34"/>
      <c r="AC275" s="34"/>
      <c r="AD275" s="34"/>
      <c r="AE275" s="34"/>
      <c r="AR275" s="151" t="s">
        <v>146</v>
      </c>
      <c r="AT275" s="151" t="s">
        <v>141</v>
      </c>
      <c r="AU275" s="151" t="s">
        <v>147</v>
      </c>
      <c r="AY275" s="19" t="s">
        <v>137</v>
      </c>
      <c r="BE275" s="152">
        <f>IF(N275="základní",J275,0)</f>
        <v>0</v>
      </c>
      <c r="BF275" s="152">
        <f>IF(N275="snížená",J275,0)</f>
        <v>0</v>
      </c>
      <c r="BG275" s="152">
        <f>IF(N275="zákl. přenesená",J275,0)</f>
        <v>0</v>
      </c>
      <c r="BH275" s="152">
        <f>IF(N275="sníž. přenesená",J275,0)</f>
        <v>0</v>
      </c>
      <c r="BI275" s="152">
        <f>IF(N275="nulová",J275,0)</f>
        <v>0</v>
      </c>
      <c r="BJ275" s="19" t="s">
        <v>82</v>
      </c>
      <c r="BK275" s="152">
        <f>ROUND(I275*H275,2)</f>
        <v>0</v>
      </c>
      <c r="BL275" s="19" t="s">
        <v>146</v>
      </c>
      <c r="BM275" s="151" t="s">
        <v>513</v>
      </c>
    </row>
    <row r="276" spans="1:65" s="14" customFormat="1" ht="22.5">
      <c r="B276" s="161"/>
      <c r="D276" s="154" t="s">
        <v>149</v>
      </c>
      <c r="E276" s="162" t="s">
        <v>3</v>
      </c>
      <c r="F276" s="163" t="s">
        <v>514</v>
      </c>
      <c r="H276" s="164">
        <v>4422.5</v>
      </c>
      <c r="I276" s="165"/>
      <c r="L276" s="161"/>
      <c r="M276" s="166"/>
      <c r="N276" s="167"/>
      <c r="O276" s="167"/>
      <c r="P276" s="167"/>
      <c r="Q276" s="167"/>
      <c r="R276" s="167"/>
      <c r="S276" s="167"/>
      <c r="T276" s="168"/>
      <c r="AT276" s="162" t="s">
        <v>149</v>
      </c>
      <c r="AU276" s="162" t="s">
        <v>147</v>
      </c>
      <c r="AV276" s="14" t="s">
        <v>84</v>
      </c>
      <c r="AW276" s="14" t="s">
        <v>36</v>
      </c>
      <c r="AX276" s="14" t="s">
        <v>82</v>
      </c>
      <c r="AY276" s="162" t="s">
        <v>137</v>
      </c>
    </row>
    <row r="277" spans="1:65" s="2" customFormat="1" ht="44.25" customHeight="1">
      <c r="A277" s="34"/>
      <c r="B277" s="139"/>
      <c r="C277" s="140" t="s">
        <v>515</v>
      </c>
      <c r="D277" s="140" t="s">
        <v>141</v>
      </c>
      <c r="E277" s="141" t="s">
        <v>516</v>
      </c>
      <c r="F277" s="142" t="s">
        <v>517</v>
      </c>
      <c r="G277" s="143" t="s">
        <v>199</v>
      </c>
      <c r="H277" s="144">
        <v>30</v>
      </c>
      <c r="I277" s="145"/>
      <c r="J277" s="146">
        <f>ROUND(I277*H277,2)</f>
        <v>0</v>
      </c>
      <c r="K277" s="142" t="s">
        <v>145</v>
      </c>
      <c r="L277" s="35"/>
      <c r="M277" s="147" t="s">
        <v>3</v>
      </c>
      <c r="N277" s="148" t="s">
        <v>45</v>
      </c>
      <c r="O277" s="55"/>
      <c r="P277" s="149">
        <f>O277*H277</f>
        <v>0</v>
      </c>
      <c r="Q277" s="149">
        <v>0</v>
      </c>
      <c r="R277" s="149">
        <f>Q277*H277</f>
        <v>0</v>
      </c>
      <c r="S277" s="149">
        <v>0</v>
      </c>
      <c r="T277" s="150">
        <f>S277*H277</f>
        <v>0</v>
      </c>
      <c r="U277" s="34"/>
      <c r="V277" s="34"/>
      <c r="W277" s="34"/>
      <c r="X277" s="34"/>
      <c r="Y277" s="34"/>
      <c r="Z277" s="34"/>
      <c r="AA277" s="34"/>
      <c r="AB277" s="34"/>
      <c r="AC277" s="34"/>
      <c r="AD277" s="34"/>
      <c r="AE277" s="34"/>
      <c r="AR277" s="151" t="s">
        <v>146</v>
      </c>
      <c r="AT277" s="151" t="s">
        <v>141</v>
      </c>
      <c r="AU277" s="151" t="s">
        <v>147</v>
      </c>
      <c r="AY277" s="19" t="s">
        <v>137</v>
      </c>
      <c r="BE277" s="152">
        <f>IF(N277="základní",J277,0)</f>
        <v>0</v>
      </c>
      <c r="BF277" s="152">
        <f>IF(N277="snížená",J277,0)</f>
        <v>0</v>
      </c>
      <c r="BG277" s="152">
        <f>IF(N277="zákl. přenesená",J277,0)</f>
        <v>0</v>
      </c>
      <c r="BH277" s="152">
        <f>IF(N277="sníž. přenesená",J277,0)</f>
        <v>0</v>
      </c>
      <c r="BI277" s="152">
        <f>IF(N277="nulová",J277,0)</f>
        <v>0</v>
      </c>
      <c r="BJ277" s="19" t="s">
        <v>82</v>
      </c>
      <c r="BK277" s="152">
        <f>ROUND(I277*H277,2)</f>
        <v>0</v>
      </c>
      <c r="BL277" s="19" t="s">
        <v>146</v>
      </c>
      <c r="BM277" s="151" t="s">
        <v>518</v>
      </c>
    </row>
    <row r="278" spans="1:65" s="14" customFormat="1">
      <c r="B278" s="161"/>
      <c r="D278" s="154" t="s">
        <v>149</v>
      </c>
      <c r="E278" s="162" t="s">
        <v>3</v>
      </c>
      <c r="F278" s="163" t="s">
        <v>519</v>
      </c>
      <c r="H278" s="164">
        <v>30</v>
      </c>
      <c r="I278" s="165"/>
      <c r="L278" s="161"/>
      <c r="M278" s="166"/>
      <c r="N278" s="167"/>
      <c r="O278" s="167"/>
      <c r="P278" s="167"/>
      <c r="Q278" s="167"/>
      <c r="R278" s="167"/>
      <c r="S278" s="167"/>
      <c r="T278" s="168"/>
      <c r="AT278" s="162" t="s">
        <v>149</v>
      </c>
      <c r="AU278" s="162" t="s">
        <v>147</v>
      </c>
      <c r="AV278" s="14" t="s">
        <v>84</v>
      </c>
      <c r="AW278" s="14" t="s">
        <v>36</v>
      </c>
      <c r="AX278" s="14" t="s">
        <v>82</v>
      </c>
      <c r="AY278" s="162" t="s">
        <v>137</v>
      </c>
    </row>
    <row r="279" spans="1:65" s="2" customFormat="1" ht="24">
      <c r="A279" s="34"/>
      <c r="B279" s="139"/>
      <c r="C279" s="140" t="s">
        <v>520</v>
      </c>
      <c r="D279" s="140" t="s">
        <v>141</v>
      </c>
      <c r="E279" s="141" t="s">
        <v>521</v>
      </c>
      <c r="F279" s="142" t="s">
        <v>522</v>
      </c>
      <c r="G279" s="143" t="s">
        <v>199</v>
      </c>
      <c r="H279" s="144">
        <v>4452.5</v>
      </c>
      <c r="I279" s="145"/>
      <c r="J279" s="146">
        <f>ROUND(I279*H279,2)</f>
        <v>0</v>
      </c>
      <c r="K279" s="142" t="s">
        <v>145</v>
      </c>
      <c r="L279" s="35"/>
      <c r="M279" s="147" t="s">
        <v>3</v>
      </c>
      <c r="N279" s="148" t="s">
        <v>45</v>
      </c>
      <c r="O279" s="55"/>
      <c r="P279" s="149">
        <f>O279*H279</f>
        <v>0</v>
      </c>
      <c r="Q279" s="149">
        <v>0</v>
      </c>
      <c r="R279" s="149">
        <f>Q279*H279</f>
        <v>0</v>
      </c>
      <c r="S279" s="149">
        <v>0</v>
      </c>
      <c r="T279" s="150">
        <f>S279*H279</f>
        <v>0</v>
      </c>
      <c r="U279" s="34"/>
      <c r="V279" s="34"/>
      <c r="W279" s="34"/>
      <c r="X279" s="34"/>
      <c r="Y279" s="34"/>
      <c r="Z279" s="34"/>
      <c r="AA279" s="34"/>
      <c r="AB279" s="34"/>
      <c r="AC279" s="34"/>
      <c r="AD279" s="34"/>
      <c r="AE279" s="34"/>
      <c r="AR279" s="151" t="s">
        <v>146</v>
      </c>
      <c r="AT279" s="151" t="s">
        <v>141</v>
      </c>
      <c r="AU279" s="151" t="s">
        <v>147</v>
      </c>
      <c r="AY279" s="19" t="s">
        <v>137</v>
      </c>
      <c r="BE279" s="152">
        <f>IF(N279="základní",J279,0)</f>
        <v>0</v>
      </c>
      <c r="BF279" s="152">
        <f>IF(N279="snížená",J279,0)</f>
        <v>0</v>
      </c>
      <c r="BG279" s="152">
        <f>IF(N279="zákl. přenesená",J279,0)</f>
        <v>0</v>
      </c>
      <c r="BH279" s="152">
        <f>IF(N279="sníž. přenesená",J279,0)</f>
        <v>0</v>
      </c>
      <c r="BI279" s="152">
        <f>IF(N279="nulová",J279,0)</f>
        <v>0</v>
      </c>
      <c r="BJ279" s="19" t="s">
        <v>82</v>
      </c>
      <c r="BK279" s="152">
        <f>ROUND(I279*H279,2)</f>
        <v>0</v>
      </c>
      <c r="BL279" s="19" t="s">
        <v>146</v>
      </c>
      <c r="BM279" s="151" t="s">
        <v>523</v>
      </c>
    </row>
    <row r="280" spans="1:65" s="14" customFormat="1" ht="22.5">
      <c r="B280" s="161"/>
      <c r="D280" s="154" t="s">
        <v>149</v>
      </c>
      <c r="E280" s="162" t="s">
        <v>3</v>
      </c>
      <c r="F280" s="163" t="s">
        <v>514</v>
      </c>
      <c r="H280" s="164">
        <v>4422.5</v>
      </c>
      <c r="I280" s="165"/>
      <c r="L280" s="161"/>
      <c r="M280" s="166"/>
      <c r="N280" s="167"/>
      <c r="O280" s="167"/>
      <c r="P280" s="167"/>
      <c r="Q280" s="167"/>
      <c r="R280" s="167"/>
      <c r="S280" s="167"/>
      <c r="T280" s="168"/>
      <c r="AT280" s="162" t="s">
        <v>149</v>
      </c>
      <c r="AU280" s="162" t="s">
        <v>147</v>
      </c>
      <c r="AV280" s="14" t="s">
        <v>84</v>
      </c>
      <c r="AW280" s="14" t="s">
        <v>36</v>
      </c>
      <c r="AX280" s="14" t="s">
        <v>74</v>
      </c>
      <c r="AY280" s="162" t="s">
        <v>137</v>
      </c>
    </row>
    <row r="281" spans="1:65" s="14" customFormat="1">
      <c r="B281" s="161"/>
      <c r="D281" s="154" t="s">
        <v>149</v>
      </c>
      <c r="E281" s="162" t="s">
        <v>3</v>
      </c>
      <c r="F281" s="163" t="s">
        <v>519</v>
      </c>
      <c r="H281" s="164">
        <v>30</v>
      </c>
      <c r="I281" s="165"/>
      <c r="L281" s="161"/>
      <c r="M281" s="166"/>
      <c r="N281" s="167"/>
      <c r="O281" s="167"/>
      <c r="P281" s="167"/>
      <c r="Q281" s="167"/>
      <c r="R281" s="167"/>
      <c r="S281" s="167"/>
      <c r="T281" s="168"/>
      <c r="AT281" s="162" t="s">
        <v>149</v>
      </c>
      <c r="AU281" s="162" t="s">
        <v>147</v>
      </c>
      <c r="AV281" s="14" t="s">
        <v>84</v>
      </c>
      <c r="AW281" s="14" t="s">
        <v>36</v>
      </c>
      <c r="AX281" s="14" t="s">
        <v>74</v>
      </c>
      <c r="AY281" s="162" t="s">
        <v>137</v>
      </c>
    </row>
    <row r="282" spans="1:65" s="16" customFormat="1">
      <c r="B282" s="177"/>
      <c r="D282" s="154" t="s">
        <v>149</v>
      </c>
      <c r="E282" s="178" t="s">
        <v>3</v>
      </c>
      <c r="F282" s="179" t="s">
        <v>154</v>
      </c>
      <c r="H282" s="180">
        <v>4452.5</v>
      </c>
      <c r="I282" s="181"/>
      <c r="L282" s="177"/>
      <c r="M282" s="182"/>
      <c r="N282" s="183"/>
      <c r="O282" s="183"/>
      <c r="P282" s="183"/>
      <c r="Q282" s="183"/>
      <c r="R282" s="183"/>
      <c r="S282" s="183"/>
      <c r="T282" s="184"/>
      <c r="AT282" s="178" t="s">
        <v>149</v>
      </c>
      <c r="AU282" s="178" t="s">
        <v>147</v>
      </c>
      <c r="AV282" s="16" t="s">
        <v>146</v>
      </c>
      <c r="AW282" s="16" t="s">
        <v>36</v>
      </c>
      <c r="AX282" s="16" t="s">
        <v>82</v>
      </c>
      <c r="AY282" s="178" t="s">
        <v>137</v>
      </c>
    </row>
    <row r="283" spans="1:65" s="2" customFormat="1" ht="48">
      <c r="A283" s="34"/>
      <c r="B283" s="139"/>
      <c r="C283" s="140" t="s">
        <v>524</v>
      </c>
      <c r="D283" s="140" t="s">
        <v>141</v>
      </c>
      <c r="E283" s="141" t="s">
        <v>525</v>
      </c>
      <c r="F283" s="142" t="s">
        <v>526</v>
      </c>
      <c r="G283" s="143" t="s">
        <v>199</v>
      </c>
      <c r="H283" s="144">
        <v>4422.5</v>
      </c>
      <c r="I283" s="145"/>
      <c r="J283" s="146">
        <f>ROUND(I283*H283,2)</f>
        <v>0</v>
      </c>
      <c r="K283" s="142" t="s">
        <v>145</v>
      </c>
      <c r="L283" s="35"/>
      <c r="M283" s="147" t="s">
        <v>3</v>
      </c>
      <c r="N283" s="148" t="s">
        <v>45</v>
      </c>
      <c r="O283" s="55"/>
      <c r="P283" s="149">
        <f>O283*H283</f>
        <v>0</v>
      </c>
      <c r="Q283" s="149">
        <v>0</v>
      </c>
      <c r="R283" s="149">
        <f>Q283*H283</f>
        <v>0</v>
      </c>
      <c r="S283" s="149">
        <v>0</v>
      </c>
      <c r="T283" s="150">
        <f>S283*H283</f>
        <v>0</v>
      </c>
      <c r="U283" s="34"/>
      <c r="V283" s="34"/>
      <c r="W283" s="34"/>
      <c r="X283" s="34"/>
      <c r="Y283" s="34"/>
      <c r="Z283" s="34"/>
      <c r="AA283" s="34"/>
      <c r="AB283" s="34"/>
      <c r="AC283" s="34"/>
      <c r="AD283" s="34"/>
      <c r="AE283" s="34"/>
      <c r="AR283" s="151" t="s">
        <v>146</v>
      </c>
      <c r="AT283" s="151" t="s">
        <v>141</v>
      </c>
      <c r="AU283" s="151" t="s">
        <v>147</v>
      </c>
      <c r="AY283" s="19" t="s">
        <v>137</v>
      </c>
      <c r="BE283" s="152">
        <f>IF(N283="základní",J283,0)</f>
        <v>0</v>
      </c>
      <c r="BF283" s="152">
        <f>IF(N283="snížená",J283,0)</f>
        <v>0</v>
      </c>
      <c r="BG283" s="152">
        <f>IF(N283="zákl. přenesená",J283,0)</f>
        <v>0</v>
      </c>
      <c r="BH283" s="152">
        <f>IF(N283="sníž. přenesená",J283,0)</f>
        <v>0</v>
      </c>
      <c r="BI283" s="152">
        <f>IF(N283="nulová",J283,0)</f>
        <v>0</v>
      </c>
      <c r="BJ283" s="19" t="s">
        <v>82</v>
      </c>
      <c r="BK283" s="152">
        <f>ROUND(I283*H283,2)</f>
        <v>0</v>
      </c>
      <c r="BL283" s="19" t="s">
        <v>146</v>
      </c>
      <c r="BM283" s="151" t="s">
        <v>527</v>
      </c>
    </row>
    <row r="284" spans="1:65" s="14" customFormat="1" ht="22.5">
      <c r="B284" s="161"/>
      <c r="D284" s="154" t="s">
        <v>149</v>
      </c>
      <c r="E284" s="162" t="s">
        <v>3</v>
      </c>
      <c r="F284" s="163" t="s">
        <v>514</v>
      </c>
      <c r="H284" s="164">
        <v>4422.5</v>
      </c>
      <c r="I284" s="165"/>
      <c r="L284" s="161"/>
      <c r="M284" s="166"/>
      <c r="N284" s="167"/>
      <c r="O284" s="167"/>
      <c r="P284" s="167"/>
      <c r="Q284" s="167"/>
      <c r="R284" s="167"/>
      <c r="S284" s="167"/>
      <c r="T284" s="168"/>
      <c r="AT284" s="162" t="s">
        <v>149</v>
      </c>
      <c r="AU284" s="162" t="s">
        <v>147</v>
      </c>
      <c r="AV284" s="14" t="s">
        <v>84</v>
      </c>
      <c r="AW284" s="14" t="s">
        <v>36</v>
      </c>
      <c r="AX284" s="14" t="s">
        <v>82</v>
      </c>
      <c r="AY284" s="162" t="s">
        <v>137</v>
      </c>
    </row>
    <row r="285" spans="1:65" s="2" customFormat="1" ht="24">
      <c r="A285" s="34"/>
      <c r="B285" s="139"/>
      <c r="C285" s="140" t="s">
        <v>528</v>
      </c>
      <c r="D285" s="140" t="s">
        <v>141</v>
      </c>
      <c r="E285" s="141" t="s">
        <v>529</v>
      </c>
      <c r="F285" s="142" t="s">
        <v>530</v>
      </c>
      <c r="G285" s="143" t="s">
        <v>199</v>
      </c>
      <c r="H285" s="144">
        <v>4422.5</v>
      </c>
      <c r="I285" s="145"/>
      <c r="J285" s="146">
        <f>ROUND(I285*H285,2)</f>
        <v>0</v>
      </c>
      <c r="K285" s="142" t="s">
        <v>145</v>
      </c>
      <c r="L285" s="35"/>
      <c r="M285" s="147" t="s">
        <v>3</v>
      </c>
      <c r="N285" s="148" t="s">
        <v>45</v>
      </c>
      <c r="O285" s="55"/>
      <c r="P285" s="149">
        <f>O285*H285</f>
        <v>0</v>
      </c>
      <c r="Q285" s="149">
        <v>6.0099999999999997E-3</v>
      </c>
      <c r="R285" s="149">
        <f>Q285*H285</f>
        <v>26.579224999999997</v>
      </c>
      <c r="S285" s="149">
        <v>0</v>
      </c>
      <c r="T285" s="150">
        <f>S285*H285</f>
        <v>0</v>
      </c>
      <c r="U285" s="34"/>
      <c r="V285" s="34"/>
      <c r="W285" s="34"/>
      <c r="X285" s="34"/>
      <c r="Y285" s="34"/>
      <c r="Z285" s="34"/>
      <c r="AA285" s="34"/>
      <c r="AB285" s="34"/>
      <c r="AC285" s="34"/>
      <c r="AD285" s="34"/>
      <c r="AE285" s="34"/>
      <c r="AR285" s="151" t="s">
        <v>146</v>
      </c>
      <c r="AT285" s="151" t="s">
        <v>141</v>
      </c>
      <c r="AU285" s="151" t="s">
        <v>147</v>
      </c>
      <c r="AY285" s="19" t="s">
        <v>137</v>
      </c>
      <c r="BE285" s="152">
        <f>IF(N285="základní",J285,0)</f>
        <v>0</v>
      </c>
      <c r="BF285" s="152">
        <f>IF(N285="snížená",J285,0)</f>
        <v>0</v>
      </c>
      <c r="BG285" s="152">
        <f>IF(N285="zákl. přenesená",J285,0)</f>
        <v>0</v>
      </c>
      <c r="BH285" s="152">
        <f>IF(N285="sníž. přenesená",J285,0)</f>
        <v>0</v>
      </c>
      <c r="BI285" s="152">
        <f>IF(N285="nulová",J285,0)</f>
        <v>0</v>
      </c>
      <c r="BJ285" s="19" t="s">
        <v>82</v>
      </c>
      <c r="BK285" s="152">
        <f>ROUND(I285*H285,2)</f>
        <v>0</v>
      </c>
      <c r="BL285" s="19" t="s">
        <v>146</v>
      </c>
      <c r="BM285" s="151" t="s">
        <v>531</v>
      </c>
    </row>
    <row r="286" spans="1:65" s="14" customFormat="1" ht="22.5">
      <c r="B286" s="161"/>
      <c r="D286" s="154" t="s">
        <v>149</v>
      </c>
      <c r="E286" s="162" t="s">
        <v>3</v>
      </c>
      <c r="F286" s="163" t="s">
        <v>514</v>
      </c>
      <c r="H286" s="164">
        <v>4422.5</v>
      </c>
      <c r="I286" s="165"/>
      <c r="L286" s="161"/>
      <c r="M286" s="166"/>
      <c r="N286" s="167"/>
      <c r="O286" s="167"/>
      <c r="P286" s="167"/>
      <c r="Q286" s="167"/>
      <c r="R286" s="167"/>
      <c r="S286" s="167"/>
      <c r="T286" s="168"/>
      <c r="AT286" s="162" t="s">
        <v>149</v>
      </c>
      <c r="AU286" s="162" t="s">
        <v>147</v>
      </c>
      <c r="AV286" s="14" t="s">
        <v>84</v>
      </c>
      <c r="AW286" s="14" t="s">
        <v>36</v>
      </c>
      <c r="AX286" s="14" t="s">
        <v>82</v>
      </c>
      <c r="AY286" s="162" t="s">
        <v>137</v>
      </c>
    </row>
    <row r="287" spans="1:65" s="12" customFormat="1" ht="20.85" customHeight="1">
      <c r="B287" s="126"/>
      <c r="D287" s="127" t="s">
        <v>73</v>
      </c>
      <c r="E287" s="137" t="s">
        <v>532</v>
      </c>
      <c r="F287" s="137" t="s">
        <v>533</v>
      </c>
      <c r="I287" s="129"/>
      <c r="J287" s="138">
        <f>BK287</f>
        <v>0</v>
      </c>
      <c r="L287" s="126"/>
      <c r="M287" s="131"/>
      <c r="N287" s="132"/>
      <c r="O287" s="132"/>
      <c r="P287" s="133">
        <f>SUM(P288:P289)</f>
        <v>0</v>
      </c>
      <c r="Q287" s="132"/>
      <c r="R287" s="133">
        <f>SUM(R288:R289)</f>
        <v>418.48499999999996</v>
      </c>
      <c r="S287" s="132"/>
      <c r="T287" s="134">
        <f>SUM(T288:T289)</f>
        <v>0</v>
      </c>
      <c r="AR287" s="127" t="s">
        <v>82</v>
      </c>
      <c r="AT287" s="135" t="s">
        <v>73</v>
      </c>
      <c r="AU287" s="135" t="s">
        <v>84</v>
      </c>
      <c r="AY287" s="127" t="s">
        <v>137</v>
      </c>
      <c r="BK287" s="136">
        <f>SUM(BK288:BK289)</f>
        <v>0</v>
      </c>
    </row>
    <row r="288" spans="1:65" s="2" customFormat="1" ht="36">
      <c r="A288" s="34"/>
      <c r="B288" s="139"/>
      <c r="C288" s="140" t="s">
        <v>534</v>
      </c>
      <c r="D288" s="140" t="s">
        <v>141</v>
      </c>
      <c r="E288" s="141" t="s">
        <v>535</v>
      </c>
      <c r="F288" s="142" t="s">
        <v>536</v>
      </c>
      <c r="G288" s="143" t="s">
        <v>199</v>
      </c>
      <c r="H288" s="144">
        <v>1213</v>
      </c>
      <c r="I288" s="145"/>
      <c r="J288" s="146">
        <f>ROUND(I288*H288,2)</f>
        <v>0</v>
      </c>
      <c r="K288" s="142" t="s">
        <v>145</v>
      </c>
      <c r="L288" s="35"/>
      <c r="M288" s="147" t="s">
        <v>3</v>
      </c>
      <c r="N288" s="148" t="s">
        <v>45</v>
      </c>
      <c r="O288" s="55"/>
      <c r="P288" s="149">
        <f>O288*H288</f>
        <v>0</v>
      </c>
      <c r="Q288" s="149">
        <v>0.34499999999999997</v>
      </c>
      <c r="R288" s="149">
        <f>Q288*H288</f>
        <v>418.48499999999996</v>
      </c>
      <c r="S288" s="149">
        <v>0</v>
      </c>
      <c r="T288" s="150">
        <f>S288*H288</f>
        <v>0</v>
      </c>
      <c r="U288" s="34"/>
      <c r="V288" s="34"/>
      <c r="W288" s="34"/>
      <c r="X288" s="34"/>
      <c r="Y288" s="34"/>
      <c r="Z288" s="34"/>
      <c r="AA288" s="34"/>
      <c r="AB288" s="34"/>
      <c r="AC288" s="34"/>
      <c r="AD288" s="34"/>
      <c r="AE288" s="34"/>
      <c r="AR288" s="151" t="s">
        <v>146</v>
      </c>
      <c r="AT288" s="151" t="s">
        <v>141</v>
      </c>
      <c r="AU288" s="151" t="s">
        <v>147</v>
      </c>
      <c r="AY288" s="19" t="s">
        <v>137</v>
      </c>
      <c r="BE288" s="152">
        <f>IF(N288="základní",J288,0)</f>
        <v>0</v>
      </c>
      <c r="BF288" s="152">
        <f>IF(N288="snížená",J288,0)</f>
        <v>0</v>
      </c>
      <c r="BG288" s="152">
        <f>IF(N288="zákl. přenesená",J288,0)</f>
        <v>0</v>
      </c>
      <c r="BH288" s="152">
        <f>IF(N288="sníž. přenesená",J288,0)</f>
        <v>0</v>
      </c>
      <c r="BI288" s="152">
        <f>IF(N288="nulová",J288,0)</f>
        <v>0</v>
      </c>
      <c r="BJ288" s="19" t="s">
        <v>82</v>
      </c>
      <c r="BK288" s="152">
        <f>ROUND(I288*H288,2)</f>
        <v>0</v>
      </c>
      <c r="BL288" s="19" t="s">
        <v>146</v>
      </c>
      <c r="BM288" s="151" t="s">
        <v>537</v>
      </c>
    </row>
    <row r="289" spans="1:65" s="14" customFormat="1" ht="33.75">
      <c r="B289" s="161"/>
      <c r="D289" s="154" t="s">
        <v>149</v>
      </c>
      <c r="E289" s="162" t="s">
        <v>3</v>
      </c>
      <c r="F289" s="163" t="s">
        <v>538</v>
      </c>
      <c r="H289" s="164">
        <v>1213</v>
      </c>
      <c r="I289" s="165"/>
      <c r="L289" s="161"/>
      <c r="M289" s="166"/>
      <c r="N289" s="167"/>
      <c r="O289" s="167"/>
      <c r="P289" s="167"/>
      <c r="Q289" s="167"/>
      <c r="R289" s="167"/>
      <c r="S289" s="167"/>
      <c r="T289" s="168"/>
      <c r="AT289" s="162" t="s">
        <v>149</v>
      </c>
      <c r="AU289" s="162" t="s">
        <v>147</v>
      </c>
      <c r="AV289" s="14" t="s">
        <v>84</v>
      </c>
      <c r="AW289" s="14" t="s">
        <v>36</v>
      </c>
      <c r="AX289" s="14" t="s">
        <v>82</v>
      </c>
      <c r="AY289" s="162" t="s">
        <v>137</v>
      </c>
    </row>
    <row r="290" spans="1:65" s="12" customFormat="1" ht="22.9" customHeight="1">
      <c r="B290" s="126"/>
      <c r="D290" s="127" t="s">
        <v>73</v>
      </c>
      <c r="E290" s="137" t="s">
        <v>190</v>
      </c>
      <c r="F290" s="137" t="s">
        <v>539</v>
      </c>
      <c r="I290" s="129"/>
      <c r="J290" s="138">
        <f>BK290</f>
        <v>0</v>
      </c>
      <c r="L290" s="126"/>
      <c r="M290" s="131"/>
      <c r="N290" s="132"/>
      <c r="O290" s="132"/>
      <c r="P290" s="133">
        <f>P291+P313+P341</f>
        <v>0</v>
      </c>
      <c r="Q290" s="132"/>
      <c r="R290" s="133">
        <f>R291+R313+R341</f>
        <v>1764.6305108827999</v>
      </c>
      <c r="S290" s="132"/>
      <c r="T290" s="134">
        <f>T291+T313+T341</f>
        <v>0</v>
      </c>
      <c r="AR290" s="127" t="s">
        <v>82</v>
      </c>
      <c r="AT290" s="135" t="s">
        <v>73</v>
      </c>
      <c r="AU290" s="135" t="s">
        <v>82</v>
      </c>
      <c r="AY290" s="127" t="s">
        <v>137</v>
      </c>
      <c r="BK290" s="136">
        <f>BK291+BK313+BK341</f>
        <v>0</v>
      </c>
    </row>
    <row r="291" spans="1:65" s="12" customFormat="1" ht="20.85" customHeight="1">
      <c r="B291" s="126"/>
      <c r="D291" s="127" t="s">
        <v>73</v>
      </c>
      <c r="E291" s="137" t="s">
        <v>540</v>
      </c>
      <c r="F291" s="137" t="s">
        <v>541</v>
      </c>
      <c r="I291" s="129"/>
      <c r="J291" s="138">
        <f>BK291</f>
        <v>0</v>
      </c>
      <c r="L291" s="126"/>
      <c r="M291" s="131"/>
      <c r="N291" s="132"/>
      <c r="O291" s="132"/>
      <c r="P291" s="133">
        <f>SUM(P292:P312)</f>
        <v>0</v>
      </c>
      <c r="Q291" s="132"/>
      <c r="R291" s="133">
        <f>SUM(R292:R312)</f>
        <v>239.47342675000002</v>
      </c>
      <c r="S291" s="132"/>
      <c r="T291" s="134">
        <f>SUM(T292:T312)</f>
        <v>0</v>
      </c>
      <c r="AR291" s="127" t="s">
        <v>82</v>
      </c>
      <c r="AT291" s="135" t="s">
        <v>73</v>
      </c>
      <c r="AU291" s="135" t="s">
        <v>84</v>
      </c>
      <c r="AY291" s="127" t="s">
        <v>137</v>
      </c>
      <c r="BK291" s="136">
        <f>SUM(BK292:BK312)</f>
        <v>0</v>
      </c>
    </row>
    <row r="292" spans="1:65" s="2" customFormat="1" ht="24">
      <c r="A292" s="34"/>
      <c r="B292" s="139"/>
      <c r="C292" s="140" t="s">
        <v>542</v>
      </c>
      <c r="D292" s="140" t="s">
        <v>141</v>
      </c>
      <c r="E292" s="141" t="s">
        <v>543</v>
      </c>
      <c r="F292" s="142" t="s">
        <v>544</v>
      </c>
      <c r="G292" s="143" t="s">
        <v>387</v>
      </c>
      <c r="H292" s="144">
        <v>378</v>
      </c>
      <c r="I292" s="145"/>
      <c r="J292" s="146">
        <f>ROUND(I292*H292,2)</f>
        <v>0</v>
      </c>
      <c r="K292" s="142" t="s">
        <v>145</v>
      </c>
      <c r="L292" s="35"/>
      <c r="M292" s="147" t="s">
        <v>3</v>
      </c>
      <c r="N292" s="148" t="s">
        <v>45</v>
      </c>
      <c r="O292" s="55"/>
      <c r="P292" s="149">
        <f>O292*H292</f>
        <v>0</v>
      </c>
      <c r="Q292" s="149">
        <v>1.16E-3</v>
      </c>
      <c r="R292" s="149">
        <f>Q292*H292</f>
        <v>0.43847999999999998</v>
      </c>
      <c r="S292" s="149">
        <v>0</v>
      </c>
      <c r="T292" s="150">
        <f>S292*H292</f>
        <v>0</v>
      </c>
      <c r="U292" s="34"/>
      <c r="V292" s="34"/>
      <c r="W292" s="34"/>
      <c r="X292" s="34"/>
      <c r="Y292" s="34"/>
      <c r="Z292" s="34"/>
      <c r="AA292" s="34"/>
      <c r="AB292" s="34"/>
      <c r="AC292" s="34"/>
      <c r="AD292" s="34"/>
      <c r="AE292" s="34"/>
      <c r="AR292" s="151" t="s">
        <v>146</v>
      </c>
      <c r="AT292" s="151" t="s">
        <v>141</v>
      </c>
      <c r="AU292" s="151" t="s">
        <v>147</v>
      </c>
      <c r="AY292" s="19" t="s">
        <v>137</v>
      </c>
      <c r="BE292" s="152">
        <f>IF(N292="základní",J292,0)</f>
        <v>0</v>
      </c>
      <c r="BF292" s="152">
        <f>IF(N292="snížená",J292,0)</f>
        <v>0</v>
      </c>
      <c r="BG292" s="152">
        <f>IF(N292="zákl. přenesená",J292,0)</f>
        <v>0</v>
      </c>
      <c r="BH292" s="152">
        <f>IF(N292="sníž. přenesená",J292,0)</f>
        <v>0</v>
      </c>
      <c r="BI292" s="152">
        <f>IF(N292="nulová",J292,0)</f>
        <v>0</v>
      </c>
      <c r="BJ292" s="19" t="s">
        <v>82</v>
      </c>
      <c r="BK292" s="152">
        <f>ROUND(I292*H292,2)</f>
        <v>0</v>
      </c>
      <c r="BL292" s="19" t="s">
        <v>146</v>
      </c>
      <c r="BM292" s="151" t="s">
        <v>545</v>
      </c>
    </row>
    <row r="293" spans="1:65" s="14" customFormat="1">
      <c r="B293" s="161"/>
      <c r="D293" s="154" t="s">
        <v>149</v>
      </c>
      <c r="E293" s="162" t="s">
        <v>3</v>
      </c>
      <c r="F293" s="163" t="s">
        <v>546</v>
      </c>
      <c r="H293" s="164">
        <v>24</v>
      </c>
      <c r="I293" s="165"/>
      <c r="L293" s="161"/>
      <c r="M293" s="166"/>
      <c r="N293" s="167"/>
      <c r="O293" s="167"/>
      <c r="P293" s="167"/>
      <c r="Q293" s="167"/>
      <c r="R293" s="167"/>
      <c r="S293" s="167"/>
      <c r="T293" s="168"/>
      <c r="AT293" s="162" t="s">
        <v>149</v>
      </c>
      <c r="AU293" s="162" t="s">
        <v>147</v>
      </c>
      <c r="AV293" s="14" t="s">
        <v>84</v>
      </c>
      <c r="AW293" s="14" t="s">
        <v>36</v>
      </c>
      <c r="AX293" s="14" t="s">
        <v>74</v>
      </c>
      <c r="AY293" s="162" t="s">
        <v>137</v>
      </c>
    </row>
    <row r="294" spans="1:65" s="14" customFormat="1">
      <c r="B294" s="161"/>
      <c r="D294" s="154" t="s">
        <v>149</v>
      </c>
      <c r="E294" s="162" t="s">
        <v>3</v>
      </c>
      <c r="F294" s="163" t="s">
        <v>547</v>
      </c>
      <c r="H294" s="164">
        <v>354</v>
      </c>
      <c r="I294" s="165"/>
      <c r="L294" s="161"/>
      <c r="M294" s="166"/>
      <c r="N294" s="167"/>
      <c r="O294" s="167"/>
      <c r="P294" s="167"/>
      <c r="Q294" s="167"/>
      <c r="R294" s="167"/>
      <c r="S294" s="167"/>
      <c r="T294" s="168"/>
      <c r="AT294" s="162" t="s">
        <v>149</v>
      </c>
      <c r="AU294" s="162" t="s">
        <v>147</v>
      </c>
      <c r="AV294" s="14" t="s">
        <v>84</v>
      </c>
      <c r="AW294" s="14" t="s">
        <v>36</v>
      </c>
      <c r="AX294" s="14" t="s">
        <v>74</v>
      </c>
      <c r="AY294" s="162" t="s">
        <v>137</v>
      </c>
    </row>
    <row r="295" spans="1:65" s="16" customFormat="1">
      <c r="B295" s="177"/>
      <c r="D295" s="154" t="s">
        <v>149</v>
      </c>
      <c r="E295" s="178" t="s">
        <v>3</v>
      </c>
      <c r="F295" s="179" t="s">
        <v>154</v>
      </c>
      <c r="H295" s="180">
        <v>378</v>
      </c>
      <c r="I295" s="181"/>
      <c r="L295" s="177"/>
      <c r="M295" s="182"/>
      <c r="N295" s="183"/>
      <c r="O295" s="183"/>
      <c r="P295" s="183"/>
      <c r="Q295" s="183"/>
      <c r="R295" s="183"/>
      <c r="S295" s="183"/>
      <c r="T295" s="184"/>
      <c r="AT295" s="178" t="s">
        <v>149</v>
      </c>
      <c r="AU295" s="178" t="s">
        <v>147</v>
      </c>
      <c r="AV295" s="16" t="s">
        <v>146</v>
      </c>
      <c r="AW295" s="16" t="s">
        <v>36</v>
      </c>
      <c r="AX295" s="16" t="s">
        <v>82</v>
      </c>
      <c r="AY295" s="178" t="s">
        <v>137</v>
      </c>
    </row>
    <row r="296" spans="1:65" s="2" customFormat="1" ht="44.25" customHeight="1">
      <c r="A296" s="34"/>
      <c r="B296" s="139"/>
      <c r="C296" s="140" t="s">
        <v>548</v>
      </c>
      <c r="D296" s="140" t="s">
        <v>141</v>
      </c>
      <c r="E296" s="141" t="s">
        <v>549</v>
      </c>
      <c r="F296" s="142" t="s">
        <v>550</v>
      </c>
      <c r="G296" s="143" t="s">
        <v>144</v>
      </c>
      <c r="H296" s="144">
        <v>145.53</v>
      </c>
      <c r="I296" s="145"/>
      <c r="J296" s="146">
        <f>ROUND(I296*H296,2)</f>
        <v>0</v>
      </c>
      <c r="K296" s="142" t="s">
        <v>3</v>
      </c>
      <c r="L296" s="35"/>
      <c r="M296" s="147" t="s">
        <v>3</v>
      </c>
      <c r="N296" s="148" t="s">
        <v>45</v>
      </c>
      <c r="O296" s="55"/>
      <c r="P296" s="149">
        <f>O296*H296</f>
        <v>0</v>
      </c>
      <c r="Q296" s="149">
        <v>1.63</v>
      </c>
      <c r="R296" s="149">
        <f>Q296*H296</f>
        <v>237.2139</v>
      </c>
      <c r="S296" s="149">
        <v>0</v>
      </c>
      <c r="T296" s="150">
        <f>S296*H296</f>
        <v>0</v>
      </c>
      <c r="U296" s="34"/>
      <c r="V296" s="34"/>
      <c r="W296" s="34"/>
      <c r="X296" s="34"/>
      <c r="Y296" s="34"/>
      <c r="Z296" s="34"/>
      <c r="AA296" s="34"/>
      <c r="AB296" s="34"/>
      <c r="AC296" s="34"/>
      <c r="AD296" s="34"/>
      <c r="AE296" s="34"/>
      <c r="AR296" s="151" t="s">
        <v>146</v>
      </c>
      <c r="AT296" s="151" t="s">
        <v>141</v>
      </c>
      <c r="AU296" s="151" t="s">
        <v>147</v>
      </c>
      <c r="AY296" s="19" t="s">
        <v>137</v>
      </c>
      <c r="BE296" s="152">
        <f>IF(N296="základní",J296,0)</f>
        <v>0</v>
      </c>
      <c r="BF296" s="152">
        <f>IF(N296="snížená",J296,0)</f>
        <v>0</v>
      </c>
      <c r="BG296" s="152">
        <f>IF(N296="zákl. přenesená",J296,0)</f>
        <v>0</v>
      </c>
      <c r="BH296" s="152">
        <f>IF(N296="sníž. přenesená",J296,0)</f>
        <v>0</v>
      </c>
      <c r="BI296" s="152">
        <f>IF(N296="nulová",J296,0)</f>
        <v>0</v>
      </c>
      <c r="BJ296" s="19" t="s">
        <v>82</v>
      </c>
      <c r="BK296" s="152">
        <f>ROUND(I296*H296,2)</f>
        <v>0</v>
      </c>
      <c r="BL296" s="19" t="s">
        <v>146</v>
      </c>
      <c r="BM296" s="151" t="s">
        <v>551</v>
      </c>
    </row>
    <row r="297" spans="1:65" s="13" customFormat="1">
      <c r="B297" s="153"/>
      <c r="D297" s="154" t="s">
        <v>149</v>
      </c>
      <c r="E297" s="155" t="s">
        <v>3</v>
      </c>
      <c r="F297" s="156" t="s">
        <v>552</v>
      </c>
      <c r="H297" s="155" t="s">
        <v>3</v>
      </c>
      <c r="I297" s="157"/>
      <c r="L297" s="153"/>
      <c r="M297" s="158"/>
      <c r="N297" s="159"/>
      <c r="O297" s="159"/>
      <c r="P297" s="159"/>
      <c r="Q297" s="159"/>
      <c r="R297" s="159"/>
      <c r="S297" s="159"/>
      <c r="T297" s="160"/>
      <c r="AT297" s="155" t="s">
        <v>149</v>
      </c>
      <c r="AU297" s="155" t="s">
        <v>147</v>
      </c>
      <c r="AV297" s="13" t="s">
        <v>82</v>
      </c>
      <c r="AW297" s="13" t="s">
        <v>36</v>
      </c>
      <c r="AX297" s="13" t="s">
        <v>74</v>
      </c>
      <c r="AY297" s="155" t="s">
        <v>137</v>
      </c>
    </row>
    <row r="298" spans="1:65" s="14" customFormat="1">
      <c r="B298" s="161"/>
      <c r="D298" s="154" t="s">
        <v>149</v>
      </c>
      <c r="E298" s="162" t="s">
        <v>3</v>
      </c>
      <c r="F298" s="163" t="s">
        <v>553</v>
      </c>
      <c r="H298" s="164">
        <v>145.53</v>
      </c>
      <c r="I298" s="165"/>
      <c r="L298" s="161"/>
      <c r="M298" s="166"/>
      <c r="N298" s="167"/>
      <c r="O298" s="167"/>
      <c r="P298" s="167"/>
      <c r="Q298" s="167"/>
      <c r="R298" s="167"/>
      <c r="S298" s="167"/>
      <c r="T298" s="168"/>
      <c r="AT298" s="162" t="s">
        <v>149</v>
      </c>
      <c r="AU298" s="162" t="s">
        <v>147</v>
      </c>
      <c r="AV298" s="14" t="s">
        <v>84</v>
      </c>
      <c r="AW298" s="14" t="s">
        <v>36</v>
      </c>
      <c r="AX298" s="14" t="s">
        <v>82</v>
      </c>
      <c r="AY298" s="162" t="s">
        <v>137</v>
      </c>
    </row>
    <row r="299" spans="1:65" s="2" customFormat="1" ht="55.5" customHeight="1">
      <c r="A299" s="34"/>
      <c r="B299" s="139"/>
      <c r="C299" s="140" t="s">
        <v>554</v>
      </c>
      <c r="D299" s="140" t="s">
        <v>141</v>
      </c>
      <c r="E299" s="141" t="s">
        <v>555</v>
      </c>
      <c r="F299" s="142" t="s">
        <v>556</v>
      </c>
      <c r="G299" s="143" t="s">
        <v>199</v>
      </c>
      <c r="H299" s="144">
        <v>1077.3</v>
      </c>
      <c r="I299" s="145"/>
      <c r="J299" s="146">
        <f>ROUND(I299*H299,2)</f>
        <v>0</v>
      </c>
      <c r="K299" s="142" t="s">
        <v>145</v>
      </c>
      <c r="L299" s="35"/>
      <c r="M299" s="147" t="s">
        <v>3</v>
      </c>
      <c r="N299" s="148" t="s">
        <v>45</v>
      </c>
      <c r="O299" s="55"/>
      <c r="P299" s="149">
        <f>O299*H299</f>
        <v>0</v>
      </c>
      <c r="Q299" s="149">
        <v>3.1E-4</v>
      </c>
      <c r="R299" s="149">
        <f>Q299*H299</f>
        <v>0.33396300000000001</v>
      </c>
      <c r="S299" s="149">
        <v>0</v>
      </c>
      <c r="T299" s="150">
        <f>S299*H299</f>
        <v>0</v>
      </c>
      <c r="U299" s="34"/>
      <c r="V299" s="34"/>
      <c r="W299" s="34"/>
      <c r="X299" s="34"/>
      <c r="Y299" s="34"/>
      <c r="Z299" s="34"/>
      <c r="AA299" s="34"/>
      <c r="AB299" s="34"/>
      <c r="AC299" s="34"/>
      <c r="AD299" s="34"/>
      <c r="AE299" s="34"/>
      <c r="AR299" s="151" t="s">
        <v>146</v>
      </c>
      <c r="AT299" s="151" t="s">
        <v>141</v>
      </c>
      <c r="AU299" s="151" t="s">
        <v>147</v>
      </c>
      <c r="AY299" s="19" t="s">
        <v>137</v>
      </c>
      <c r="BE299" s="152">
        <f>IF(N299="základní",J299,0)</f>
        <v>0</v>
      </c>
      <c r="BF299" s="152">
        <f>IF(N299="snížená",J299,0)</f>
        <v>0</v>
      </c>
      <c r="BG299" s="152">
        <f>IF(N299="zákl. přenesená",J299,0)</f>
        <v>0</v>
      </c>
      <c r="BH299" s="152">
        <f>IF(N299="sníž. přenesená",J299,0)</f>
        <v>0</v>
      </c>
      <c r="BI299" s="152">
        <f>IF(N299="nulová",J299,0)</f>
        <v>0</v>
      </c>
      <c r="BJ299" s="19" t="s">
        <v>82</v>
      </c>
      <c r="BK299" s="152">
        <f>ROUND(I299*H299,2)</f>
        <v>0</v>
      </c>
      <c r="BL299" s="19" t="s">
        <v>146</v>
      </c>
      <c r="BM299" s="151" t="s">
        <v>557</v>
      </c>
    </row>
    <row r="300" spans="1:65" s="13" customFormat="1">
      <c r="B300" s="153"/>
      <c r="D300" s="154" t="s">
        <v>149</v>
      </c>
      <c r="E300" s="155" t="s">
        <v>3</v>
      </c>
      <c r="F300" s="156" t="s">
        <v>558</v>
      </c>
      <c r="H300" s="155" t="s">
        <v>3</v>
      </c>
      <c r="I300" s="157"/>
      <c r="L300" s="153"/>
      <c r="M300" s="158"/>
      <c r="N300" s="159"/>
      <c r="O300" s="159"/>
      <c r="P300" s="159"/>
      <c r="Q300" s="159"/>
      <c r="R300" s="159"/>
      <c r="S300" s="159"/>
      <c r="T300" s="160"/>
      <c r="AT300" s="155" t="s">
        <v>149</v>
      </c>
      <c r="AU300" s="155" t="s">
        <v>147</v>
      </c>
      <c r="AV300" s="13" t="s">
        <v>82</v>
      </c>
      <c r="AW300" s="13" t="s">
        <v>36</v>
      </c>
      <c r="AX300" s="13" t="s">
        <v>74</v>
      </c>
      <c r="AY300" s="155" t="s">
        <v>137</v>
      </c>
    </row>
    <row r="301" spans="1:65" s="14" customFormat="1">
      <c r="B301" s="161"/>
      <c r="D301" s="154" t="s">
        <v>149</v>
      </c>
      <c r="E301" s="162" t="s">
        <v>3</v>
      </c>
      <c r="F301" s="163" t="s">
        <v>559</v>
      </c>
      <c r="H301" s="164">
        <v>1077.3</v>
      </c>
      <c r="I301" s="165"/>
      <c r="L301" s="161"/>
      <c r="M301" s="166"/>
      <c r="N301" s="167"/>
      <c r="O301" s="167"/>
      <c r="P301" s="167"/>
      <c r="Q301" s="167"/>
      <c r="R301" s="167"/>
      <c r="S301" s="167"/>
      <c r="T301" s="168"/>
      <c r="AT301" s="162" t="s">
        <v>149</v>
      </c>
      <c r="AU301" s="162" t="s">
        <v>147</v>
      </c>
      <c r="AV301" s="14" t="s">
        <v>84</v>
      </c>
      <c r="AW301" s="14" t="s">
        <v>36</v>
      </c>
      <c r="AX301" s="14" t="s">
        <v>82</v>
      </c>
      <c r="AY301" s="162" t="s">
        <v>137</v>
      </c>
    </row>
    <row r="302" spans="1:65" s="2" customFormat="1" ht="24">
      <c r="A302" s="34"/>
      <c r="B302" s="139"/>
      <c r="C302" s="185" t="s">
        <v>560</v>
      </c>
      <c r="D302" s="185" t="s">
        <v>225</v>
      </c>
      <c r="E302" s="186" t="s">
        <v>561</v>
      </c>
      <c r="F302" s="187" t="s">
        <v>562</v>
      </c>
      <c r="G302" s="188" t="s">
        <v>199</v>
      </c>
      <c r="H302" s="189">
        <v>1325.835</v>
      </c>
      <c r="I302" s="190"/>
      <c r="J302" s="191">
        <f>ROUND(I302*H302,2)</f>
        <v>0</v>
      </c>
      <c r="K302" s="187" t="s">
        <v>145</v>
      </c>
      <c r="L302" s="192"/>
      <c r="M302" s="193" t="s">
        <v>3</v>
      </c>
      <c r="N302" s="194" t="s">
        <v>45</v>
      </c>
      <c r="O302" s="55"/>
      <c r="P302" s="149">
        <f>O302*H302</f>
        <v>0</v>
      </c>
      <c r="Q302" s="149">
        <v>2.5000000000000001E-4</v>
      </c>
      <c r="R302" s="149">
        <f>Q302*H302</f>
        <v>0.33145875000000002</v>
      </c>
      <c r="S302" s="149">
        <v>0</v>
      </c>
      <c r="T302" s="150">
        <f>S302*H302</f>
        <v>0</v>
      </c>
      <c r="U302" s="34"/>
      <c r="V302" s="34"/>
      <c r="W302" s="34"/>
      <c r="X302" s="34"/>
      <c r="Y302" s="34"/>
      <c r="Z302" s="34"/>
      <c r="AA302" s="34"/>
      <c r="AB302" s="34"/>
      <c r="AC302" s="34"/>
      <c r="AD302" s="34"/>
      <c r="AE302" s="34"/>
      <c r="AR302" s="151" t="s">
        <v>190</v>
      </c>
      <c r="AT302" s="151" t="s">
        <v>225</v>
      </c>
      <c r="AU302" s="151" t="s">
        <v>147</v>
      </c>
      <c r="AY302" s="19" t="s">
        <v>137</v>
      </c>
      <c r="BE302" s="152">
        <f>IF(N302="základní",J302,0)</f>
        <v>0</v>
      </c>
      <c r="BF302" s="152">
        <f>IF(N302="snížená",J302,0)</f>
        <v>0</v>
      </c>
      <c r="BG302" s="152">
        <f>IF(N302="zákl. přenesená",J302,0)</f>
        <v>0</v>
      </c>
      <c r="BH302" s="152">
        <f>IF(N302="sníž. přenesená",J302,0)</f>
        <v>0</v>
      </c>
      <c r="BI302" s="152">
        <f>IF(N302="nulová",J302,0)</f>
        <v>0</v>
      </c>
      <c r="BJ302" s="19" t="s">
        <v>82</v>
      </c>
      <c r="BK302" s="152">
        <f>ROUND(I302*H302,2)</f>
        <v>0</v>
      </c>
      <c r="BL302" s="19" t="s">
        <v>146</v>
      </c>
      <c r="BM302" s="151" t="s">
        <v>563</v>
      </c>
    </row>
    <row r="303" spans="1:65" s="13" customFormat="1">
      <c r="B303" s="153"/>
      <c r="D303" s="154" t="s">
        <v>149</v>
      </c>
      <c r="E303" s="155" t="s">
        <v>3</v>
      </c>
      <c r="F303" s="156" t="s">
        <v>564</v>
      </c>
      <c r="H303" s="155" t="s">
        <v>3</v>
      </c>
      <c r="I303" s="157"/>
      <c r="L303" s="153"/>
      <c r="M303" s="158"/>
      <c r="N303" s="159"/>
      <c r="O303" s="159"/>
      <c r="P303" s="159"/>
      <c r="Q303" s="159"/>
      <c r="R303" s="159"/>
      <c r="S303" s="159"/>
      <c r="T303" s="160"/>
      <c r="AT303" s="155" t="s">
        <v>149</v>
      </c>
      <c r="AU303" s="155" t="s">
        <v>147</v>
      </c>
      <c r="AV303" s="13" t="s">
        <v>82</v>
      </c>
      <c r="AW303" s="13" t="s">
        <v>36</v>
      </c>
      <c r="AX303" s="13" t="s">
        <v>74</v>
      </c>
      <c r="AY303" s="155" t="s">
        <v>137</v>
      </c>
    </row>
    <row r="304" spans="1:65" s="14" customFormat="1">
      <c r="B304" s="161"/>
      <c r="D304" s="154" t="s">
        <v>149</v>
      </c>
      <c r="E304" s="162" t="s">
        <v>3</v>
      </c>
      <c r="F304" s="163" t="s">
        <v>565</v>
      </c>
      <c r="H304" s="164">
        <v>1152.9000000000001</v>
      </c>
      <c r="I304" s="165"/>
      <c r="L304" s="161"/>
      <c r="M304" s="166"/>
      <c r="N304" s="167"/>
      <c r="O304" s="167"/>
      <c r="P304" s="167"/>
      <c r="Q304" s="167"/>
      <c r="R304" s="167"/>
      <c r="S304" s="167"/>
      <c r="T304" s="168"/>
      <c r="AT304" s="162" t="s">
        <v>149</v>
      </c>
      <c r="AU304" s="162" t="s">
        <v>147</v>
      </c>
      <c r="AV304" s="14" t="s">
        <v>84</v>
      </c>
      <c r="AW304" s="14" t="s">
        <v>36</v>
      </c>
      <c r="AX304" s="14" t="s">
        <v>74</v>
      </c>
      <c r="AY304" s="162" t="s">
        <v>137</v>
      </c>
    </row>
    <row r="305" spans="1:65" s="14" customFormat="1">
      <c r="B305" s="161"/>
      <c r="D305" s="154" t="s">
        <v>149</v>
      </c>
      <c r="E305" s="162" t="s">
        <v>3</v>
      </c>
      <c r="F305" s="163" t="s">
        <v>566</v>
      </c>
      <c r="H305" s="164">
        <v>172.935</v>
      </c>
      <c r="I305" s="165"/>
      <c r="L305" s="161"/>
      <c r="M305" s="166"/>
      <c r="N305" s="167"/>
      <c r="O305" s="167"/>
      <c r="P305" s="167"/>
      <c r="Q305" s="167"/>
      <c r="R305" s="167"/>
      <c r="S305" s="167"/>
      <c r="T305" s="168"/>
      <c r="AT305" s="162" t="s">
        <v>149</v>
      </c>
      <c r="AU305" s="162" t="s">
        <v>147</v>
      </c>
      <c r="AV305" s="14" t="s">
        <v>84</v>
      </c>
      <c r="AW305" s="14" t="s">
        <v>36</v>
      </c>
      <c r="AX305" s="14" t="s">
        <v>74</v>
      </c>
      <c r="AY305" s="162" t="s">
        <v>137</v>
      </c>
    </row>
    <row r="306" spans="1:65" s="16" customFormat="1">
      <c r="B306" s="177"/>
      <c r="D306" s="154" t="s">
        <v>149</v>
      </c>
      <c r="E306" s="178" t="s">
        <v>3</v>
      </c>
      <c r="F306" s="179" t="s">
        <v>154</v>
      </c>
      <c r="H306" s="180">
        <v>1325.835</v>
      </c>
      <c r="I306" s="181"/>
      <c r="L306" s="177"/>
      <c r="M306" s="182"/>
      <c r="N306" s="183"/>
      <c r="O306" s="183"/>
      <c r="P306" s="183"/>
      <c r="Q306" s="183"/>
      <c r="R306" s="183"/>
      <c r="S306" s="183"/>
      <c r="T306" s="184"/>
      <c r="AT306" s="178" t="s">
        <v>149</v>
      </c>
      <c r="AU306" s="178" t="s">
        <v>147</v>
      </c>
      <c r="AV306" s="16" t="s">
        <v>146</v>
      </c>
      <c r="AW306" s="16" t="s">
        <v>36</v>
      </c>
      <c r="AX306" s="16" t="s">
        <v>82</v>
      </c>
      <c r="AY306" s="178" t="s">
        <v>137</v>
      </c>
    </row>
    <row r="307" spans="1:65" s="2" customFormat="1" ht="24">
      <c r="A307" s="34"/>
      <c r="B307" s="139"/>
      <c r="C307" s="140" t="s">
        <v>567</v>
      </c>
      <c r="D307" s="140" t="s">
        <v>141</v>
      </c>
      <c r="E307" s="141" t="s">
        <v>568</v>
      </c>
      <c r="F307" s="142" t="s">
        <v>569</v>
      </c>
      <c r="G307" s="143" t="s">
        <v>270</v>
      </c>
      <c r="H307" s="144">
        <v>5</v>
      </c>
      <c r="I307" s="145"/>
      <c r="J307" s="146">
        <f>ROUND(I307*H307,2)</f>
        <v>0</v>
      </c>
      <c r="K307" s="142" t="s">
        <v>145</v>
      </c>
      <c r="L307" s="35"/>
      <c r="M307" s="147" t="s">
        <v>3</v>
      </c>
      <c r="N307" s="148" t="s">
        <v>45</v>
      </c>
      <c r="O307" s="55"/>
      <c r="P307" s="149">
        <f>O307*H307</f>
        <v>0</v>
      </c>
      <c r="Q307" s="149">
        <v>6.3000000000000003E-4</v>
      </c>
      <c r="R307" s="149">
        <f>Q307*H307</f>
        <v>3.15E-3</v>
      </c>
      <c r="S307" s="149">
        <v>0</v>
      </c>
      <c r="T307" s="150">
        <f>S307*H307</f>
        <v>0</v>
      </c>
      <c r="U307" s="34"/>
      <c r="V307" s="34"/>
      <c r="W307" s="34"/>
      <c r="X307" s="34"/>
      <c r="Y307" s="34"/>
      <c r="Z307" s="34"/>
      <c r="AA307" s="34"/>
      <c r="AB307" s="34"/>
      <c r="AC307" s="34"/>
      <c r="AD307" s="34"/>
      <c r="AE307" s="34"/>
      <c r="AR307" s="151" t="s">
        <v>146</v>
      </c>
      <c r="AT307" s="151" t="s">
        <v>141</v>
      </c>
      <c r="AU307" s="151" t="s">
        <v>147</v>
      </c>
      <c r="AY307" s="19" t="s">
        <v>137</v>
      </c>
      <c r="BE307" s="152">
        <f>IF(N307="základní",J307,0)</f>
        <v>0</v>
      </c>
      <c r="BF307" s="152">
        <f>IF(N307="snížená",J307,0)</f>
        <v>0</v>
      </c>
      <c r="BG307" s="152">
        <f>IF(N307="zákl. přenesená",J307,0)</f>
        <v>0</v>
      </c>
      <c r="BH307" s="152">
        <f>IF(N307="sníž. přenesená",J307,0)</f>
        <v>0</v>
      </c>
      <c r="BI307" s="152">
        <f>IF(N307="nulová",J307,0)</f>
        <v>0</v>
      </c>
      <c r="BJ307" s="19" t="s">
        <v>82</v>
      </c>
      <c r="BK307" s="152">
        <f>ROUND(I307*H307,2)</f>
        <v>0</v>
      </c>
      <c r="BL307" s="19" t="s">
        <v>146</v>
      </c>
      <c r="BM307" s="151" t="s">
        <v>570</v>
      </c>
    </row>
    <row r="308" spans="1:65" s="2" customFormat="1" ht="24">
      <c r="A308" s="34"/>
      <c r="B308" s="139"/>
      <c r="C308" s="185" t="s">
        <v>571</v>
      </c>
      <c r="D308" s="185" t="s">
        <v>225</v>
      </c>
      <c r="E308" s="186" t="s">
        <v>572</v>
      </c>
      <c r="F308" s="187" t="s">
        <v>573</v>
      </c>
      <c r="G308" s="188" t="s">
        <v>270</v>
      </c>
      <c r="H308" s="189">
        <v>5</v>
      </c>
      <c r="I308" s="190"/>
      <c r="J308" s="191">
        <f>ROUND(I308*H308,2)</f>
        <v>0</v>
      </c>
      <c r="K308" s="187" t="s">
        <v>145</v>
      </c>
      <c r="L308" s="192"/>
      <c r="M308" s="193" t="s">
        <v>3</v>
      </c>
      <c r="N308" s="194" t="s">
        <v>45</v>
      </c>
      <c r="O308" s="55"/>
      <c r="P308" s="149">
        <f>O308*H308</f>
        <v>0</v>
      </c>
      <c r="Q308" s="149">
        <v>6.0000000000000001E-3</v>
      </c>
      <c r="R308" s="149">
        <f>Q308*H308</f>
        <v>0.03</v>
      </c>
      <c r="S308" s="149">
        <v>0</v>
      </c>
      <c r="T308" s="150">
        <f>S308*H308</f>
        <v>0</v>
      </c>
      <c r="U308" s="34"/>
      <c r="V308" s="34"/>
      <c r="W308" s="34"/>
      <c r="X308" s="34"/>
      <c r="Y308" s="34"/>
      <c r="Z308" s="34"/>
      <c r="AA308" s="34"/>
      <c r="AB308" s="34"/>
      <c r="AC308" s="34"/>
      <c r="AD308" s="34"/>
      <c r="AE308" s="34"/>
      <c r="AR308" s="151" t="s">
        <v>190</v>
      </c>
      <c r="AT308" s="151" t="s">
        <v>225</v>
      </c>
      <c r="AU308" s="151" t="s">
        <v>147</v>
      </c>
      <c r="AY308" s="19" t="s">
        <v>137</v>
      </c>
      <c r="BE308" s="152">
        <f>IF(N308="základní",J308,0)</f>
        <v>0</v>
      </c>
      <c r="BF308" s="152">
        <f>IF(N308="snížená",J308,0)</f>
        <v>0</v>
      </c>
      <c r="BG308" s="152">
        <f>IF(N308="zákl. přenesená",J308,0)</f>
        <v>0</v>
      </c>
      <c r="BH308" s="152">
        <f>IF(N308="sníž. přenesená",J308,0)</f>
        <v>0</v>
      </c>
      <c r="BI308" s="152">
        <f>IF(N308="nulová",J308,0)</f>
        <v>0</v>
      </c>
      <c r="BJ308" s="19" t="s">
        <v>82</v>
      </c>
      <c r="BK308" s="152">
        <f>ROUND(I308*H308,2)</f>
        <v>0</v>
      </c>
      <c r="BL308" s="19" t="s">
        <v>146</v>
      </c>
      <c r="BM308" s="151" t="s">
        <v>574</v>
      </c>
    </row>
    <row r="309" spans="1:65" s="2" customFormat="1" ht="21.75" customHeight="1">
      <c r="A309" s="34"/>
      <c r="B309" s="139"/>
      <c r="C309" s="140" t="s">
        <v>575</v>
      </c>
      <c r="D309" s="140" t="s">
        <v>141</v>
      </c>
      <c r="E309" s="141" t="s">
        <v>576</v>
      </c>
      <c r="F309" s="142" t="s">
        <v>577</v>
      </c>
      <c r="G309" s="143" t="s">
        <v>270</v>
      </c>
      <c r="H309" s="144">
        <v>5</v>
      </c>
      <c r="I309" s="145"/>
      <c r="J309" s="146">
        <f>ROUND(I309*H309,2)</f>
        <v>0</v>
      </c>
      <c r="K309" s="142" t="s">
        <v>3</v>
      </c>
      <c r="L309" s="35"/>
      <c r="M309" s="147" t="s">
        <v>3</v>
      </c>
      <c r="N309" s="148" t="s">
        <v>45</v>
      </c>
      <c r="O309" s="55"/>
      <c r="P309" s="149">
        <f>O309*H309</f>
        <v>0</v>
      </c>
      <c r="Q309" s="149">
        <v>0.1326</v>
      </c>
      <c r="R309" s="149">
        <f>Q309*H309</f>
        <v>0.66300000000000003</v>
      </c>
      <c r="S309" s="149">
        <v>0</v>
      </c>
      <c r="T309" s="150">
        <f>S309*H309</f>
        <v>0</v>
      </c>
      <c r="U309" s="34"/>
      <c r="V309" s="34"/>
      <c r="W309" s="34"/>
      <c r="X309" s="34"/>
      <c r="Y309" s="34"/>
      <c r="Z309" s="34"/>
      <c r="AA309" s="34"/>
      <c r="AB309" s="34"/>
      <c r="AC309" s="34"/>
      <c r="AD309" s="34"/>
      <c r="AE309" s="34"/>
      <c r="AR309" s="151" t="s">
        <v>146</v>
      </c>
      <c r="AT309" s="151" t="s">
        <v>141</v>
      </c>
      <c r="AU309" s="151" t="s">
        <v>147</v>
      </c>
      <c r="AY309" s="19" t="s">
        <v>137</v>
      </c>
      <c r="BE309" s="152">
        <f>IF(N309="základní",J309,0)</f>
        <v>0</v>
      </c>
      <c r="BF309" s="152">
        <f>IF(N309="snížená",J309,0)</f>
        <v>0</v>
      </c>
      <c r="BG309" s="152">
        <f>IF(N309="zákl. přenesená",J309,0)</f>
        <v>0</v>
      </c>
      <c r="BH309" s="152">
        <f>IF(N309="sníž. přenesená",J309,0)</f>
        <v>0</v>
      </c>
      <c r="BI309" s="152">
        <f>IF(N309="nulová",J309,0)</f>
        <v>0</v>
      </c>
      <c r="BJ309" s="19" t="s">
        <v>82</v>
      </c>
      <c r="BK309" s="152">
        <f>ROUND(I309*H309,2)</f>
        <v>0</v>
      </c>
      <c r="BL309" s="19" t="s">
        <v>146</v>
      </c>
      <c r="BM309" s="151" t="s">
        <v>578</v>
      </c>
    </row>
    <row r="310" spans="1:65" s="2" customFormat="1" ht="16.5" customHeight="1">
      <c r="A310" s="34"/>
      <c r="B310" s="139"/>
      <c r="C310" s="185" t="s">
        <v>579</v>
      </c>
      <c r="D310" s="185" t="s">
        <v>225</v>
      </c>
      <c r="E310" s="186" t="s">
        <v>580</v>
      </c>
      <c r="F310" s="187" t="s">
        <v>581</v>
      </c>
      <c r="G310" s="188" t="s">
        <v>270</v>
      </c>
      <c r="H310" s="189">
        <v>5</v>
      </c>
      <c r="I310" s="190"/>
      <c r="J310" s="191">
        <f>ROUND(I310*H310,2)</f>
        <v>0</v>
      </c>
      <c r="K310" s="187" t="s">
        <v>3</v>
      </c>
      <c r="L310" s="192"/>
      <c r="M310" s="193" t="s">
        <v>3</v>
      </c>
      <c r="N310" s="194" t="s">
        <v>45</v>
      </c>
      <c r="O310" s="55"/>
      <c r="P310" s="149">
        <f>O310*H310</f>
        <v>0</v>
      </c>
      <c r="Q310" s="149">
        <v>2.9999999999999997E-4</v>
      </c>
      <c r="R310" s="149">
        <f>Q310*H310</f>
        <v>1.4999999999999998E-3</v>
      </c>
      <c r="S310" s="149">
        <v>0</v>
      </c>
      <c r="T310" s="150">
        <f>S310*H310</f>
        <v>0</v>
      </c>
      <c r="U310" s="34"/>
      <c r="V310" s="34"/>
      <c r="W310" s="34"/>
      <c r="X310" s="34"/>
      <c r="Y310" s="34"/>
      <c r="Z310" s="34"/>
      <c r="AA310" s="34"/>
      <c r="AB310" s="34"/>
      <c r="AC310" s="34"/>
      <c r="AD310" s="34"/>
      <c r="AE310" s="34"/>
      <c r="AR310" s="151" t="s">
        <v>190</v>
      </c>
      <c r="AT310" s="151" t="s">
        <v>225</v>
      </c>
      <c r="AU310" s="151" t="s">
        <v>147</v>
      </c>
      <c r="AY310" s="19" t="s">
        <v>137</v>
      </c>
      <c r="BE310" s="152">
        <f>IF(N310="základní",J310,0)</f>
        <v>0</v>
      </c>
      <c r="BF310" s="152">
        <f>IF(N310="snížená",J310,0)</f>
        <v>0</v>
      </c>
      <c r="BG310" s="152">
        <f>IF(N310="zákl. přenesená",J310,0)</f>
        <v>0</v>
      </c>
      <c r="BH310" s="152">
        <f>IF(N310="sníž. přenesená",J310,0)</f>
        <v>0</v>
      </c>
      <c r="BI310" s="152">
        <f>IF(N310="nulová",J310,0)</f>
        <v>0</v>
      </c>
      <c r="BJ310" s="19" t="s">
        <v>82</v>
      </c>
      <c r="BK310" s="152">
        <f>ROUND(I310*H310,2)</f>
        <v>0</v>
      </c>
      <c r="BL310" s="19" t="s">
        <v>146</v>
      </c>
      <c r="BM310" s="151" t="s">
        <v>582</v>
      </c>
    </row>
    <row r="311" spans="1:65" s="2" customFormat="1" ht="33" customHeight="1">
      <c r="A311" s="34"/>
      <c r="B311" s="139"/>
      <c r="C311" s="140" t="s">
        <v>583</v>
      </c>
      <c r="D311" s="140" t="s">
        <v>141</v>
      </c>
      <c r="E311" s="141" t="s">
        <v>584</v>
      </c>
      <c r="F311" s="142" t="s">
        <v>585</v>
      </c>
      <c r="G311" s="143" t="s">
        <v>387</v>
      </c>
      <c r="H311" s="144">
        <v>2.5</v>
      </c>
      <c r="I311" s="145"/>
      <c r="J311" s="146">
        <f>ROUND(I311*H311,2)</f>
        <v>0</v>
      </c>
      <c r="K311" s="142" t="s">
        <v>145</v>
      </c>
      <c r="L311" s="35"/>
      <c r="M311" s="147" t="s">
        <v>3</v>
      </c>
      <c r="N311" s="148" t="s">
        <v>45</v>
      </c>
      <c r="O311" s="55"/>
      <c r="P311" s="149">
        <f>O311*H311</f>
        <v>0</v>
      </c>
      <c r="Q311" s="149">
        <v>0.18318999999999999</v>
      </c>
      <c r="R311" s="149">
        <f>Q311*H311</f>
        <v>0.45797499999999997</v>
      </c>
      <c r="S311" s="149">
        <v>0</v>
      </c>
      <c r="T311" s="150">
        <f>S311*H311</f>
        <v>0</v>
      </c>
      <c r="U311" s="34"/>
      <c r="V311" s="34"/>
      <c r="W311" s="34"/>
      <c r="X311" s="34"/>
      <c r="Y311" s="34"/>
      <c r="Z311" s="34"/>
      <c r="AA311" s="34"/>
      <c r="AB311" s="34"/>
      <c r="AC311" s="34"/>
      <c r="AD311" s="34"/>
      <c r="AE311" s="34"/>
      <c r="AR311" s="151" t="s">
        <v>146</v>
      </c>
      <c r="AT311" s="151" t="s">
        <v>141</v>
      </c>
      <c r="AU311" s="151" t="s">
        <v>147</v>
      </c>
      <c r="AY311" s="19" t="s">
        <v>137</v>
      </c>
      <c r="BE311" s="152">
        <f>IF(N311="základní",J311,0)</f>
        <v>0</v>
      </c>
      <c r="BF311" s="152">
        <f>IF(N311="snížená",J311,0)</f>
        <v>0</v>
      </c>
      <c r="BG311" s="152">
        <f>IF(N311="zákl. přenesená",J311,0)</f>
        <v>0</v>
      </c>
      <c r="BH311" s="152">
        <f>IF(N311="sníž. přenesená",J311,0)</f>
        <v>0</v>
      </c>
      <c r="BI311" s="152">
        <f>IF(N311="nulová",J311,0)</f>
        <v>0</v>
      </c>
      <c r="BJ311" s="19" t="s">
        <v>82</v>
      </c>
      <c r="BK311" s="152">
        <f>ROUND(I311*H311,2)</f>
        <v>0</v>
      </c>
      <c r="BL311" s="19" t="s">
        <v>146</v>
      </c>
      <c r="BM311" s="151" t="s">
        <v>586</v>
      </c>
    </row>
    <row r="312" spans="1:65" s="14" customFormat="1">
      <c r="B312" s="161"/>
      <c r="D312" s="154" t="s">
        <v>149</v>
      </c>
      <c r="E312" s="162" t="s">
        <v>3</v>
      </c>
      <c r="F312" s="163" t="s">
        <v>587</v>
      </c>
      <c r="H312" s="164">
        <v>2.5</v>
      </c>
      <c r="I312" s="165"/>
      <c r="L312" s="161"/>
      <c r="M312" s="166"/>
      <c r="N312" s="167"/>
      <c r="O312" s="167"/>
      <c r="P312" s="167"/>
      <c r="Q312" s="167"/>
      <c r="R312" s="167"/>
      <c r="S312" s="167"/>
      <c r="T312" s="168"/>
      <c r="AT312" s="162" t="s">
        <v>149</v>
      </c>
      <c r="AU312" s="162" t="s">
        <v>147</v>
      </c>
      <c r="AV312" s="14" t="s">
        <v>84</v>
      </c>
      <c r="AW312" s="14" t="s">
        <v>36</v>
      </c>
      <c r="AX312" s="14" t="s">
        <v>82</v>
      </c>
      <c r="AY312" s="162" t="s">
        <v>137</v>
      </c>
    </row>
    <row r="313" spans="1:65" s="12" customFormat="1" ht="20.85" customHeight="1">
      <c r="B313" s="126"/>
      <c r="D313" s="127" t="s">
        <v>73</v>
      </c>
      <c r="E313" s="137" t="s">
        <v>588</v>
      </c>
      <c r="F313" s="137" t="s">
        <v>589</v>
      </c>
      <c r="I313" s="129"/>
      <c r="J313" s="138">
        <f>BK313</f>
        <v>0</v>
      </c>
      <c r="L313" s="126"/>
      <c r="M313" s="131"/>
      <c r="N313" s="132"/>
      <c r="O313" s="132"/>
      <c r="P313" s="133">
        <f>SUM(P314:P340)</f>
        <v>0</v>
      </c>
      <c r="Q313" s="132"/>
      <c r="R313" s="133">
        <f>SUM(R314:R340)</f>
        <v>1493.9954550527998</v>
      </c>
      <c r="S313" s="132"/>
      <c r="T313" s="134">
        <f>SUM(T314:T340)</f>
        <v>0</v>
      </c>
      <c r="AR313" s="127" t="s">
        <v>82</v>
      </c>
      <c r="AT313" s="135" t="s">
        <v>73</v>
      </c>
      <c r="AU313" s="135" t="s">
        <v>84</v>
      </c>
      <c r="AY313" s="127" t="s">
        <v>137</v>
      </c>
      <c r="BK313" s="136">
        <f>SUM(BK314:BK340)</f>
        <v>0</v>
      </c>
    </row>
    <row r="314" spans="1:65" s="2" customFormat="1" ht="44.25" customHeight="1">
      <c r="A314" s="34"/>
      <c r="B314" s="139"/>
      <c r="C314" s="140" t="s">
        <v>590</v>
      </c>
      <c r="D314" s="140" t="s">
        <v>141</v>
      </c>
      <c r="E314" s="141" t="s">
        <v>591</v>
      </c>
      <c r="F314" s="142" t="s">
        <v>592</v>
      </c>
      <c r="G314" s="143" t="s">
        <v>144</v>
      </c>
      <c r="H314" s="144">
        <v>914.56</v>
      </c>
      <c r="I314" s="145"/>
      <c r="J314" s="146">
        <f>ROUND(I314*H314,2)</f>
        <v>0</v>
      </c>
      <c r="K314" s="142" t="s">
        <v>145</v>
      </c>
      <c r="L314" s="35"/>
      <c r="M314" s="147" t="s">
        <v>3</v>
      </c>
      <c r="N314" s="148" t="s">
        <v>45</v>
      </c>
      <c r="O314" s="55"/>
      <c r="P314" s="149">
        <f>O314*H314</f>
        <v>0</v>
      </c>
      <c r="Q314" s="149">
        <v>1.63</v>
      </c>
      <c r="R314" s="149">
        <f>Q314*H314</f>
        <v>1490.7327999999998</v>
      </c>
      <c r="S314" s="149">
        <v>0</v>
      </c>
      <c r="T314" s="150">
        <f>S314*H314</f>
        <v>0</v>
      </c>
      <c r="U314" s="34"/>
      <c r="V314" s="34"/>
      <c r="W314" s="34"/>
      <c r="X314" s="34"/>
      <c r="Y314" s="34"/>
      <c r="Z314" s="34"/>
      <c r="AA314" s="34"/>
      <c r="AB314" s="34"/>
      <c r="AC314" s="34"/>
      <c r="AD314" s="34"/>
      <c r="AE314" s="34"/>
      <c r="AR314" s="151" t="s">
        <v>146</v>
      </c>
      <c r="AT314" s="151" t="s">
        <v>141</v>
      </c>
      <c r="AU314" s="151" t="s">
        <v>147</v>
      </c>
      <c r="AY314" s="19" t="s">
        <v>137</v>
      </c>
      <c r="BE314" s="152">
        <f>IF(N314="základní",J314,0)</f>
        <v>0</v>
      </c>
      <c r="BF314" s="152">
        <f>IF(N314="snížená",J314,0)</f>
        <v>0</v>
      </c>
      <c r="BG314" s="152">
        <f>IF(N314="zákl. přenesená",J314,0)</f>
        <v>0</v>
      </c>
      <c r="BH314" s="152">
        <f>IF(N314="sníž. přenesená",J314,0)</f>
        <v>0</v>
      </c>
      <c r="BI314" s="152">
        <f>IF(N314="nulová",J314,0)</f>
        <v>0</v>
      </c>
      <c r="BJ314" s="19" t="s">
        <v>82</v>
      </c>
      <c r="BK314" s="152">
        <f>ROUND(I314*H314,2)</f>
        <v>0</v>
      </c>
      <c r="BL314" s="19" t="s">
        <v>146</v>
      </c>
      <c r="BM314" s="151" t="s">
        <v>593</v>
      </c>
    </row>
    <row r="315" spans="1:65" s="14" customFormat="1" ht="33.75">
      <c r="B315" s="161"/>
      <c r="D315" s="154" t="s">
        <v>149</v>
      </c>
      <c r="E315" s="162" t="s">
        <v>3</v>
      </c>
      <c r="F315" s="163" t="s">
        <v>248</v>
      </c>
      <c r="H315" s="164">
        <v>783.36</v>
      </c>
      <c r="I315" s="165"/>
      <c r="L315" s="161"/>
      <c r="M315" s="166"/>
      <c r="N315" s="167"/>
      <c r="O315" s="167"/>
      <c r="P315" s="167"/>
      <c r="Q315" s="167"/>
      <c r="R315" s="167"/>
      <c r="S315" s="167"/>
      <c r="T315" s="168"/>
      <c r="AT315" s="162" t="s">
        <v>149</v>
      </c>
      <c r="AU315" s="162" t="s">
        <v>147</v>
      </c>
      <c r="AV315" s="14" t="s">
        <v>84</v>
      </c>
      <c r="AW315" s="14" t="s">
        <v>36</v>
      </c>
      <c r="AX315" s="14" t="s">
        <v>74</v>
      </c>
      <c r="AY315" s="162" t="s">
        <v>137</v>
      </c>
    </row>
    <row r="316" spans="1:65" s="14" customFormat="1" ht="33.75">
      <c r="B316" s="161"/>
      <c r="D316" s="154" t="s">
        <v>149</v>
      </c>
      <c r="E316" s="162" t="s">
        <v>3</v>
      </c>
      <c r="F316" s="163" t="s">
        <v>594</v>
      </c>
      <c r="H316" s="164">
        <v>131.19999999999999</v>
      </c>
      <c r="I316" s="165"/>
      <c r="L316" s="161"/>
      <c r="M316" s="166"/>
      <c r="N316" s="167"/>
      <c r="O316" s="167"/>
      <c r="P316" s="167"/>
      <c r="Q316" s="167"/>
      <c r="R316" s="167"/>
      <c r="S316" s="167"/>
      <c r="T316" s="168"/>
      <c r="AT316" s="162" t="s">
        <v>149</v>
      </c>
      <c r="AU316" s="162" t="s">
        <v>147</v>
      </c>
      <c r="AV316" s="14" t="s">
        <v>84</v>
      </c>
      <c r="AW316" s="14" t="s">
        <v>36</v>
      </c>
      <c r="AX316" s="14" t="s">
        <v>74</v>
      </c>
      <c r="AY316" s="162" t="s">
        <v>137</v>
      </c>
    </row>
    <row r="317" spans="1:65" s="16" customFormat="1">
      <c r="B317" s="177"/>
      <c r="D317" s="154" t="s">
        <v>149</v>
      </c>
      <c r="E317" s="178" t="s">
        <v>3</v>
      </c>
      <c r="F317" s="179" t="s">
        <v>154</v>
      </c>
      <c r="H317" s="180">
        <v>914.56</v>
      </c>
      <c r="I317" s="181"/>
      <c r="L317" s="177"/>
      <c r="M317" s="182"/>
      <c r="N317" s="183"/>
      <c r="O317" s="183"/>
      <c r="P317" s="183"/>
      <c r="Q317" s="183"/>
      <c r="R317" s="183"/>
      <c r="S317" s="183"/>
      <c r="T317" s="184"/>
      <c r="AT317" s="178" t="s">
        <v>149</v>
      </c>
      <c r="AU317" s="178" t="s">
        <v>147</v>
      </c>
      <c r="AV317" s="16" t="s">
        <v>146</v>
      </c>
      <c r="AW317" s="16" t="s">
        <v>36</v>
      </c>
      <c r="AX317" s="16" t="s">
        <v>82</v>
      </c>
      <c r="AY317" s="178" t="s">
        <v>137</v>
      </c>
    </row>
    <row r="318" spans="1:65" s="2" customFormat="1" ht="36">
      <c r="A318" s="34"/>
      <c r="B318" s="139"/>
      <c r="C318" s="140" t="s">
        <v>595</v>
      </c>
      <c r="D318" s="140" t="s">
        <v>141</v>
      </c>
      <c r="E318" s="141" t="s">
        <v>596</v>
      </c>
      <c r="F318" s="142" t="s">
        <v>597</v>
      </c>
      <c r="G318" s="143" t="s">
        <v>199</v>
      </c>
      <c r="H318" s="144">
        <v>6373.12</v>
      </c>
      <c r="I318" s="145"/>
      <c r="J318" s="146">
        <f>ROUND(I318*H318,2)</f>
        <v>0</v>
      </c>
      <c r="K318" s="142" t="s">
        <v>145</v>
      </c>
      <c r="L318" s="35"/>
      <c r="M318" s="147" t="s">
        <v>3</v>
      </c>
      <c r="N318" s="148" t="s">
        <v>45</v>
      </c>
      <c r="O318" s="55"/>
      <c r="P318" s="149">
        <f>O318*H318</f>
        <v>0</v>
      </c>
      <c r="Q318" s="149">
        <v>1.6694E-4</v>
      </c>
      <c r="R318" s="149">
        <f>Q318*H318</f>
        <v>1.0639286528</v>
      </c>
      <c r="S318" s="149">
        <v>0</v>
      </c>
      <c r="T318" s="150">
        <f>S318*H318</f>
        <v>0</v>
      </c>
      <c r="U318" s="34"/>
      <c r="V318" s="34"/>
      <c r="W318" s="34"/>
      <c r="X318" s="34"/>
      <c r="Y318" s="34"/>
      <c r="Z318" s="34"/>
      <c r="AA318" s="34"/>
      <c r="AB318" s="34"/>
      <c r="AC318" s="34"/>
      <c r="AD318" s="34"/>
      <c r="AE318" s="34"/>
      <c r="AR318" s="151" t="s">
        <v>146</v>
      </c>
      <c r="AT318" s="151" t="s">
        <v>141</v>
      </c>
      <c r="AU318" s="151" t="s">
        <v>147</v>
      </c>
      <c r="AY318" s="19" t="s">
        <v>137</v>
      </c>
      <c r="BE318" s="152">
        <f>IF(N318="základní",J318,0)</f>
        <v>0</v>
      </c>
      <c r="BF318" s="152">
        <f>IF(N318="snížená",J318,0)</f>
        <v>0</v>
      </c>
      <c r="BG318" s="152">
        <f>IF(N318="zákl. přenesená",J318,0)</f>
        <v>0</v>
      </c>
      <c r="BH318" s="152">
        <f>IF(N318="sníž. přenesená",J318,0)</f>
        <v>0</v>
      </c>
      <c r="BI318" s="152">
        <f>IF(N318="nulová",J318,0)</f>
        <v>0</v>
      </c>
      <c r="BJ318" s="19" t="s">
        <v>82</v>
      </c>
      <c r="BK318" s="152">
        <f>ROUND(I318*H318,2)</f>
        <v>0</v>
      </c>
      <c r="BL318" s="19" t="s">
        <v>146</v>
      </c>
      <c r="BM318" s="151" t="s">
        <v>598</v>
      </c>
    </row>
    <row r="319" spans="1:65" s="13" customFormat="1">
      <c r="B319" s="153"/>
      <c r="D319" s="154" t="s">
        <v>149</v>
      </c>
      <c r="E319" s="155" t="s">
        <v>3</v>
      </c>
      <c r="F319" s="156" t="s">
        <v>599</v>
      </c>
      <c r="H319" s="155" t="s">
        <v>3</v>
      </c>
      <c r="I319" s="157"/>
      <c r="L319" s="153"/>
      <c r="M319" s="158"/>
      <c r="N319" s="159"/>
      <c r="O319" s="159"/>
      <c r="P319" s="159"/>
      <c r="Q319" s="159"/>
      <c r="R319" s="159"/>
      <c r="S319" s="159"/>
      <c r="T319" s="160"/>
      <c r="AT319" s="155" t="s">
        <v>149</v>
      </c>
      <c r="AU319" s="155" t="s">
        <v>147</v>
      </c>
      <c r="AV319" s="13" t="s">
        <v>82</v>
      </c>
      <c r="AW319" s="13" t="s">
        <v>36</v>
      </c>
      <c r="AX319" s="13" t="s">
        <v>74</v>
      </c>
      <c r="AY319" s="155" t="s">
        <v>137</v>
      </c>
    </row>
    <row r="320" spans="1:65" s="14" customFormat="1" ht="33.75">
      <c r="B320" s="161"/>
      <c r="D320" s="154" t="s">
        <v>149</v>
      </c>
      <c r="E320" s="162" t="s">
        <v>3</v>
      </c>
      <c r="F320" s="163" t="s">
        <v>600</v>
      </c>
      <c r="H320" s="164">
        <v>2937.6</v>
      </c>
      <c r="I320" s="165"/>
      <c r="L320" s="161"/>
      <c r="M320" s="166"/>
      <c r="N320" s="167"/>
      <c r="O320" s="167"/>
      <c r="P320" s="167"/>
      <c r="Q320" s="167"/>
      <c r="R320" s="167"/>
      <c r="S320" s="167"/>
      <c r="T320" s="168"/>
      <c r="AT320" s="162" t="s">
        <v>149</v>
      </c>
      <c r="AU320" s="162" t="s">
        <v>147</v>
      </c>
      <c r="AV320" s="14" t="s">
        <v>84</v>
      </c>
      <c r="AW320" s="14" t="s">
        <v>36</v>
      </c>
      <c r="AX320" s="14" t="s">
        <v>74</v>
      </c>
      <c r="AY320" s="162" t="s">
        <v>137</v>
      </c>
    </row>
    <row r="321" spans="1:65" s="14" customFormat="1" ht="22.5">
      <c r="B321" s="161"/>
      <c r="D321" s="154" t="s">
        <v>149</v>
      </c>
      <c r="E321" s="162" t="s">
        <v>3</v>
      </c>
      <c r="F321" s="163" t="s">
        <v>601</v>
      </c>
      <c r="H321" s="164">
        <v>787.2</v>
      </c>
      <c r="I321" s="165"/>
      <c r="L321" s="161"/>
      <c r="M321" s="166"/>
      <c r="N321" s="167"/>
      <c r="O321" s="167"/>
      <c r="P321" s="167"/>
      <c r="Q321" s="167"/>
      <c r="R321" s="167"/>
      <c r="S321" s="167"/>
      <c r="T321" s="168"/>
      <c r="AT321" s="162" t="s">
        <v>149</v>
      </c>
      <c r="AU321" s="162" t="s">
        <v>147</v>
      </c>
      <c r="AV321" s="14" t="s">
        <v>84</v>
      </c>
      <c r="AW321" s="14" t="s">
        <v>36</v>
      </c>
      <c r="AX321" s="14" t="s">
        <v>74</v>
      </c>
      <c r="AY321" s="162" t="s">
        <v>137</v>
      </c>
    </row>
    <row r="322" spans="1:65" s="13" customFormat="1">
      <c r="B322" s="153"/>
      <c r="D322" s="154" t="s">
        <v>149</v>
      </c>
      <c r="E322" s="155" t="s">
        <v>3</v>
      </c>
      <c r="F322" s="156" t="s">
        <v>602</v>
      </c>
      <c r="H322" s="155" t="s">
        <v>3</v>
      </c>
      <c r="I322" s="157"/>
      <c r="L322" s="153"/>
      <c r="M322" s="158"/>
      <c r="N322" s="159"/>
      <c r="O322" s="159"/>
      <c r="P322" s="159"/>
      <c r="Q322" s="159"/>
      <c r="R322" s="159"/>
      <c r="S322" s="159"/>
      <c r="T322" s="160"/>
      <c r="AT322" s="155" t="s">
        <v>149</v>
      </c>
      <c r="AU322" s="155" t="s">
        <v>147</v>
      </c>
      <c r="AV322" s="13" t="s">
        <v>82</v>
      </c>
      <c r="AW322" s="13" t="s">
        <v>36</v>
      </c>
      <c r="AX322" s="13" t="s">
        <v>74</v>
      </c>
      <c r="AY322" s="155" t="s">
        <v>137</v>
      </c>
    </row>
    <row r="323" spans="1:65" s="14" customFormat="1" ht="33.75">
      <c r="B323" s="161"/>
      <c r="D323" s="154" t="s">
        <v>149</v>
      </c>
      <c r="E323" s="162" t="s">
        <v>3</v>
      </c>
      <c r="F323" s="163" t="s">
        <v>603</v>
      </c>
      <c r="H323" s="164">
        <v>1958.4</v>
      </c>
      <c r="I323" s="165"/>
      <c r="L323" s="161"/>
      <c r="M323" s="166"/>
      <c r="N323" s="167"/>
      <c r="O323" s="167"/>
      <c r="P323" s="167"/>
      <c r="Q323" s="167"/>
      <c r="R323" s="167"/>
      <c r="S323" s="167"/>
      <c r="T323" s="168"/>
      <c r="AT323" s="162" t="s">
        <v>149</v>
      </c>
      <c r="AU323" s="162" t="s">
        <v>147</v>
      </c>
      <c r="AV323" s="14" t="s">
        <v>84</v>
      </c>
      <c r="AW323" s="14" t="s">
        <v>36</v>
      </c>
      <c r="AX323" s="14" t="s">
        <v>74</v>
      </c>
      <c r="AY323" s="162" t="s">
        <v>137</v>
      </c>
    </row>
    <row r="324" spans="1:65" s="14" customFormat="1" ht="22.5">
      <c r="B324" s="161"/>
      <c r="D324" s="154" t="s">
        <v>149</v>
      </c>
      <c r="E324" s="162" t="s">
        <v>3</v>
      </c>
      <c r="F324" s="163" t="s">
        <v>604</v>
      </c>
      <c r="H324" s="164">
        <v>656</v>
      </c>
      <c r="I324" s="165"/>
      <c r="L324" s="161"/>
      <c r="M324" s="166"/>
      <c r="N324" s="167"/>
      <c r="O324" s="167"/>
      <c r="P324" s="167"/>
      <c r="Q324" s="167"/>
      <c r="R324" s="167"/>
      <c r="S324" s="167"/>
      <c r="T324" s="168"/>
      <c r="AT324" s="162" t="s">
        <v>149</v>
      </c>
      <c r="AU324" s="162" t="s">
        <v>147</v>
      </c>
      <c r="AV324" s="14" t="s">
        <v>84</v>
      </c>
      <c r="AW324" s="14" t="s">
        <v>36</v>
      </c>
      <c r="AX324" s="14" t="s">
        <v>74</v>
      </c>
      <c r="AY324" s="162" t="s">
        <v>137</v>
      </c>
    </row>
    <row r="325" spans="1:65" s="13" customFormat="1">
      <c r="B325" s="153"/>
      <c r="D325" s="154" t="s">
        <v>149</v>
      </c>
      <c r="E325" s="155" t="s">
        <v>3</v>
      </c>
      <c r="F325" s="156" t="s">
        <v>605</v>
      </c>
      <c r="H325" s="155" t="s">
        <v>3</v>
      </c>
      <c r="I325" s="157"/>
      <c r="L325" s="153"/>
      <c r="M325" s="158"/>
      <c r="N325" s="159"/>
      <c r="O325" s="159"/>
      <c r="P325" s="159"/>
      <c r="Q325" s="159"/>
      <c r="R325" s="159"/>
      <c r="S325" s="159"/>
      <c r="T325" s="160"/>
      <c r="AT325" s="155" t="s">
        <v>149</v>
      </c>
      <c r="AU325" s="155" t="s">
        <v>147</v>
      </c>
      <c r="AV325" s="13" t="s">
        <v>82</v>
      </c>
      <c r="AW325" s="13" t="s">
        <v>36</v>
      </c>
      <c r="AX325" s="13" t="s">
        <v>74</v>
      </c>
      <c r="AY325" s="155" t="s">
        <v>137</v>
      </c>
    </row>
    <row r="326" spans="1:65" s="14" customFormat="1">
      <c r="B326" s="161"/>
      <c r="D326" s="154" t="s">
        <v>149</v>
      </c>
      <c r="E326" s="162" t="s">
        <v>3</v>
      </c>
      <c r="F326" s="163" t="s">
        <v>606</v>
      </c>
      <c r="H326" s="164">
        <v>33.92</v>
      </c>
      <c r="I326" s="165"/>
      <c r="L326" s="161"/>
      <c r="M326" s="166"/>
      <c r="N326" s="167"/>
      <c r="O326" s="167"/>
      <c r="P326" s="167"/>
      <c r="Q326" s="167"/>
      <c r="R326" s="167"/>
      <c r="S326" s="167"/>
      <c r="T326" s="168"/>
      <c r="AT326" s="162" t="s">
        <v>149</v>
      </c>
      <c r="AU326" s="162" t="s">
        <v>147</v>
      </c>
      <c r="AV326" s="14" t="s">
        <v>84</v>
      </c>
      <c r="AW326" s="14" t="s">
        <v>36</v>
      </c>
      <c r="AX326" s="14" t="s">
        <v>74</v>
      </c>
      <c r="AY326" s="162" t="s">
        <v>137</v>
      </c>
    </row>
    <row r="327" spans="1:65" s="16" customFormat="1">
      <c r="B327" s="177"/>
      <c r="D327" s="154" t="s">
        <v>149</v>
      </c>
      <c r="E327" s="178" t="s">
        <v>3</v>
      </c>
      <c r="F327" s="179" t="s">
        <v>154</v>
      </c>
      <c r="H327" s="180">
        <v>6373.12</v>
      </c>
      <c r="I327" s="181"/>
      <c r="L327" s="177"/>
      <c r="M327" s="182"/>
      <c r="N327" s="183"/>
      <c r="O327" s="183"/>
      <c r="P327" s="183"/>
      <c r="Q327" s="183"/>
      <c r="R327" s="183"/>
      <c r="S327" s="183"/>
      <c r="T327" s="184"/>
      <c r="AT327" s="178" t="s">
        <v>149</v>
      </c>
      <c r="AU327" s="178" t="s">
        <v>147</v>
      </c>
      <c r="AV327" s="16" t="s">
        <v>146</v>
      </c>
      <c r="AW327" s="16" t="s">
        <v>36</v>
      </c>
      <c r="AX327" s="16" t="s">
        <v>82</v>
      </c>
      <c r="AY327" s="178" t="s">
        <v>137</v>
      </c>
    </row>
    <row r="328" spans="1:65" s="2" customFormat="1" ht="24">
      <c r="A328" s="34"/>
      <c r="B328" s="139"/>
      <c r="C328" s="185" t="s">
        <v>607</v>
      </c>
      <c r="D328" s="185" t="s">
        <v>225</v>
      </c>
      <c r="E328" s="186" t="s">
        <v>608</v>
      </c>
      <c r="F328" s="187" t="s">
        <v>609</v>
      </c>
      <c r="G328" s="188" t="s">
        <v>199</v>
      </c>
      <c r="H328" s="189">
        <v>7329.0879999999997</v>
      </c>
      <c r="I328" s="190"/>
      <c r="J328" s="191">
        <f>ROUND(I328*H328,2)</f>
        <v>0</v>
      </c>
      <c r="K328" s="187" t="s">
        <v>145</v>
      </c>
      <c r="L328" s="192"/>
      <c r="M328" s="193" t="s">
        <v>3</v>
      </c>
      <c r="N328" s="194" t="s">
        <v>45</v>
      </c>
      <c r="O328" s="55"/>
      <c r="P328" s="149">
        <f>O328*H328</f>
        <v>0</v>
      </c>
      <c r="Q328" s="149">
        <v>2.9999999999999997E-4</v>
      </c>
      <c r="R328" s="149">
        <f>Q328*H328</f>
        <v>2.1987263999999995</v>
      </c>
      <c r="S328" s="149">
        <v>0</v>
      </c>
      <c r="T328" s="150">
        <f>S328*H328</f>
        <v>0</v>
      </c>
      <c r="U328" s="34"/>
      <c r="V328" s="34"/>
      <c r="W328" s="34"/>
      <c r="X328" s="34"/>
      <c r="Y328" s="34"/>
      <c r="Z328" s="34"/>
      <c r="AA328" s="34"/>
      <c r="AB328" s="34"/>
      <c r="AC328" s="34"/>
      <c r="AD328" s="34"/>
      <c r="AE328" s="34"/>
      <c r="AR328" s="151" t="s">
        <v>190</v>
      </c>
      <c r="AT328" s="151" t="s">
        <v>225</v>
      </c>
      <c r="AU328" s="151" t="s">
        <v>147</v>
      </c>
      <c r="AY328" s="19" t="s">
        <v>137</v>
      </c>
      <c r="BE328" s="152">
        <f>IF(N328="základní",J328,0)</f>
        <v>0</v>
      </c>
      <c r="BF328" s="152">
        <f>IF(N328="snížená",J328,0)</f>
        <v>0</v>
      </c>
      <c r="BG328" s="152">
        <f>IF(N328="zákl. přenesená",J328,0)</f>
        <v>0</v>
      </c>
      <c r="BH328" s="152">
        <f>IF(N328="sníž. přenesená",J328,0)</f>
        <v>0</v>
      </c>
      <c r="BI328" s="152">
        <f>IF(N328="nulová",J328,0)</f>
        <v>0</v>
      </c>
      <c r="BJ328" s="19" t="s">
        <v>82</v>
      </c>
      <c r="BK328" s="152">
        <f>ROUND(I328*H328,2)</f>
        <v>0</v>
      </c>
      <c r="BL328" s="19" t="s">
        <v>146</v>
      </c>
      <c r="BM328" s="151" t="s">
        <v>610</v>
      </c>
    </row>
    <row r="329" spans="1:65" s="2" customFormat="1" ht="39">
      <c r="A329" s="34"/>
      <c r="B329" s="35"/>
      <c r="C329" s="34"/>
      <c r="D329" s="154" t="s">
        <v>409</v>
      </c>
      <c r="E329" s="34"/>
      <c r="F329" s="195" t="s">
        <v>611</v>
      </c>
      <c r="G329" s="34"/>
      <c r="H329" s="34"/>
      <c r="I329" s="196"/>
      <c r="J329" s="34"/>
      <c r="K329" s="34"/>
      <c r="L329" s="35"/>
      <c r="M329" s="197"/>
      <c r="N329" s="198"/>
      <c r="O329" s="55"/>
      <c r="P329" s="55"/>
      <c r="Q329" s="55"/>
      <c r="R329" s="55"/>
      <c r="S329" s="55"/>
      <c r="T329" s="56"/>
      <c r="U329" s="34"/>
      <c r="V329" s="34"/>
      <c r="W329" s="34"/>
      <c r="X329" s="34"/>
      <c r="Y329" s="34"/>
      <c r="Z329" s="34"/>
      <c r="AA329" s="34"/>
      <c r="AB329" s="34"/>
      <c r="AC329" s="34"/>
      <c r="AD329" s="34"/>
      <c r="AE329" s="34"/>
      <c r="AT329" s="19" t="s">
        <v>409</v>
      </c>
      <c r="AU329" s="19" t="s">
        <v>147</v>
      </c>
    </row>
    <row r="330" spans="1:65" s="13" customFormat="1">
      <c r="B330" s="153"/>
      <c r="D330" s="154" t="s">
        <v>149</v>
      </c>
      <c r="E330" s="155" t="s">
        <v>3</v>
      </c>
      <c r="F330" s="156" t="s">
        <v>599</v>
      </c>
      <c r="H330" s="155" t="s">
        <v>3</v>
      </c>
      <c r="I330" s="157"/>
      <c r="L330" s="153"/>
      <c r="M330" s="158"/>
      <c r="N330" s="159"/>
      <c r="O330" s="159"/>
      <c r="P330" s="159"/>
      <c r="Q330" s="159"/>
      <c r="R330" s="159"/>
      <c r="S330" s="159"/>
      <c r="T330" s="160"/>
      <c r="AT330" s="155" t="s">
        <v>149</v>
      </c>
      <c r="AU330" s="155" t="s">
        <v>147</v>
      </c>
      <c r="AV330" s="13" t="s">
        <v>82</v>
      </c>
      <c r="AW330" s="13" t="s">
        <v>36</v>
      </c>
      <c r="AX330" s="13" t="s">
        <v>74</v>
      </c>
      <c r="AY330" s="155" t="s">
        <v>137</v>
      </c>
    </row>
    <row r="331" spans="1:65" s="14" customFormat="1" ht="33.75">
      <c r="B331" s="161"/>
      <c r="D331" s="154" t="s">
        <v>149</v>
      </c>
      <c r="E331" s="162" t="s">
        <v>3</v>
      </c>
      <c r="F331" s="163" t="s">
        <v>600</v>
      </c>
      <c r="H331" s="164">
        <v>2937.6</v>
      </c>
      <c r="I331" s="165"/>
      <c r="L331" s="161"/>
      <c r="M331" s="166"/>
      <c r="N331" s="167"/>
      <c r="O331" s="167"/>
      <c r="P331" s="167"/>
      <c r="Q331" s="167"/>
      <c r="R331" s="167"/>
      <c r="S331" s="167"/>
      <c r="T331" s="168"/>
      <c r="AT331" s="162" t="s">
        <v>149</v>
      </c>
      <c r="AU331" s="162" t="s">
        <v>147</v>
      </c>
      <c r="AV331" s="14" t="s">
        <v>84</v>
      </c>
      <c r="AW331" s="14" t="s">
        <v>36</v>
      </c>
      <c r="AX331" s="14" t="s">
        <v>74</v>
      </c>
      <c r="AY331" s="162" t="s">
        <v>137</v>
      </c>
    </row>
    <row r="332" spans="1:65" s="14" customFormat="1" ht="22.5">
      <c r="B332" s="161"/>
      <c r="D332" s="154" t="s">
        <v>149</v>
      </c>
      <c r="E332" s="162" t="s">
        <v>3</v>
      </c>
      <c r="F332" s="163" t="s">
        <v>601</v>
      </c>
      <c r="H332" s="164">
        <v>787.2</v>
      </c>
      <c r="I332" s="165"/>
      <c r="L332" s="161"/>
      <c r="M332" s="166"/>
      <c r="N332" s="167"/>
      <c r="O332" s="167"/>
      <c r="P332" s="167"/>
      <c r="Q332" s="167"/>
      <c r="R332" s="167"/>
      <c r="S332" s="167"/>
      <c r="T332" s="168"/>
      <c r="AT332" s="162" t="s">
        <v>149</v>
      </c>
      <c r="AU332" s="162" t="s">
        <v>147</v>
      </c>
      <c r="AV332" s="14" t="s">
        <v>84</v>
      </c>
      <c r="AW332" s="14" t="s">
        <v>36</v>
      </c>
      <c r="AX332" s="14" t="s">
        <v>74</v>
      </c>
      <c r="AY332" s="162" t="s">
        <v>137</v>
      </c>
    </row>
    <row r="333" spans="1:65" s="13" customFormat="1">
      <c r="B333" s="153"/>
      <c r="D333" s="154" t="s">
        <v>149</v>
      </c>
      <c r="E333" s="155" t="s">
        <v>3</v>
      </c>
      <c r="F333" s="156" t="s">
        <v>602</v>
      </c>
      <c r="H333" s="155" t="s">
        <v>3</v>
      </c>
      <c r="I333" s="157"/>
      <c r="L333" s="153"/>
      <c r="M333" s="158"/>
      <c r="N333" s="159"/>
      <c r="O333" s="159"/>
      <c r="P333" s="159"/>
      <c r="Q333" s="159"/>
      <c r="R333" s="159"/>
      <c r="S333" s="159"/>
      <c r="T333" s="160"/>
      <c r="AT333" s="155" t="s">
        <v>149</v>
      </c>
      <c r="AU333" s="155" t="s">
        <v>147</v>
      </c>
      <c r="AV333" s="13" t="s">
        <v>82</v>
      </c>
      <c r="AW333" s="13" t="s">
        <v>36</v>
      </c>
      <c r="AX333" s="13" t="s">
        <v>74</v>
      </c>
      <c r="AY333" s="155" t="s">
        <v>137</v>
      </c>
    </row>
    <row r="334" spans="1:65" s="14" customFormat="1" ht="33.75">
      <c r="B334" s="161"/>
      <c r="D334" s="154" t="s">
        <v>149</v>
      </c>
      <c r="E334" s="162" t="s">
        <v>3</v>
      </c>
      <c r="F334" s="163" t="s">
        <v>603</v>
      </c>
      <c r="H334" s="164">
        <v>1958.4</v>
      </c>
      <c r="I334" s="165"/>
      <c r="L334" s="161"/>
      <c r="M334" s="166"/>
      <c r="N334" s="167"/>
      <c r="O334" s="167"/>
      <c r="P334" s="167"/>
      <c r="Q334" s="167"/>
      <c r="R334" s="167"/>
      <c r="S334" s="167"/>
      <c r="T334" s="168"/>
      <c r="AT334" s="162" t="s">
        <v>149</v>
      </c>
      <c r="AU334" s="162" t="s">
        <v>147</v>
      </c>
      <c r="AV334" s="14" t="s">
        <v>84</v>
      </c>
      <c r="AW334" s="14" t="s">
        <v>36</v>
      </c>
      <c r="AX334" s="14" t="s">
        <v>74</v>
      </c>
      <c r="AY334" s="162" t="s">
        <v>137</v>
      </c>
    </row>
    <row r="335" spans="1:65" s="14" customFormat="1" ht="22.5">
      <c r="B335" s="161"/>
      <c r="D335" s="154" t="s">
        <v>149</v>
      </c>
      <c r="E335" s="162" t="s">
        <v>3</v>
      </c>
      <c r="F335" s="163" t="s">
        <v>604</v>
      </c>
      <c r="H335" s="164">
        <v>656</v>
      </c>
      <c r="I335" s="165"/>
      <c r="L335" s="161"/>
      <c r="M335" s="166"/>
      <c r="N335" s="167"/>
      <c r="O335" s="167"/>
      <c r="P335" s="167"/>
      <c r="Q335" s="167"/>
      <c r="R335" s="167"/>
      <c r="S335" s="167"/>
      <c r="T335" s="168"/>
      <c r="AT335" s="162" t="s">
        <v>149</v>
      </c>
      <c r="AU335" s="162" t="s">
        <v>147</v>
      </c>
      <c r="AV335" s="14" t="s">
        <v>84</v>
      </c>
      <c r="AW335" s="14" t="s">
        <v>36</v>
      </c>
      <c r="AX335" s="14" t="s">
        <v>74</v>
      </c>
      <c r="AY335" s="162" t="s">
        <v>137</v>
      </c>
    </row>
    <row r="336" spans="1:65" s="13" customFormat="1">
      <c r="B336" s="153"/>
      <c r="D336" s="154" t="s">
        <v>149</v>
      </c>
      <c r="E336" s="155" t="s">
        <v>3</v>
      </c>
      <c r="F336" s="156" t="s">
        <v>605</v>
      </c>
      <c r="H336" s="155" t="s">
        <v>3</v>
      </c>
      <c r="I336" s="157"/>
      <c r="L336" s="153"/>
      <c r="M336" s="158"/>
      <c r="N336" s="159"/>
      <c r="O336" s="159"/>
      <c r="P336" s="159"/>
      <c r="Q336" s="159"/>
      <c r="R336" s="159"/>
      <c r="S336" s="159"/>
      <c r="T336" s="160"/>
      <c r="AT336" s="155" t="s">
        <v>149</v>
      </c>
      <c r="AU336" s="155" t="s">
        <v>147</v>
      </c>
      <c r="AV336" s="13" t="s">
        <v>82</v>
      </c>
      <c r="AW336" s="13" t="s">
        <v>36</v>
      </c>
      <c r="AX336" s="13" t="s">
        <v>74</v>
      </c>
      <c r="AY336" s="155" t="s">
        <v>137</v>
      </c>
    </row>
    <row r="337" spans="1:65" s="14" customFormat="1">
      <c r="B337" s="161"/>
      <c r="D337" s="154" t="s">
        <v>149</v>
      </c>
      <c r="E337" s="162" t="s">
        <v>3</v>
      </c>
      <c r="F337" s="163" t="s">
        <v>606</v>
      </c>
      <c r="H337" s="164">
        <v>33.92</v>
      </c>
      <c r="I337" s="165"/>
      <c r="L337" s="161"/>
      <c r="M337" s="166"/>
      <c r="N337" s="167"/>
      <c r="O337" s="167"/>
      <c r="P337" s="167"/>
      <c r="Q337" s="167"/>
      <c r="R337" s="167"/>
      <c r="S337" s="167"/>
      <c r="T337" s="168"/>
      <c r="AT337" s="162" t="s">
        <v>149</v>
      </c>
      <c r="AU337" s="162" t="s">
        <v>147</v>
      </c>
      <c r="AV337" s="14" t="s">
        <v>84</v>
      </c>
      <c r="AW337" s="14" t="s">
        <v>36</v>
      </c>
      <c r="AX337" s="14" t="s">
        <v>74</v>
      </c>
      <c r="AY337" s="162" t="s">
        <v>137</v>
      </c>
    </row>
    <row r="338" spans="1:65" s="15" customFormat="1">
      <c r="B338" s="169"/>
      <c r="D338" s="154" t="s">
        <v>149</v>
      </c>
      <c r="E338" s="170" t="s">
        <v>3</v>
      </c>
      <c r="F338" s="171" t="s">
        <v>159</v>
      </c>
      <c r="H338" s="172">
        <v>6373.12</v>
      </c>
      <c r="I338" s="173"/>
      <c r="L338" s="169"/>
      <c r="M338" s="174"/>
      <c r="N338" s="175"/>
      <c r="O338" s="175"/>
      <c r="P338" s="175"/>
      <c r="Q338" s="175"/>
      <c r="R338" s="175"/>
      <c r="S338" s="175"/>
      <c r="T338" s="176"/>
      <c r="AT338" s="170" t="s">
        <v>149</v>
      </c>
      <c r="AU338" s="170" t="s">
        <v>147</v>
      </c>
      <c r="AV338" s="15" t="s">
        <v>147</v>
      </c>
      <c r="AW338" s="15" t="s">
        <v>36</v>
      </c>
      <c r="AX338" s="15" t="s">
        <v>74</v>
      </c>
      <c r="AY338" s="170" t="s">
        <v>137</v>
      </c>
    </row>
    <row r="339" spans="1:65" s="14" customFormat="1">
      <c r="B339" s="161"/>
      <c r="D339" s="154" t="s">
        <v>149</v>
      </c>
      <c r="E339" s="162" t="s">
        <v>3</v>
      </c>
      <c r="F339" s="163" t="s">
        <v>612</v>
      </c>
      <c r="H339" s="164">
        <v>955.96799999999996</v>
      </c>
      <c r="I339" s="165"/>
      <c r="L339" s="161"/>
      <c r="M339" s="166"/>
      <c r="N339" s="167"/>
      <c r="O339" s="167"/>
      <c r="P339" s="167"/>
      <c r="Q339" s="167"/>
      <c r="R339" s="167"/>
      <c r="S339" s="167"/>
      <c r="T339" s="168"/>
      <c r="AT339" s="162" t="s">
        <v>149</v>
      </c>
      <c r="AU339" s="162" t="s">
        <v>147</v>
      </c>
      <c r="AV339" s="14" t="s">
        <v>84</v>
      </c>
      <c r="AW339" s="14" t="s">
        <v>36</v>
      </c>
      <c r="AX339" s="14" t="s">
        <v>74</v>
      </c>
      <c r="AY339" s="162" t="s">
        <v>137</v>
      </c>
    </row>
    <row r="340" spans="1:65" s="16" customFormat="1">
      <c r="B340" s="177"/>
      <c r="D340" s="154" t="s">
        <v>149</v>
      </c>
      <c r="E340" s="178" t="s">
        <v>3</v>
      </c>
      <c r="F340" s="179" t="s">
        <v>154</v>
      </c>
      <c r="H340" s="180">
        <v>7329.0879999999997</v>
      </c>
      <c r="I340" s="181"/>
      <c r="L340" s="177"/>
      <c r="M340" s="182"/>
      <c r="N340" s="183"/>
      <c r="O340" s="183"/>
      <c r="P340" s="183"/>
      <c r="Q340" s="183"/>
      <c r="R340" s="183"/>
      <c r="S340" s="183"/>
      <c r="T340" s="184"/>
      <c r="AT340" s="178" t="s">
        <v>149</v>
      </c>
      <c r="AU340" s="178" t="s">
        <v>147</v>
      </c>
      <c r="AV340" s="16" t="s">
        <v>146</v>
      </c>
      <c r="AW340" s="16" t="s">
        <v>36</v>
      </c>
      <c r="AX340" s="16" t="s">
        <v>82</v>
      </c>
      <c r="AY340" s="178" t="s">
        <v>137</v>
      </c>
    </row>
    <row r="341" spans="1:65" s="12" customFormat="1" ht="20.85" customHeight="1">
      <c r="B341" s="126"/>
      <c r="D341" s="127" t="s">
        <v>73</v>
      </c>
      <c r="E341" s="137" t="s">
        <v>613</v>
      </c>
      <c r="F341" s="137" t="s">
        <v>614</v>
      </c>
      <c r="I341" s="129"/>
      <c r="J341" s="138">
        <f>BK341</f>
        <v>0</v>
      </c>
      <c r="L341" s="126"/>
      <c r="M341" s="131"/>
      <c r="N341" s="132"/>
      <c r="O341" s="132"/>
      <c r="P341" s="133">
        <f>SUM(P342:P366)</f>
        <v>0</v>
      </c>
      <c r="Q341" s="132"/>
      <c r="R341" s="133">
        <f>SUM(R342:R366)</f>
        <v>31.161629080000004</v>
      </c>
      <c r="S341" s="132"/>
      <c r="T341" s="134">
        <f>SUM(T342:T366)</f>
        <v>0</v>
      </c>
      <c r="AR341" s="127" t="s">
        <v>82</v>
      </c>
      <c r="AT341" s="135" t="s">
        <v>73</v>
      </c>
      <c r="AU341" s="135" t="s">
        <v>84</v>
      </c>
      <c r="AY341" s="127" t="s">
        <v>137</v>
      </c>
      <c r="BK341" s="136">
        <f>SUM(BK342:BK366)</f>
        <v>0</v>
      </c>
    </row>
    <row r="342" spans="1:65" s="2" customFormat="1" ht="24">
      <c r="A342" s="34"/>
      <c r="B342" s="139"/>
      <c r="C342" s="140" t="s">
        <v>615</v>
      </c>
      <c r="D342" s="140" t="s">
        <v>141</v>
      </c>
      <c r="E342" s="141" t="s">
        <v>616</v>
      </c>
      <c r="F342" s="142" t="s">
        <v>617</v>
      </c>
      <c r="G342" s="143" t="s">
        <v>144</v>
      </c>
      <c r="H342" s="144">
        <v>8.032</v>
      </c>
      <c r="I342" s="145"/>
      <c r="J342" s="146">
        <f>ROUND(I342*H342,2)</f>
        <v>0</v>
      </c>
      <c r="K342" s="142" t="s">
        <v>145</v>
      </c>
      <c r="L342" s="35"/>
      <c r="M342" s="147" t="s">
        <v>3</v>
      </c>
      <c r="N342" s="148" t="s">
        <v>45</v>
      </c>
      <c r="O342" s="55"/>
      <c r="P342" s="149">
        <f>O342*H342</f>
        <v>0</v>
      </c>
      <c r="Q342" s="149">
        <v>2.16</v>
      </c>
      <c r="R342" s="149">
        <f>Q342*H342</f>
        <v>17.349120000000003</v>
      </c>
      <c r="S342" s="149">
        <v>0</v>
      </c>
      <c r="T342" s="150">
        <f>S342*H342</f>
        <v>0</v>
      </c>
      <c r="U342" s="34"/>
      <c r="V342" s="34"/>
      <c r="W342" s="34"/>
      <c r="X342" s="34"/>
      <c r="Y342" s="34"/>
      <c r="Z342" s="34"/>
      <c r="AA342" s="34"/>
      <c r="AB342" s="34"/>
      <c r="AC342" s="34"/>
      <c r="AD342" s="34"/>
      <c r="AE342" s="34"/>
      <c r="AR342" s="151" t="s">
        <v>146</v>
      </c>
      <c r="AT342" s="151" t="s">
        <v>141</v>
      </c>
      <c r="AU342" s="151" t="s">
        <v>147</v>
      </c>
      <c r="AY342" s="19" t="s">
        <v>137</v>
      </c>
      <c r="BE342" s="152">
        <f>IF(N342="základní",J342,0)</f>
        <v>0</v>
      </c>
      <c r="BF342" s="152">
        <f>IF(N342="snížená",J342,0)</f>
        <v>0</v>
      </c>
      <c r="BG342" s="152">
        <f>IF(N342="zákl. přenesená",J342,0)</f>
        <v>0</v>
      </c>
      <c r="BH342" s="152">
        <f>IF(N342="sníž. přenesená",J342,0)</f>
        <v>0</v>
      </c>
      <c r="BI342" s="152">
        <f>IF(N342="nulová",J342,0)</f>
        <v>0</v>
      </c>
      <c r="BJ342" s="19" t="s">
        <v>82</v>
      </c>
      <c r="BK342" s="152">
        <f>ROUND(I342*H342,2)</f>
        <v>0</v>
      </c>
      <c r="BL342" s="19" t="s">
        <v>146</v>
      </c>
      <c r="BM342" s="151" t="s">
        <v>618</v>
      </c>
    </row>
    <row r="343" spans="1:65" s="14" customFormat="1">
      <c r="B343" s="161"/>
      <c r="D343" s="154" t="s">
        <v>149</v>
      </c>
      <c r="E343" s="162" t="s">
        <v>3</v>
      </c>
      <c r="F343" s="163" t="s">
        <v>619</v>
      </c>
      <c r="H343" s="164">
        <v>8.032</v>
      </c>
      <c r="I343" s="165"/>
      <c r="L343" s="161"/>
      <c r="M343" s="166"/>
      <c r="N343" s="167"/>
      <c r="O343" s="167"/>
      <c r="P343" s="167"/>
      <c r="Q343" s="167"/>
      <c r="R343" s="167"/>
      <c r="S343" s="167"/>
      <c r="T343" s="168"/>
      <c r="AT343" s="162" t="s">
        <v>149</v>
      </c>
      <c r="AU343" s="162" t="s">
        <v>147</v>
      </c>
      <c r="AV343" s="14" t="s">
        <v>84</v>
      </c>
      <c r="AW343" s="14" t="s">
        <v>36</v>
      </c>
      <c r="AX343" s="14" t="s">
        <v>82</v>
      </c>
      <c r="AY343" s="162" t="s">
        <v>137</v>
      </c>
    </row>
    <row r="344" spans="1:65" s="2" customFormat="1" ht="24">
      <c r="A344" s="34"/>
      <c r="B344" s="139"/>
      <c r="C344" s="140" t="s">
        <v>620</v>
      </c>
      <c r="D344" s="140" t="s">
        <v>141</v>
      </c>
      <c r="E344" s="141" t="s">
        <v>621</v>
      </c>
      <c r="F344" s="142" t="s">
        <v>622</v>
      </c>
      <c r="G344" s="143" t="s">
        <v>387</v>
      </c>
      <c r="H344" s="144">
        <v>16.91</v>
      </c>
      <c r="I344" s="145"/>
      <c r="J344" s="146">
        <f>ROUND(I344*H344,2)</f>
        <v>0</v>
      </c>
      <c r="K344" s="142" t="s">
        <v>145</v>
      </c>
      <c r="L344" s="35"/>
      <c r="M344" s="147" t="s">
        <v>3</v>
      </c>
      <c r="N344" s="148" t="s">
        <v>45</v>
      </c>
      <c r="O344" s="55"/>
      <c r="P344" s="149">
        <f>O344*H344</f>
        <v>0</v>
      </c>
      <c r="Q344" s="149">
        <v>0</v>
      </c>
      <c r="R344" s="149">
        <f>Q344*H344</f>
        <v>0</v>
      </c>
      <c r="S344" s="149">
        <v>0</v>
      </c>
      <c r="T344" s="150">
        <f>S344*H344</f>
        <v>0</v>
      </c>
      <c r="U344" s="34"/>
      <c r="V344" s="34"/>
      <c r="W344" s="34"/>
      <c r="X344" s="34"/>
      <c r="Y344" s="34"/>
      <c r="Z344" s="34"/>
      <c r="AA344" s="34"/>
      <c r="AB344" s="34"/>
      <c r="AC344" s="34"/>
      <c r="AD344" s="34"/>
      <c r="AE344" s="34"/>
      <c r="AR344" s="151" t="s">
        <v>146</v>
      </c>
      <c r="AT344" s="151" t="s">
        <v>141</v>
      </c>
      <c r="AU344" s="151" t="s">
        <v>147</v>
      </c>
      <c r="AY344" s="19" t="s">
        <v>137</v>
      </c>
      <c r="BE344" s="152">
        <f>IF(N344="základní",J344,0)</f>
        <v>0</v>
      </c>
      <c r="BF344" s="152">
        <f>IF(N344="snížená",J344,0)</f>
        <v>0</v>
      </c>
      <c r="BG344" s="152">
        <f>IF(N344="zákl. přenesená",J344,0)</f>
        <v>0</v>
      </c>
      <c r="BH344" s="152">
        <f>IF(N344="sníž. přenesená",J344,0)</f>
        <v>0</v>
      </c>
      <c r="BI344" s="152">
        <f>IF(N344="nulová",J344,0)</f>
        <v>0</v>
      </c>
      <c r="BJ344" s="19" t="s">
        <v>82</v>
      </c>
      <c r="BK344" s="152">
        <f>ROUND(I344*H344,2)</f>
        <v>0</v>
      </c>
      <c r="BL344" s="19" t="s">
        <v>146</v>
      </c>
      <c r="BM344" s="151" t="s">
        <v>623</v>
      </c>
    </row>
    <row r="345" spans="1:65" s="14" customFormat="1">
      <c r="B345" s="161"/>
      <c r="D345" s="154" t="s">
        <v>149</v>
      </c>
      <c r="E345" s="162" t="s">
        <v>3</v>
      </c>
      <c r="F345" s="163" t="s">
        <v>624</v>
      </c>
      <c r="H345" s="164">
        <v>16.91</v>
      </c>
      <c r="I345" s="165"/>
      <c r="L345" s="161"/>
      <c r="M345" s="166"/>
      <c r="N345" s="167"/>
      <c r="O345" s="167"/>
      <c r="P345" s="167"/>
      <c r="Q345" s="167"/>
      <c r="R345" s="167"/>
      <c r="S345" s="167"/>
      <c r="T345" s="168"/>
      <c r="AT345" s="162" t="s">
        <v>149</v>
      </c>
      <c r="AU345" s="162" t="s">
        <v>147</v>
      </c>
      <c r="AV345" s="14" t="s">
        <v>84</v>
      </c>
      <c r="AW345" s="14" t="s">
        <v>36</v>
      </c>
      <c r="AX345" s="14" t="s">
        <v>82</v>
      </c>
      <c r="AY345" s="162" t="s">
        <v>137</v>
      </c>
    </row>
    <row r="346" spans="1:65" s="2" customFormat="1" ht="24">
      <c r="A346" s="34"/>
      <c r="B346" s="139"/>
      <c r="C346" s="185" t="s">
        <v>625</v>
      </c>
      <c r="D346" s="185" t="s">
        <v>225</v>
      </c>
      <c r="E346" s="186" t="s">
        <v>626</v>
      </c>
      <c r="F346" s="187" t="s">
        <v>627</v>
      </c>
      <c r="G346" s="188" t="s">
        <v>387</v>
      </c>
      <c r="H346" s="189">
        <v>16.91</v>
      </c>
      <c r="I346" s="190"/>
      <c r="J346" s="191">
        <f>ROUND(I346*H346,2)</f>
        <v>0</v>
      </c>
      <c r="K346" s="187" t="s">
        <v>3</v>
      </c>
      <c r="L346" s="192"/>
      <c r="M346" s="193" t="s">
        <v>3</v>
      </c>
      <c r="N346" s="194" t="s">
        <v>45</v>
      </c>
      <c r="O346" s="55"/>
      <c r="P346" s="149">
        <f>O346*H346</f>
        <v>0</v>
      </c>
      <c r="Q346" s="149">
        <v>0.12776999999999999</v>
      </c>
      <c r="R346" s="149">
        <f>Q346*H346</f>
        <v>2.1605906999999998</v>
      </c>
      <c r="S346" s="149">
        <v>0</v>
      </c>
      <c r="T346" s="150">
        <f>S346*H346</f>
        <v>0</v>
      </c>
      <c r="U346" s="34"/>
      <c r="V346" s="34"/>
      <c r="W346" s="34"/>
      <c r="X346" s="34"/>
      <c r="Y346" s="34"/>
      <c r="Z346" s="34"/>
      <c r="AA346" s="34"/>
      <c r="AB346" s="34"/>
      <c r="AC346" s="34"/>
      <c r="AD346" s="34"/>
      <c r="AE346" s="34"/>
      <c r="AR346" s="151" t="s">
        <v>190</v>
      </c>
      <c r="AT346" s="151" t="s">
        <v>225</v>
      </c>
      <c r="AU346" s="151" t="s">
        <v>147</v>
      </c>
      <c r="AY346" s="19" t="s">
        <v>137</v>
      </c>
      <c r="BE346" s="152">
        <f>IF(N346="základní",J346,0)</f>
        <v>0</v>
      </c>
      <c r="BF346" s="152">
        <f>IF(N346="snížená",J346,0)</f>
        <v>0</v>
      </c>
      <c r="BG346" s="152">
        <f>IF(N346="zákl. přenesená",J346,0)</f>
        <v>0</v>
      </c>
      <c r="BH346" s="152">
        <f>IF(N346="sníž. přenesená",J346,0)</f>
        <v>0</v>
      </c>
      <c r="BI346" s="152">
        <f>IF(N346="nulová",J346,0)</f>
        <v>0</v>
      </c>
      <c r="BJ346" s="19" t="s">
        <v>82</v>
      </c>
      <c r="BK346" s="152">
        <f>ROUND(I346*H346,2)</f>
        <v>0</v>
      </c>
      <c r="BL346" s="19" t="s">
        <v>146</v>
      </c>
      <c r="BM346" s="151" t="s">
        <v>628</v>
      </c>
    </row>
    <row r="347" spans="1:65" s="14" customFormat="1">
      <c r="B347" s="161"/>
      <c r="D347" s="154" t="s">
        <v>149</v>
      </c>
      <c r="E347" s="162" t="s">
        <v>3</v>
      </c>
      <c r="F347" s="163" t="s">
        <v>624</v>
      </c>
      <c r="H347" s="164">
        <v>16.91</v>
      </c>
      <c r="I347" s="165"/>
      <c r="L347" s="161"/>
      <c r="M347" s="166"/>
      <c r="N347" s="167"/>
      <c r="O347" s="167"/>
      <c r="P347" s="167"/>
      <c r="Q347" s="167"/>
      <c r="R347" s="167"/>
      <c r="S347" s="167"/>
      <c r="T347" s="168"/>
      <c r="AT347" s="162" t="s">
        <v>149</v>
      </c>
      <c r="AU347" s="162" t="s">
        <v>147</v>
      </c>
      <c r="AV347" s="14" t="s">
        <v>84</v>
      </c>
      <c r="AW347" s="14" t="s">
        <v>36</v>
      </c>
      <c r="AX347" s="14" t="s">
        <v>82</v>
      </c>
      <c r="AY347" s="162" t="s">
        <v>137</v>
      </c>
    </row>
    <row r="348" spans="1:65" s="2" customFormat="1" ht="36">
      <c r="A348" s="34"/>
      <c r="B348" s="139"/>
      <c r="C348" s="140" t="s">
        <v>629</v>
      </c>
      <c r="D348" s="140" t="s">
        <v>141</v>
      </c>
      <c r="E348" s="141" t="s">
        <v>630</v>
      </c>
      <c r="F348" s="142" t="s">
        <v>631</v>
      </c>
      <c r="G348" s="143" t="s">
        <v>144</v>
      </c>
      <c r="H348" s="144">
        <v>3.044</v>
      </c>
      <c r="I348" s="145"/>
      <c r="J348" s="146">
        <f>ROUND(I348*H348,2)</f>
        <v>0</v>
      </c>
      <c r="K348" s="142" t="s">
        <v>145</v>
      </c>
      <c r="L348" s="35"/>
      <c r="M348" s="147" t="s">
        <v>3</v>
      </c>
      <c r="N348" s="148" t="s">
        <v>45</v>
      </c>
      <c r="O348" s="55"/>
      <c r="P348" s="149">
        <f>O348*H348</f>
        <v>0</v>
      </c>
      <c r="Q348" s="149">
        <v>0</v>
      </c>
      <c r="R348" s="149">
        <f>Q348*H348</f>
        <v>0</v>
      </c>
      <c r="S348" s="149">
        <v>0</v>
      </c>
      <c r="T348" s="150">
        <f>S348*H348</f>
        <v>0</v>
      </c>
      <c r="U348" s="34"/>
      <c r="V348" s="34"/>
      <c r="W348" s="34"/>
      <c r="X348" s="34"/>
      <c r="Y348" s="34"/>
      <c r="Z348" s="34"/>
      <c r="AA348" s="34"/>
      <c r="AB348" s="34"/>
      <c r="AC348" s="34"/>
      <c r="AD348" s="34"/>
      <c r="AE348" s="34"/>
      <c r="AR348" s="151" t="s">
        <v>146</v>
      </c>
      <c r="AT348" s="151" t="s">
        <v>141</v>
      </c>
      <c r="AU348" s="151" t="s">
        <v>147</v>
      </c>
      <c r="AY348" s="19" t="s">
        <v>137</v>
      </c>
      <c r="BE348" s="152">
        <f>IF(N348="základní",J348,0)</f>
        <v>0</v>
      </c>
      <c r="BF348" s="152">
        <f>IF(N348="snížená",J348,0)</f>
        <v>0</v>
      </c>
      <c r="BG348" s="152">
        <f>IF(N348="zákl. přenesená",J348,0)</f>
        <v>0</v>
      </c>
      <c r="BH348" s="152">
        <f>IF(N348="sníž. přenesená",J348,0)</f>
        <v>0</v>
      </c>
      <c r="BI348" s="152">
        <f>IF(N348="nulová",J348,0)</f>
        <v>0</v>
      </c>
      <c r="BJ348" s="19" t="s">
        <v>82</v>
      </c>
      <c r="BK348" s="152">
        <f>ROUND(I348*H348,2)</f>
        <v>0</v>
      </c>
      <c r="BL348" s="19" t="s">
        <v>146</v>
      </c>
      <c r="BM348" s="151" t="s">
        <v>632</v>
      </c>
    </row>
    <row r="349" spans="1:65" s="14" customFormat="1">
      <c r="B349" s="161"/>
      <c r="D349" s="154" t="s">
        <v>149</v>
      </c>
      <c r="E349" s="162" t="s">
        <v>3</v>
      </c>
      <c r="F349" s="163" t="s">
        <v>633</v>
      </c>
      <c r="H349" s="164">
        <v>3.044</v>
      </c>
      <c r="I349" s="165"/>
      <c r="L349" s="161"/>
      <c r="M349" s="166"/>
      <c r="N349" s="167"/>
      <c r="O349" s="167"/>
      <c r="P349" s="167"/>
      <c r="Q349" s="167"/>
      <c r="R349" s="167"/>
      <c r="S349" s="167"/>
      <c r="T349" s="168"/>
      <c r="AT349" s="162" t="s">
        <v>149</v>
      </c>
      <c r="AU349" s="162" t="s">
        <v>147</v>
      </c>
      <c r="AV349" s="14" t="s">
        <v>84</v>
      </c>
      <c r="AW349" s="14" t="s">
        <v>36</v>
      </c>
      <c r="AX349" s="14" t="s">
        <v>82</v>
      </c>
      <c r="AY349" s="162" t="s">
        <v>137</v>
      </c>
    </row>
    <row r="350" spans="1:65" s="2" customFormat="1" ht="24">
      <c r="A350" s="34"/>
      <c r="B350" s="139"/>
      <c r="C350" s="140" t="s">
        <v>634</v>
      </c>
      <c r="D350" s="140" t="s">
        <v>141</v>
      </c>
      <c r="E350" s="141" t="s">
        <v>635</v>
      </c>
      <c r="F350" s="142" t="s">
        <v>636</v>
      </c>
      <c r="G350" s="143" t="s">
        <v>144</v>
      </c>
      <c r="H350" s="144">
        <v>4.68</v>
      </c>
      <c r="I350" s="145"/>
      <c r="J350" s="146">
        <f>ROUND(I350*H350,2)</f>
        <v>0</v>
      </c>
      <c r="K350" s="142" t="s">
        <v>145</v>
      </c>
      <c r="L350" s="35"/>
      <c r="M350" s="147" t="s">
        <v>3</v>
      </c>
      <c r="N350" s="148" t="s">
        <v>45</v>
      </c>
      <c r="O350" s="55"/>
      <c r="P350" s="149">
        <f>O350*H350</f>
        <v>0</v>
      </c>
      <c r="Q350" s="149">
        <v>2.45329</v>
      </c>
      <c r="R350" s="149">
        <f>Q350*H350</f>
        <v>11.4813972</v>
      </c>
      <c r="S350" s="149">
        <v>0</v>
      </c>
      <c r="T350" s="150">
        <f>S350*H350</f>
        <v>0</v>
      </c>
      <c r="U350" s="34"/>
      <c r="V350" s="34"/>
      <c r="W350" s="34"/>
      <c r="X350" s="34"/>
      <c r="Y350" s="34"/>
      <c r="Z350" s="34"/>
      <c r="AA350" s="34"/>
      <c r="AB350" s="34"/>
      <c r="AC350" s="34"/>
      <c r="AD350" s="34"/>
      <c r="AE350" s="34"/>
      <c r="AR350" s="151" t="s">
        <v>146</v>
      </c>
      <c r="AT350" s="151" t="s">
        <v>141</v>
      </c>
      <c r="AU350" s="151" t="s">
        <v>147</v>
      </c>
      <c r="AY350" s="19" t="s">
        <v>137</v>
      </c>
      <c r="BE350" s="152">
        <f>IF(N350="základní",J350,0)</f>
        <v>0</v>
      </c>
      <c r="BF350" s="152">
        <f>IF(N350="snížená",J350,0)</f>
        <v>0</v>
      </c>
      <c r="BG350" s="152">
        <f>IF(N350="zákl. přenesená",J350,0)</f>
        <v>0</v>
      </c>
      <c r="BH350" s="152">
        <f>IF(N350="sníž. přenesená",J350,0)</f>
        <v>0</v>
      </c>
      <c r="BI350" s="152">
        <f>IF(N350="nulová",J350,0)</f>
        <v>0</v>
      </c>
      <c r="BJ350" s="19" t="s">
        <v>82</v>
      </c>
      <c r="BK350" s="152">
        <f>ROUND(I350*H350,2)</f>
        <v>0</v>
      </c>
      <c r="BL350" s="19" t="s">
        <v>146</v>
      </c>
      <c r="BM350" s="151" t="s">
        <v>637</v>
      </c>
    </row>
    <row r="351" spans="1:65" s="14" customFormat="1" ht="22.5">
      <c r="B351" s="161"/>
      <c r="D351" s="154" t="s">
        <v>149</v>
      </c>
      <c r="E351" s="162" t="s">
        <v>3</v>
      </c>
      <c r="F351" s="163" t="s">
        <v>638</v>
      </c>
      <c r="H351" s="164">
        <v>4.68</v>
      </c>
      <c r="I351" s="165"/>
      <c r="L351" s="161"/>
      <c r="M351" s="166"/>
      <c r="N351" s="167"/>
      <c r="O351" s="167"/>
      <c r="P351" s="167"/>
      <c r="Q351" s="167"/>
      <c r="R351" s="167"/>
      <c r="S351" s="167"/>
      <c r="T351" s="168"/>
      <c r="AT351" s="162" t="s">
        <v>149</v>
      </c>
      <c r="AU351" s="162" t="s">
        <v>147</v>
      </c>
      <c r="AV351" s="14" t="s">
        <v>84</v>
      </c>
      <c r="AW351" s="14" t="s">
        <v>36</v>
      </c>
      <c r="AX351" s="14" t="s">
        <v>82</v>
      </c>
      <c r="AY351" s="162" t="s">
        <v>137</v>
      </c>
    </row>
    <row r="352" spans="1:65" s="2" customFormat="1" ht="36">
      <c r="A352" s="34"/>
      <c r="B352" s="139"/>
      <c r="C352" s="140" t="s">
        <v>639</v>
      </c>
      <c r="D352" s="140" t="s">
        <v>141</v>
      </c>
      <c r="E352" s="141" t="s">
        <v>640</v>
      </c>
      <c r="F352" s="142" t="s">
        <v>641</v>
      </c>
      <c r="G352" s="143" t="s">
        <v>199</v>
      </c>
      <c r="H352" s="144">
        <v>5.0730000000000004</v>
      </c>
      <c r="I352" s="145"/>
      <c r="J352" s="146">
        <f>ROUND(I352*H352,2)</f>
        <v>0</v>
      </c>
      <c r="K352" s="142" t="s">
        <v>145</v>
      </c>
      <c r="L352" s="35"/>
      <c r="M352" s="147" t="s">
        <v>3</v>
      </c>
      <c r="N352" s="148" t="s">
        <v>45</v>
      </c>
      <c r="O352" s="55"/>
      <c r="P352" s="149">
        <f>O352*H352</f>
        <v>0</v>
      </c>
      <c r="Q352" s="149">
        <v>6.3200000000000001E-3</v>
      </c>
      <c r="R352" s="149">
        <f>Q352*H352</f>
        <v>3.2061360000000004E-2</v>
      </c>
      <c r="S352" s="149">
        <v>0</v>
      </c>
      <c r="T352" s="150">
        <f>S352*H352</f>
        <v>0</v>
      </c>
      <c r="U352" s="34"/>
      <c r="V352" s="34"/>
      <c r="W352" s="34"/>
      <c r="X352" s="34"/>
      <c r="Y352" s="34"/>
      <c r="Z352" s="34"/>
      <c r="AA352" s="34"/>
      <c r="AB352" s="34"/>
      <c r="AC352" s="34"/>
      <c r="AD352" s="34"/>
      <c r="AE352" s="34"/>
      <c r="AR352" s="151" t="s">
        <v>146</v>
      </c>
      <c r="AT352" s="151" t="s">
        <v>141</v>
      </c>
      <c r="AU352" s="151" t="s">
        <v>147</v>
      </c>
      <c r="AY352" s="19" t="s">
        <v>137</v>
      </c>
      <c r="BE352" s="152">
        <f>IF(N352="základní",J352,0)</f>
        <v>0</v>
      </c>
      <c r="BF352" s="152">
        <f>IF(N352="snížená",J352,0)</f>
        <v>0</v>
      </c>
      <c r="BG352" s="152">
        <f>IF(N352="zákl. přenesená",J352,0)</f>
        <v>0</v>
      </c>
      <c r="BH352" s="152">
        <f>IF(N352="sníž. přenesená",J352,0)</f>
        <v>0</v>
      </c>
      <c r="BI352" s="152">
        <f>IF(N352="nulová",J352,0)</f>
        <v>0</v>
      </c>
      <c r="BJ352" s="19" t="s">
        <v>82</v>
      </c>
      <c r="BK352" s="152">
        <f>ROUND(I352*H352,2)</f>
        <v>0</v>
      </c>
      <c r="BL352" s="19" t="s">
        <v>146</v>
      </c>
      <c r="BM352" s="151" t="s">
        <v>642</v>
      </c>
    </row>
    <row r="353" spans="1:65" s="14" customFormat="1">
      <c r="B353" s="161"/>
      <c r="D353" s="154" t="s">
        <v>149</v>
      </c>
      <c r="E353" s="162" t="s">
        <v>3</v>
      </c>
      <c r="F353" s="163" t="s">
        <v>643</v>
      </c>
      <c r="H353" s="164">
        <v>5.0730000000000004</v>
      </c>
      <c r="I353" s="165"/>
      <c r="L353" s="161"/>
      <c r="M353" s="166"/>
      <c r="N353" s="167"/>
      <c r="O353" s="167"/>
      <c r="P353" s="167"/>
      <c r="Q353" s="167"/>
      <c r="R353" s="167"/>
      <c r="S353" s="167"/>
      <c r="T353" s="168"/>
      <c r="AT353" s="162" t="s">
        <v>149</v>
      </c>
      <c r="AU353" s="162" t="s">
        <v>147</v>
      </c>
      <c r="AV353" s="14" t="s">
        <v>84</v>
      </c>
      <c r="AW353" s="14" t="s">
        <v>36</v>
      </c>
      <c r="AX353" s="14" t="s">
        <v>82</v>
      </c>
      <c r="AY353" s="162" t="s">
        <v>137</v>
      </c>
    </row>
    <row r="354" spans="1:65" s="2" customFormat="1" ht="24">
      <c r="A354" s="34"/>
      <c r="B354" s="139"/>
      <c r="C354" s="140" t="s">
        <v>644</v>
      </c>
      <c r="D354" s="140" t="s">
        <v>141</v>
      </c>
      <c r="E354" s="141" t="s">
        <v>645</v>
      </c>
      <c r="F354" s="142" t="s">
        <v>646</v>
      </c>
      <c r="G354" s="143" t="s">
        <v>144</v>
      </c>
      <c r="H354" s="144">
        <v>1.141</v>
      </c>
      <c r="I354" s="145"/>
      <c r="J354" s="146">
        <f>ROUND(I354*H354,2)</f>
        <v>0</v>
      </c>
      <c r="K354" s="142" t="s">
        <v>145</v>
      </c>
      <c r="L354" s="35"/>
      <c r="M354" s="147" t="s">
        <v>3</v>
      </c>
      <c r="N354" s="148" t="s">
        <v>45</v>
      </c>
      <c r="O354" s="55"/>
      <c r="P354" s="149">
        <f>O354*H354</f>
        <v>0</v>
      </c>
      <c r="Q354" s="149">
        <v>0</v>
      </c>
      <c r="R354" s="149">
        <f>Q354*H354</f>
        <v>0</v>
      </c>
      <c r="S354" s="149">
        <v>0</v>
      </c>
      <c r="T354" s="150">
        <f>S354*H354</f>
        <v>0</v>
      </c>
      <c r="U354" s="34"/>
      <c r="V354" s="34"/>
      <c r="W354" s="34"/>
      <c r="X354" s="34"/>
      <c r="Y354" s="34"/>
      <c r="Z354" s="34"/>
      <c r="AA354" s="34"/>
      <c r="AB354" s="34"/>
      <c r="AC354" s="34"/>
      <c r="AD354" s="34"/>
      <c r="AE354" s="34"/>
      <c r="AR354" s="151" t="s">
        <v>146</v>
      </c>
      <c r="AT354" s="151" t="s">
        <v>141</v>
      </c>
      <c r="AU354" s="151" t="s">
        <v>147</v>
      </c>
      <c r="AY354" s="19" t="s">
        <v>137</v>
      </c>
      <c r="BE354" s="152">
        <f>IF(N354="základní",J354,0)</f>
        <v>0</v>
      </c>
      <c r="BF354" s="152">
        <f>IF(N354="snížená",J354,0)</f>
        <v>0</v>
      </c>
      <c r="BG354" s="152">
        <f>IF(N354="zákl. přenesená",J354,0)</f>
        <v>0</v>
      </c>
      <c r="BH354" s="152">
        <f>IF(N354="sníž. přenesená",J354,0)</f>
        <v>0</v>
      </c>
      <c r="BI354" s="152">
        <f>IF(N354="nulová",J354,0)</f>
        <v>0</v>
      </c>
      <c r="BJ354" s="19" t="s">
        <v>82</v>
      </c>
      <c r="BK354" s="152">
        <f>ROUND(I354*H354,2)</f>
        <v>0</v>
      </c>
      <c r="BL354" s="19" t="s">
        <v>146</v>
      </c>
      <c r="BM354" s="151" t="s">
        <v>647</v>
      </c>
    </row>
    <row r="355" spans="1:65" s="14" customFormat="1">
      <c r="B355" s="161"/>
      <c r="D355" s="154" t="s">
        <v>149</v>
      </c>
      <c r="E355" s="162" t="s">
        <v>3</v>
      </c>
      <c r="F355" s="163" t="s">
        <v>648</v>
      </c>
      <c r="H355" s="164">
        <v>1.141</v>
      </c>
      <c r="I355" s="165"/>
      <c r="L355" s="161"/>
      <c r="M355" s="166"/>
      <c r="N355" s="167"/>
      <c r="O355" s="167"/>
      <c r="P355" s="167"/>
      <c r="Q355" s="167"/>
      <c r="R355" s="167"/>
      <c r="S355" s="167"/>
      <c r="T355" s="168"/>
      <c r="AT355" s="162" t="s">
        <v>149</v>
      </c>
      <c r="AU355" s="162" t="s">
        <v>147</v>
      </c>
      <c r="AV355" s="14" t="s">
        <v>84</v>
      </c>
      <c r="AW355" s="14" t="s">
        <v>36</v>
      </c>
      <c r="AX355" s="14" t="s">
        <v>82</v>
      </c>
      <c r="AY355" s="162" t="s">
        <v>137</v>
      </c>
    </row>
    <row r="356" spans="1:65" s="2" customFormat="1" ht="24">
      <c r="A356" s="34"/>
      <c r="B356" s="139"/>
      <c r="C356" s="140" t="s">
        <v>649</v>
      </c>
      <c r="D356" s="140" t="s">
        <v>141</v>
      </c>
      <c r="E356" s="141" t="s">
        <v>650</v>
      </c>
      <c r="F356" s="142" t="s">
        <v>651</v>
      </c>
      <c r="G356" s="143" t="s">
        <v>199</v>
      </c>
      <c r="H356" s="144">
        <v>33.299999999999997</v>
      </c>
      <c r="I356" s="145"/>
      <c r="J356" s="146">
        <f>ROUND(I356*H356,2)</f>
        <v>0</v>
      </c>
      <c r="K356" s="142" t="s">
        <v>145</v>
      </c>
      <c r="L356" s="35"/>
      <c r="M356" s="147" t="s">
        <v>3</v>
      </c>
      <c r="N356" s="148" t="s">
        <v>45</v>
      </c>
      <c r="O356" s="55"/>
      <c r="P356" s="149">
        <f>O356*H356</f>
        <v>0</v>
      </c>
      <c r="Q356" s="149">
        <v>0</v>
      </c>
      <c r="R356" s="149">
        <f>Q356*H356</f>
        <v>0</v>
      </c>
      <c r="S356" s="149">
        <v>0</v>
      </c>
      <c r="T356" s="150">
        <f>S356*H356</f>
        <v>0</v>
      </c>
      <c r="U356" s="34"/>
      <c r="V356" s="34"/>
      <c r="W356" s="34"/>
      <c r="X356" s="34"/>
      <c r="Y356" s="34"/>
      <c r="Z356" s="34"/>
      <c r="AA356" s="34"/>
      <c r="AB356" s="34"/>
      <c r="AC356" s="34"/>
      <c r="AD356" s="34"/>
      <c r="AE356" s="34"/>
      <c r="AR356" s="151" t="s">
        <v>146</v>
      </c>
      <c r="AT356" s="151" t="s">
        <v>141</v>
      </c>
      <c r="AU356" s="151" t="s">
        <v>147</v>
      </c>
      <c r="AY356" s="19" t="s">
        <v>137</v>
      </c>
      <c r="BE356" s="152">
        <f>IF(N356="základní",J356,0)</f>
        <v>0</v>
      </c>
      <c r="BF356" s="152">
        <f>IF(N356="snížená",J356,0)</f>
        <v>0</v>
      </c>
      <c r="BG356" s="152">
        <f>IF(N356="zákl. přenesená",J356,0)</f>
        <v>0</v>
      </c>
      <c r="BH356" s="152">
        <f>IF(N356="sníž. přenesená",J356,0)</f>
        <v>0</v>
      </c>
      <c r="BI356" s="152">
        <f>IF(N356="nulová",J356,0)</f>
        <v>0</v>
      </c>
      <c r="BJ356" s="19" t="s">
        <v>82</v>
      </c>
      <c r="BK356" s="152">
        <f>ROUND(I356*H356,2)</f>
        <v>0</v>
      </c>
      <c r="BL356" s="19" t="s">
        <v>146</v>
      </c>
      <c r="BM356" s="151" t="s">
        <v>652</v>
      </c>
    </row>
    <row r="357" spans="1:65" s="14" customFormat="1">
      <c r="B357" s="161"/>
      <c r="D357" s="154" t="s">
        <v>149</v>
      </c>
      <c r="E357" s="162" t="s">
        <v>3</v>
      </c>
      <c r="F357" s="163" t="s">
        <v>653</v>
      </c>
      <c r="H357" s="164">
        <v>33.299999999999997</v>
      </c>
      <c r="I357" s="165"/>
      <c r="L357" s="161"/>
      <c r="M357" s="166"/>
      <c r="N357" s="167"/>
      <c r="O357" s="167"/>
      <c r="P357" s="167"/>
      <c r="Q357" s="167"/>
      <c r="R357" s="167"/>
      <c r="S357" s="167"/>
      <c r="T357" s="168"/>
      <c r="AT357" s="162" t="s">
        <v>149</v>
      </c>
      <c r="AU357" s="162" t="s">
        <v>147</v>
      </c>
      <c r="AV357" s="14" t="s">
        <v>84</v>
      </c>
      <c r="AW357" s="14" t="s">
        <v>36</v>
      </c>
      <c r="AX357" s="14" t="s">
        <v>82</v>
      </c>
      <c r="AY357" s="162" t="s">
        <v>137</v>
      </c>
    </row>
    <row r="358" spans="1:65" s="2" customFormat="1" ht="33" customHeight="1">
      <c r="A358" s="34"/>
      <c r="B358" s="139"/>
      <c r="C358" s="140" t="s">
        <v>654</v>
      </c>
      <c r="D358" s="140" t="s">
        <v>141</v>
      </c>
      <c r="E358" s="141" t="s">
        <v>655</v>
      </c>
      <c r="F358" s="142" t="s">
        <v>656</v>
      </c>
      <c r="G358" s="143" t="s">
        <v>144</v>
      </c>
      <c r="H358" s="144">
        <v>5.7119999999999997</v>
      </c>
      <c r="I358" s="145"/>
      <c r="J358" s="146">
        <f>ROUND(I358*H358,2)</f>
        <v>0</v>
      </c>
      <c r="K358" s="142" t="s">
        <v>145</v>
      </c>
      <c r="L358" s="35"/>
      <c r="M358" s="147" t="s">
        <v>3</v>
      </c>
      <c r="N358" s="148" t="s">
        <v>45</v>
      </c>
      <c r="O358" s="55"/>
      <c r="P358" s="149">
        <f>O358*H358</f>
        <v>0</v>
      </c>
      <c r="Q358" s="149">
        <v>0</v>
      </c>
      <c r="R358" s="149">
        <f>Q358*H358</f>
        <v>0</v>
      </c>
      <c r="S358" s="149">
        <v>0</v>
      </c>
      <c r="T358" s="150">
        <f>S358*H358</f>
        <v>0</v>
      </c>
      <c r="U358" s="34"/>
      <c r="V358" s="34"/>
      <c r="W358" s="34"/>
      <c r="X358" s="34"/>
      <c r="Y358" s="34"/>
      <c r="Z358" s="34"/>
      <c r="AA358" s="34"/>
      <c r="AB358" s="34"/>
      <c r="AC358" s="34"/>
      <c r="AD358" s="34"/>
      <c r="AE358" s="34"/>
      <c r="AR358" s="151" t="s">
        <v>146</v>
      </c>
      <c r="AT358" s="151" t="s">
        <v>141</v>
      </c>
      <c r="AU358" s="151" t="s">
        <v>147</v>
      </c>
      <c r="AY358" s="19" t="s">
        <v>137</v>
      </c>
      <c r="BE358" s="152">
        <f>IF(N358="základní",J358,0)</f>
        <v>0</v>
      </c>
      <c r="BF358" s="152">
        <f>IF(N358="snížená",J358,0)</f>
        <v>0</v>
      </c>
      <c r="BG358" s="152">
        <f>IF(N358="zákl. přenesená",J358,0)</f>
        <v>0</v>
      </c>
      <c r="BH358" s="152">
        <f>IF(N358="sníž. přenesená",J358,0)</f>
        <v>0</v>
      </c>
      <c r="BI358" s="152">
        <f>IF(N358="nulová",J358,0)</f>
        <v>0</v>
      </c>
      <c r="BJ358" s="19" t="s">
        <v>82</v>
      </c>
      <c r="BK358" s="152">
        <f>ROUND(I358*H358,2)</f>
        <v>0</v>
      </c>
      <c r="BL358" s="19" t="s">
        <v>146</v>
      </c>
      <c r="BM358" s="151" t="s">
        <v>657</v>
      </c>
    </row>
    <row r="359" spans="1:65" s="14" customFormat="1">
      <c r="B359" s="161"/>
      <c r="D359" s="154" t="s">
        <v>149</v>
      </c>
      <c r="E359" s="162" t="s">
        <v>3</v>
      </c>
      <c r="F359" s="163" t="s">
        <v>658</v>
      </c>
      <c r="H359" s="164">
        <v>5.7119999999999997</v>
      </c>
      <c r="I359" s="165"/>
      <c r="L359" s="161"/>
      <c r="M359" s="166"/>
      <c r="N359" s="167"/>
      <c r="O359" s="167"/>
      <c r="P359" s="167"/>
      <c r="Q359" s="167"/>
      <c r="R359" s="167"/>
      <c r="S359" s="167"/>
      <c r="T359" s="168"/>
      <c r="AT359" s="162" t="s">
        <v>149</v>
      </c>
      <c r="AU359" s="162" t="s">
        <v>147</v>
      </c>
      <c r="AV359" s="14" t="s">
        <v>84</v>
      </c>
      <c r="AW359" s="14" t="s">
        <v>36</v>
      </c>
      <c r="AX359" s="14" t="s">
        <v>82</v>
      </c>
      <c r="AY359" s="162" t="s">
        <v>137</v>
      </c>
    </row>
    <row r="360" spans="1:65" s="2" customFormat="1" ht="36">
      <c r="A360" s="34"/>
      <c r="B360" s="139"/>
      <c r="C360" s="140" t="s">
        <v>659</v>
      </c>
      <c r="D360" s="140" t="s">
        <v>141</v>
      </c>
      <c r="E360" s="141" t="s">
        <v>660</v>
      </c>
      <c r="F360" s="142" t="s">
        <v>661</v>
      </c>
      <c r="G360" s="143" t="s">
        <v>199</v>
      </c>
      <c r="H360" s="144">
        <v>6.08</v>
      </c>
      <c r="I360" s="145"/>
      <c r="J360" s="146">
        <f>ROUND(I360*H360,2)</f>
        <v>0</v>
      </c>
      <c r="K360" s="142" t="s">
        <v>145</v>
      </c>
      <c r="L360" s="35"/>
      <c r="M360" s="147" t="s">
        <v>3</v>
      </c>
      <c r="N360" s="148" t="s">
        <v>45</v>
      </c>
      <c r="O360" s="55"/>
      <c r="P360" s="149">
        <f>O360*H360</f>
        <v>0</v>
      </c>
      <c r="Q360" s="149">
        <v>7.4999999999999997E-3</v>
      </c>
      <c r="R360" s="149">
        <f>Q360*H360</f>
        <v>4.5600000000000002E-2</v>
      </c>
      <c r="S360" s="149">
        <v>0</v>
      </c>
      <c r="T360" s="150">
        <f>S360*H360</f>
        <v>0</v>
      </c>
      <c r="U360" s="34"/>
      <c r="V360" s="34"/>
      <c r="W360" s="34"/>
      <c r="X360" s="34"/>
      <c r="Y360" s="34"/>
      <c r="Z360" s="34"/>
      <c r="AA360" s="34"/>
      <c r="AB360" s="34"/>
      <c r="AC360" s="34"/>
      <c r="AD360" s="34"/>
      <c r="AE360" s="34"/>
      <c r="AR360" s="151" t="s">
        <v>146</v>
      </c>
      <c r="AT360" s="151" t="s">
        <v>141</v>
      </c>
      <c r="AU360" s="151" t="s">
        <v>147</v>
      </c>
      <c r="AY360" s="19" t="s">
        <v>137</v>
      </c>
      <c r="BE360" s="152">
        <f>IF(N360="základní",J360,0)</f>
        <v>0</v>
      </c>
      <c r="BF360" s="152">
        <f>IF(N360="snížená",J360,0)</f>
        <v>0</v>
      </c>
      <c r="BG360" s="152">
        <f>IF(N360="zákl. přenesená",J360,0)</f>
        <v>0</v>
      </c>
      <c r="BH360" s="152">
        <f>IF(N360="sníž. přenesená",J360,0)</f>
        <v>0</v>
      </c>
      <c r="BI360" s="152">
        <f>IF(N360="nulová",J360,0)</f>
        <v>0</v>
      </c>
      <c r="BJ360" s="19" t="s">
        <v>82</v>
      </c>
      <c r="BK360" s="152">
        <f>ROUND(I360*H360,2)</f>
        <v>0</v>
      </c>
      <c r="BL360" s="19" t="s">
        <v>146</v>
      </c>
      <c r="BM360" s="151" t="s">
        <v>662</v>
      </c>
    </row>
    <row r="361" spans="1:65" s="14" customFormat="1">
      <c r="B361" s="161"/>
      <c r="D361" s="154" t="s">
        <v>149</v>
      </c>
      <c r="E361" s="162" t="s">
        <v>3</v>
      </c>
      <c r="F361" s="163" t="s">
        <v>663</v>
      </c>
      <c r="H361" s="164">
        <v>6.08</v>
      </c>
      <c r="I361" s="165"/>
      <c r="L361" s="161"/>
      <c r="M361" s="166"/>
      <c r="N361" s="167"/>
      <c r="O361" s="167"/>
      <c r="P361" s="167"/>
      <c r="Q361" s="167"/>
      <c r="R361" s="167"/>
      <c r="S361" s="167"/>
      <c r="T361" s="168"/>
      <c r="AT361" s="162" t="s">
        <v>149</v>
      </c>
      <c r="AU361" s="162" t="s">
        <v>147</v>
      </c>
      <c r="AV361" s="14" t="s">
        <v>84</v>
      </c>
      <c r="AW361" s="14" t="s">
        <v>36</v>
      </c>
      <c r="AX361" s="14" t="s">
        <v>82</v>
      </c>
      <c r="AY361" s="162" t="s">
        <v>137</v>
      </c>
    </row>
    <row r="362" spans="1:65" s="2" customFormat="1" ht="36">
      <c r="A362" s="34"/>
      <c r="B362" s="139"/>
      <c r="C362" s="140" t="s">
        <v>664</v>
      </c>
      <c r="D362" s="140" t="s">
        <v>141</v>
      </c>
      <c r="E362" s="141" t="s">
        <v>665</v>
      </c>
      <c r="F362" s="142" t="s">
        <v>666</v>
      </c>
      <c r="G362" s="143" t="s">
        <v>199</v>
      </c>
      <c r="H362" s="144">
        <v>6.08</v>
      </c>
      <c r="I362" s="145"/>
      <c r="J362" s="146">
        <f>ROUND(I362*H362,2)</f>
        <v>0</v>
      </c>
      <c r="K362" s="142" t="s">
        <v>145</v>
      </c>
      <c r="L362" s="35"/>
      <c r="M362" s="147" t="s">
        <v>3</v>
      </c>
      <c r="N362" s="148" t="s">
        <v>45</v>
      </c>
      <c r="O362" s="55"/>
      <c r="P362" s="149">
        <f>O362*H362</f>
        <v>0</v>
      </c>
      <c r="Q362" s="149">
        <v>5.0000000000000002E-5</v>
      </c>
      <c r="R362" s="149">
        <f>Q362*H362</f>
        <v>3.0400000000000002E-4</v>
      </c>
      <c r="S362" s="149">
        <v>0</v>
      </c>
      <c r="T362" s="150">
        <f>S362*H362</f>
        <v>0</v>
      </c>
      <c r="U362" s="34"/>
      <c r="V362" s="34"/>
      <c r="W362" s="34"/>
      <c r="X362" s="34"/>
      <c r="Y362" s="34"/>
      <c r="Z362" s="34"/>
      <c r="AA362" s="34"/>
      <c r="AB362" s="34"/>
      <c r="AC362" s="34"/>
      <c r="AD362" s="34"/>
      <c r="AE362" s="34"/>
      <c r="AR362" s="151" t="s">
        <v>146</v>
      </c>
      <c r="AT362" s="151" t="s">
        <v>141</v>
      </c>
      <c r="AU362" s="151" t="s">
        <v>147</v>
      </c>
      <c r="AY362" s="19" t="s">
        <v>137</v>
      </c>
      <c r="BE362" s="152">
        <f>IF(N362="základní",J362,0)</f>
        <v>0</v>
      </c>
      <c r="BF362" s="152">
        <f>IF(N362="snížená",J362,0)</f>
        <v>0</v>
      </c>
      <c r="BG362" s="152">
        <f>IF(N362="zákl. přenesená",J362,0)</f>
        <v>0</v>
      </c>
      <c r="BH362" s="152">
        <f>IF(N362="sníž. přenesená",J362,0)</f>
        <v>0</v>
      </c>
      <c r="BI362" s="152">
        <f>IF(N362="nulová",J362,0)</f>
        <v>0</v>
      </c>
      <c r="BJ362" s="19" t="s">
        <v>82</v>
      </c>
      <c r="BK362" s="152">
        <f>ROUND(I362*H362,2)</f>
        <v>0</v>
      </c>
      <c r="BL362" s="19" t="s">
        <v>146</v>
      </c>
      <c r="BM362" s="151" t="s">
        <v>667</v>
      </c>
    </row>
    <row r="363" spans="1:65" s="14" customFormat="1">
      <c r="B363" s="161"/>
      <c r="D363" s="154" t="s">
        <v>149</v>
      </c>
      <c r="E363" s="162" t="s">
        <v>3</v>
      </c>
      <c r="F363" s="163" t="s">
        <v>663</v>
      </c>
      <c r="H363" s="164">
        <v>6.08</v>
      </c>
      <c r="I363" s="165"/>
      <c r="L363" s="161"/>
      <c r="M363" s="166"/>
      <c r="N363" s="167"/>
      <c r="O363" s="167"/>
      <c r="P363" s="167"/>
      <c r="Q363" s="167"/>
      <c r="R363" s="167"/>
      <c r="S363" s="167"/>
      <c r="T363" s="168"/>
      <c r="AT363" s="162" t="s">
        <v>149</v>
      </c>
      <c r="AU363" s="162" t="s">
        <v>147</v>
      </c>
      <c r="AV363" s="14" t="s">
        <v>84</v>
      </c>
      <c r="AW363" s="14" t="s">
        <v>36</v>
      </c>
      <c r="AX363" s="14" t="s">
        <v>82</v>
      </c>
      <c r="AY363" s="162" t="s">
        <v>137</v>
      </c>
    </row>
    <row r="364" spans="1:65" s="2" customFormat="1" ht="24">
      <c r="A364" s="34"/>
      <c r="B364" s="139"/>
      <c r="C364" s="140" t="s">
        <v>668</v>
      </c>
      <c r="D364" s="140" t="s">
        <v>141</v>
      </c>
      <c r="E364" s="141" t="s">
        <v>669</v>
      </c>
      <c r="F364" s="142" t="s">
        <v>670</v>
      </c>
      <c r="G364" s="143" t="s">
        <v>193</v>
      </c>
      <c r="H364" s="144">
        <v>8.6999999999999994E-2</v>
      </c>
      <c r="I364" s="145"/>
      <c r="J364" s="146">
        <f>ROUND(I364*H364,2)</f>
        <v>0</v>
      </c>
      <c r="K364" s="142" t="s">
        <v>145</v>
      </c>
      <c r="L364" s="35"/>
      <c r="M364" s="147" t="s">
        <v>3</v>
      </c>
      <c r="N364" s="148" t="s">
        <v>45</v>
      </c>
      <c r="O364" s="55"/>
      <c r="P364" s="149">
        <f>O364*H364</f>
        <v>0</v>
      </c>
      <c r="Q364" s="149">
        <v>1.06386</v>
      </c>
      <c r="R364" s="149">
        <f>Q364*H364</f>
        <v>9.2555819999999997E-2</v>
      </c>
      <c r="S364" s="149">
        <v>0</v>
      </c>
      <c r="T364" s="150">
        <f>S364*H364</f>
        <v>0</v>
      </c>
      <c r="U364" s="34"/>
      <c r="V364" s="34"/>
      <c r="W364" s="34"/>
      <c r="X364" s="34"/>
      <c r="Y364" s="34"/>
      <c r="Z364" s="34"/>
      <c r="AA364" s="34"/>
      <c r="AB364" s="34"/>
      <c r="AC364" s="34"/>
      <c r="AD364" s="34"/>
      <c r="AE364" s="34"/>
      <c r="AR364" s="151" t="s">
        <v>146</v>
      </c>
      <c r="AT364" s="151" t="s">
        <v>141</v>
      </c>
      <c r="AU364" s="151" t="s">
        <v>147</v>
      </c>
      <c r="AY364" s="19" t="s">
        <v>137</v>
      </c>
      <c r="BE364" s="152">
        <f>IF(N364="základní",J364,0)</f>
        <v>0</v>
      </c>
      <c r="BF364" s="152">
        <f>IF(N364="snížená",J364,0)</f>
        <v>0</v>
      </c>
      <c r="BG364" s="152">
        <f>IF(N364="zákl. přenesená",J364,0)</f>
        <v>0</v>
      </c>
      <c r="BH364" s="152">
        <f>IF(N364="sníž. přenesená",J364,0)</f>
        <v>0</v>
      </c>
      <c r="BI364" s="152">
        <f>IF(N364="nulová",J364,0)</f>
        <v>0</v>
      </c>
      <c r="BJ364" s="19" t="s">
        <v>82</v>
      </c>
      <c r="BK364" s="152">
        <f>ROUND(I364*H364,2)</f>
        <v>0</v>
      </c>
      <c r="BL364" s="19" t="s">
        <v>146</v>
      </c>
      <c r="BM364" s="151" t="s">
        <v>671</v>
      </c>
    </row>
    <row r="365" spans="1:65" s="13" customFormat="1">
      <c r="B365" s="153"/>
      <c r="D365" s="154" t="s">
        <v>149</v>
      </c>
      <c r="E365" s="155" t="s">
        <v>3</v>
      </c>
      <c r="F365" s="156" t="s">
        <v>672</v>
      </c>
      <c r="H365" s="155" t="s">
        <v>3</v>
      </c>
      <c r="I365" s="157"/>
      <c r="L365" s="153"/>
      <c r="M365" s="158"/>
      <c r="N365" s="159"/>
      <c r="O365" s="159"/>
      <c r="P365" s="159"/>
      <c r="Q365" s="159"/>
      <c r="R365" s="159"/>
      <c r="S365" s="159"/>
      <c r="T365" s="160"/>
      <c r="AT365" s="155" t="s">
        <v>149</v>
      </c>
      <c r="AU365" s="155" t="s">
        <v>147</v>
      </c>
      <c r="AV365" s="13" t="s">
        <v>82</v>
      </c>
      <c r="AW365" s="13" t="s">
        <v>36</v>
      </c>
      <c r="AX365" s="13" t="s">
        <v>74</v>
      </c>
      <c r="AY365" s="155" t="s">
        <v>137</v>
      </c>
    </row>
    <row r="366" spans="1:65" s="14" customFormat="1" ht="22.5">
      <c r="B366" s="161"/>
      <c r="D366" s="154" t="s">
        <v>149</v>
      </c>
      <c r="E366" s="162" t="s">
        <v>3</v>
      </c>
      <c r="F366" s="163" t="s">
        <v>673</v>
      </c>
      <c r="H366" s="164">
        <v>8.6999999999999994E-2</v>
      </c>
      <c r="I366" s="165"/>
      <c r="L366" s="161"/>
      <c r="M366" s="166"/>
      <c r="N366" s="167"/>
      <c r="O366" s="167"/>
      <c r="P366" s="167"/>
      <c r="Q366" s="167"/>
      <c r="R366" s="167"/>
      <c r="S366" s="167"/>
      <c r="T366" s="168"/>
      <c r="AT366" s="162" t="s">
        <v>149</v>
      </c>
      <c r="AU366" s="162" t="s">
        <v>147</v>
      </c>
      <c r="AV366" s="14" t="s">
        <v>84</v>
      </c>
      <c r="AW366" s="14" t="s">
        <v>36</v>
      </c>
      <c r="AX366" s="14" t="s">
        <v>82</v>
      </c>
      <c r="AY366" s="162" t="s">
        <v>137</v>
      </c>
    </row>
    <row r="367" spans="1:65" s="12" customFormat="1" ht="22.9" customHeight="1">
      <c r="B367" s="126"/>
      <c r="D367" s="127" t="s">
        <v>73</v>
      </c>
      <c r="E367" s="137" t="s">
        <v>196</v>
      </c>
      <c r="F367" s="137" t="s">
        <v>674</v>
      </c>
      <c r="I367" s="129"/>
      <c r="J367" s="138">
        <f>BK367</f>
        <v>0</v>
      </c>
      <c r="L367" s="126"/>
      <c r="M367" s="131"/>
      <c r="N367" s="132"/>
      <c r="O367" s="132"/>
      <c r="P367" s="133">
        <f>P368+P382+P384+P394+P397</f>
        <v>0</v>
      </c>
      <c r="Q367" s="132"/>
      <c r="R367" s="133">
        <f>R368+R382+R384+R394+R397</f>
        <v>1.0287662599999998</v>
      </c>
      <c r="S367" s="132"/>
      <c r="T367" s="134">
        <f>T368+T382+T384+T394+T397</f>
        <v>389.36700000000002</v>
      </c>
      <c r="AR367" s="127" t="s">
        <v>82</v>
      </c>
      <c r="AT367" s="135" t="s">
        <v>73</v>
      </c>
      <c r="AU367" s="135" t="s">
        <v>82</v>
      </c>
      <c r="AY367" s="127" t="s">
        <v>137</v>
      </c>
      <c r="BK367" s="136">
        <f>BK368+BK382+BK384+BK394+BK397</f>
        <v>0</v>
      </c>
    </row>
    <row r="368" spans="1:65" s="12" customFormat="1" ht="20.85" customHeight="1">
      <c r="B368" s="126"/>
      <c r="D368" s="127" t="s">
        <v>73</v>
      </c>
      <c r="E368" s="137" t="s">
        <v>675</v>
      </c>
      <c r="F368" s="137" t="s">
        <v>676</v>
      </c>
      <c r="I368" s="129"/>
      <c r="J368" s="138">
        <f>BK368</f>
        <v>0</v>
      </c>
      <c r="L368" s="126"/>
      <c r="M368" s="131"/>
      <c r="N368" s="132"/>
      <c r="O368" s="132"/>
      <c r="P368" s="133">
        <f>SUM(P369:P381)</f>
        <v>0</v>
      </c>
      <c r="Q368" s="132"/>
      <c r="R368" s="133">
        <f>SUM(R369:R381)</f>
        <v>1.166E-2</v>
      </c>
      <c r="S368" s="132"/>
      <c r="T368" s="134">
        <f>SUM(T369:T381)</f>
        <v>340.63</v>
      </c>
      <c r="AR368" s="127" t="s">
        <v>82</v>
      </c>
      <c r="AT368" s="135" t="s">
        <v>73</v>
      </c>
      <c r="AU368" s="135" t="s">
        <v>84</v>
      </c>
      <c r="AY368" s="127" t="s">
        <v>137</v>
      </c>
      <c r="BK368" s="136">
        <f>SUM(BK369:BK381)</f>
        <v>0</v>
      </c>
    </row>
    <row r="369" spans="1:65" s="2" customFormat="1" ht="24">
      <c r="A369" s="34"/>
      <c r="B369" s="139"/>
      <c r="C369" s="140" t="s">
        <v>677</v>
      </c>
      <c r="D369" s="140" t="s">
        <v>141</v>
      </c>
      <c r="E369" s="141" t="s">
        <v>678</v>
      </c>
      <c r="F369" s="142" t="s">
        <v>679</v>
      </c>
      <c r="G369" s="143" t="s">
        <v>387</v>
      </c>
      <c r="H369" s="144">
        <v>53</v>
      </c>
      <c r="I369" s="145"/>
      <c r="J369" s="146">
        <f>ROUND(I369*H369,2)</f>
        <v>0</v>
      </c>
      <c r="K369" s="142" t="s">
        <v>145</v>
      </c>
      <c r="L369" s="35"/>
      <c r="M369" s="147" t="s">
        <v>3</v>
      </c>
      <c r="N369" s="148" t="s">
        <v>45</v>
      </c>
      <c r="O369" s="55"/>
      <c r="P369" s="149">
        <f>O369*H369</f>
        <v>0</v>
      </c>
      <c r="Q369" s="149">
        <v>0</v>
      </c>
      <c r="R369" s="149">
        <f>Q369*H369</f>
        <v>0</v>
      </c>
      <c r="S369" s="149">
        <v>0</v>
      </c>
      <c r="T369" s="150">
        <f>S369*H369</f>
        <v>0</v>
      </c>
      <c r="U369" s="34"/>
      <c r="V369" s="34"/>
      <c r="W369" s="34"/>
      <c r="X369" s="34"/>
      <c r="Y369" s="34"/>
      <c r="Z369" s="34"/>
      <c r="AA369" s="34"/>
      <c r="AB369" s="34"/>
      <c r="AC369" s="34"/>
      <c r="AD369" s="34"/>
      <c r="AE369" s="34"/>
      <c r="AR369" s="151" t="s">
        <v>146</v>
      </c>
      <c r="AT369" s="151" t="s">
        <v>141</v>
      </c>
      <c r="AU369" s="151" t="s">
        <v>147</v>
      </c>
      <c r="AY369" s="19" t="s">
        <v>137</v>
      </c>
      <c r="BE369" s="152">
        <f>IF(N369="základní",J369,0)</f>
        <v>0</v>
      </c>
      <c r="BF369" s="152">
        <f>IF(N369="snížená",J369,0)</f>
        <v>0</v>
      </c>
      <c r="BG369" s="152">
        <f>IF(N369="zákl. přenesená",J369,0)</f>
        <v>0</v>
      </c>
      <c r="BH369" s="152">
        <f>IF(N369="sníž. přenesená",J369,0)</f>
        <v>0</v>
      </c>
      <c r="BI369" s="152">
        <f>IF(N369="nulová",J369,0)</f>
        <v>0</v>
      </c>
      <c r="BJ369" s="19" t="s">
        <v>82</v>
      </c>
      <c r="BK369" s="152">
        <f>ROUND(I369*H369,2)</f>
        <v>0</v>
      </c>
      <c r="BL369" s="19" t="s">
        <v>146</v>
      </c>
      <c r="BM369" s="151" t="s">
        <v>680</v>
      </c>
    </row>
    <row r="370" spans="1:65" s="14" customFormat="1" ht="22.5">
      <c r="B370" s="161"/>
      <c r="D370" s="154" t="s">
        <v>149</v>
      </c>
      <c r="E370" s="162" t="s">
        <v>3</v>
      </c>
      <c r="F370" s="163" t="s">
        <v>681</v>
      </c>
      <c r="H370" s="164">
        <v>53</v>
      </c>
      <c r="I370" s="165"/>
      <c r="L370" s="161"/>
      <c r="M370" s="166"/>
      <c r="N370" s="167"/>
      <c r="O370" s="167"/>
      <c r="P370" s="167"/>
      <c r="Q370" s="167"/>
      <c r="R370" s="167"/>
      <c r="S370" s="167"/>
      <c r="T370" s="168"/>
      <c r="AT370" s="162" t="s">
        <v>149</v>
      </c>
      <c r="AU370" s="162" t="s">
        <v>147</v>
      </c>
      <c r="AV370" s="14" t="s">
        <v>84</v>
      </c>
      <c r="AW370" s="14" t="s">
        <v>36</v>
      </c>
      <c r="AX370" s="14" t="s">
        <v>82</v>
      </c>
      <c r="AY370" s="162" t="s">
        <v>137</v>
      </c>
    </row>
    <row r="371" spans="1:65" s="2" customFormat="1" ht="36">
      <c r="A371" s="34"/>
      <c r="B371" s="139"/>
      <c r="C371" s="140" t="s">
        <v>682</v>
      </c>
      <c r="D371" s="140" t="s">
        <v>141</v>
      </c>
      <c r="E371" s="141" t="s">
        <v>683</v>
      </c>
      <c r="F371" s="142" t="s">
        <v>684</v>
      </c>
      <c r="G371" s="143" t="s">
        <v>387</v>
      </c>
      <c r="H371" s="144">
        <v>53</v>
      </c>
      <c r="I371" s="145"/>
      <c r="J371" s="146">
        <f>ROUND(I371*H371,2)</f>
        <v>0</v>
      </c>
      <c r="K371" s="142" t="s">
        <v>145</v>
      </c>
      <c r="L371" s="35"/>
      <c r="M371" s="147" t="s">
        <v>3</v>
      </c>
      <c r="N371" s="148" t="s">
        <v>45</v>
      </c>
      <c r="O371" s="55"/>
      <c r="P371" s="149">
        <f>O371*H371</f>
        <v>0</v>
      </c>
      <c r="Q371" s="149">
        <v>0</v>
      </c>
      <c r="R371" s="149">
        <f>Q371*H371</f>
        <v>0</v>
      </c>
      <c r="S371" s="149">
        <v>0</v>
      </c>
      <c r="T371" s="150">
        <f>S371*H371</f>
        <v>0</v>
      </c>
      <c r="U371" s="34"/>
      <c r="V371" s="34"/>
      <c r="W371" s="34"/>
      <c r="X371" s="34"/>
      <c r="Y371" s="34"/>
      <c r="Z371" s="34"/>
      <c r="AA371" s="34"/>
      <c r="AB371" s="34"/>
      <c r="AC371" s="34"/>
      <c r="AD371" s="34"/>
      <c r="AE371" s="34"/>
      <c r="AR371" s="151" t="s">
        <v>146</v>
      </c>
      <c r="AT371" s="151" t="s">
        <v>141</v>
      </c>
      <c r="AU371" s="151" t="s">
        <v>147</v>
      </c>
      <c r="AY371" s="19" t="s">
        <v>137</v>
      </c>
      <c r="BE371" s="152">
        <f>IF(N371="základní",J371,0)</f>
        <v>0</v>
      </c>
      <c r="BF371" s="152">
        <f>IF(N371="snížená",J371,0)</f>
        <v>0</v>
      </c>
      <c r="BG371" s="152">
        <f>IF(N371="zákl. přenesená",J371,0)</f>
        <v>0</v>
      </c>
      <c r="BH371" s="152">
        <f>IF(N371="sníž. přenesená",J371,0)</f>
        <v>0</v>
      </c>
      <c r="BI371" s="152">
        <f>IF(N371="nulová",J371,0)</f>
        <v>0</v>
      </c>
      <c r="BJ371" s="19" t="s">
        <v>82</v>
      </c>
      <c r="BK371" s="152">
        <f>ROUND(I371*H371,2)</f>
        <v>0</v>
      </c>
      <c r="BL371" s="19" t="s">
        <v>146</v>
      </c>
      <c r="BM371" s="151" t="s">
        <v>685</v>
      </c>
    </row>
    <row r="372" spans="1:65" s="14" customFormat="1">
      <c r="B372" s="161"/>
      <c r="D372" s="154" t="s">
        <v>149</v>
      </c>
      <c r="E372" s="162" t="s">
        <v>3</v>
      </c>
      <c r="F372" s="163" t="s">
        <v>686</v>
      </c>
      <c r="H372" s="164">
        <v>53</v>
      </c>
      <c r="I372" s="165"/>
      <c r="L372" s="161"/>
      <c r="M372" s="166"/>
      <c r="N372" s="167"/>
      <c r="O372" s="167"/>
      <c r="P372" s="167"/>
      <c r="Q372" s="167"/>
      <c r="R372" s="167"/>
      <c r="S372" s="167"/>
      <c r="T372" s="168"/>
      <c r="AT372" s="162" t="s">
        <v>149</v>
      </c>
      <c r="AU372" s="162" t="s">
        <v>147</v>
      </c>
      <c r="AV372" s="14" t="s">
        <v>84</v>
      </c>
      <c r="AW372" s="14" t="s">
        <v>36</v>
      </c>
      <c r="AX372" s="14" t="s">
        <v>82</v>
      </c>
      <c r="AY372" s="162" t="s">
        <v>137</v>
      </c>
    </row>
    <row r="373" spans="1:65" s="2" customFormat="1" ht="55.5" customHeight="1">
      <c r="A373" s="34"/>
      <c r="B373" s="139"/>
      <c r="C373" s="140" t="s">
        <v>687</v>
      </c>
      <c r="D373" s="140" t="s">
        <v>141</v>
      </c>
      <c r="E373" s="141" t="s">
        <v>688</v>
      </c>
      <c r="F373" s="142" t="s">
        <v>689</v>
      </c>
      <c r="G373" s="143" t="s">
        <v>387</v>
      </c>
      <c r="H373" s="144">
        <v>53</v>
      </c>
      <c r="I373" s="145"/>
      <c r="J373" s="146">
        <f>ROUND(I373*H373,2)</f>
        <v>0</v>
      </c>
      <c r="K373" s="142" t="s">
        <v>145</v>
      </c>
      <c r="L373" s="35"/>
      <c r="M373" s="147" t="s">
        <v>3</v>
      </c>
      <c r="N373" s="148" t="s">
        <v>45</v>
      </c>
      <c r="O373" s="55"/>
      <c r="P373" s="149">
        <f>O373*H373</f>
        <v>0</v>
      </c>
      <c r="Q373" s="149">
        <v>2.2000000000000001E-4</v>
      </c>
      <c r="R373" s="149">
        <f>Q373*H373</f>
        <v>1.166E-2</v>
      </c>
      <c r="S373" s="149">
        <v>0</v>
      </c>
      <c r="T373" s="150">
        <f>S373*H373</f>
        <v>0</v>
      </c>
      <c r="U373" s="34"/>
      <c r="V373" s="34"/>
      <c r="W373" s="34"/>
      <c r="X373" s="34"/>
      <c r="Y373" s="34"/>
      <c r="Z373" s="34"/>
      <c r="AA373" s="34"/>
      <c r="AB373" s="34"/>
      <c r="AC373" s="34"/>
      <c r="AD373" s="34"/>
      <c r="AE373" s="34"/>
      <c r="AR373" s="151" t="s">
        <v>146</v>
      </c>
      <c r="AT373" s="151" t="s">
        <v>141</v>
      </c>
      <c r="AU373" s="151" t="s">
        <v>147</v>
      </c>
      <c r="AY373" s="19" t="s">
        <v>137</v>
      </c>
      <c r="BE373" s="152">
        <f>IF(N373="základní",J373,0)</f>
        <v>0</v>
      </c>
      <c r="BF373" s="152">
        <f>IF(N373="snížená",J373,0)</f>
        <v>0</v>
      </c>
      <c r="BG373" s="152">
        <f>IF(N373="zákl. přenesená",J373,0)</f>
        <v>0</v>
      </c>
      <c r="BH373" s="152">
        <f>IF(N373="sníž. přenesená",J373,0)</f>
        <v>0</v>
      </c>
      <c r="BI373" s="152">
        <f>IF(N373="nulová",J373,0)</f>
        <v>0</v>
      </c>
      <c r="BJ373" s="19" t="s">
        <v>82</v>
      </c>
      <c r="BK373" s="152">
        <f>ROUND(I373*H373,2)</f>
        <v>0</v>
      </c>
      <c r="BL373" s="19" t="s">
        <v>146</v>
      </c>
      <c r="BM373" s="151" t="s">
        <v>690</v>
      </c>
    </row>
    <row r="374" spans="1:65" s="14" customFormat="1" ht="22.5">
      <c r="B374" s="161"/>
      <c r="D374" s="154" t="s">
        <v>149</v>
      </c>
      <c r="E374" s="162" t="s">
        <v>3</v>
      </c>
      <c r="F374" s="163" t="s">
        <v>691</v>
      </c>
      <c r="H374" s="164">
        <v>53</v>
      </c>
      <c r="I374" s="165"/>
      <c r="L374" s="161"/>
      <c r="M374" s="166"/>
      <c r="N374" s="167"/>
      <c r="O374" s="167"/>
      <c r="P374" s="167"/>
      <c r="Q374" s="167"/>
      <c r="R374" s="167"/>
      <c r="S374" s="167"/>
      <c r="T374" s="168"/>
      <c r="AT374" s="162" t="s">
        <v>149</v>
      </c>
      <c r="AU374" s="162" t="s">
        <v>147</v>
      </c>
      <c r="AV374" s="14" t="s">
        <v>84</v>
      </c>
      <c r="AW374" s="14" t="s">
        <v>36</v>
      </c>
      <c r="AX374" s="14" t="s">
        <v>82</v>
      </c>
      <c r="AY374" s="162" t="s">
        <v>137</v>
      </c>
    </row>
    <row r="375" spans="1:65" s="2" customFormat="1" ht="90" customHeight="1">
      <c r="A375" s="34"/>
      <c r="B375" s="139"/>
      <c r="C375" s="140" t="s">
        <v>692</v>
      </c>
      <c r="D375" s="140" t="s">
        <v>141</v>
      </c>
      <c r="E375" s="141" t="s">
        <v>693</v>
      </c>
      <c r="F375" s="142" t="s">
        <v>694</v>
      </c>
      <c r="G375" s="143" t="s">
        <v>387</v>
      </c>
      <c r="H375" s="144">
        <v>1220</v>
      </c>
      <c r="I375" s="145"/>
      <c r="J375" s="146">
        <f>ROUND(I375*H375,2)</f>
        <v>0</v>
      </c>
      <c r="K375" s="142" t="s">
        <v>145</v>
      </c>
      <c r="L375" s="35"/>
      <c r="M375" s="147" t="s">
        <v>3</v>
      </c>
      <c r="N375" s="148" t="s">
        <v>45</v>
      </c>
      <c r="O375" s="55"/>
      <c r="P375" s="149">
        <f>O375*H375</f>
        <v>0</v>
      </c>
      <c r="Q375" s="149">
        <v>0</v>
      </c>
      <c r="R375" s="149">
        <f>Q375*H375</f>
        <v>0</v>
      </c>
      <c r="S375" s="149">
        <v>0.19400000000000001</v>
      </c>
      <c r="T375" s="150">
        <f>S375*H375</f>
        <v>236.68</v>
      </c>
      <c r="U375" s="34"/>
      <c r="V375" s="34"/>
      <c r="W375" s="34"/>
      <c r="X375" s="34"/>
      <c r="Y375" s="34"/>
      <c r="Z375" s="34"/>
      <c r="AA375" s="34"/>
      <c r="AB375" s="34"/>
      <c r="AC375" s="34"/>
      <c r="AD375" s="34"/>
      <c r="AE375" s="34"/>
      <c r="AR375" s="151" t="s">
        <v>146</v>
      </c>
      <c r="AT375" s="151" t="s">
        <v>141</v>
      </c>
      <c r="AU375" s="151" t="s">
        <v>147</v>
      </c>
      <c r="AY375" s="19" t="s">
        <v>137</v>
      </c>
      <c r="BE375" s="152">
        <f>IF(N375="základní",J375,0)</f>
        <v>0</v>
      </c>
      <c r="BF375" s="152">
        <f>IF(N375="snížená",J375,0)</f>
        <v>0</v>
      </c>
      <c r="BG375" s="152">
        <f>IF(N375="zákl. přenesená",J375,0)</f>
        <v>0</v>
      </c>
      <c r="BH375" s="152">
        <f>IF(N375="sníž. přenesená",J375,0)</f>
        <v>0</v>
      </c>
      <c r="BI375" s="152">
        <f>IF(N375="nulová",J375,0)</f>
        <v>0</v>
      </c>
      <c r="BJ375" s="19" t="s">
        <v>82</v>
      </c>
      <c r="BK375" s="152">
        <f>ROUND(I375*H375,2)</f>
        <v>0</v>
      </c>
      <c r="BL375" s="19" t="s">
        <v>146</v>
      </c>
      <c r="BM375" s="151" t="s">
        <v>695</v>
      </c>
    </row>
    <row r="376" spans="1:65" s="14" customFormat="1">
      <c r="B376" s="161"/>
      <c r="D376" s="154" t="s">
        <v>149</v>
      </c>
      <c r="E376" s="162" t="s">
        <v>3</v>
      </c>
      <c r="F376" s="163" t="s">
        <v>696</v>
      </c>
      <c r="H376" s="164">
        <v>1220</v>
      </c>
      <c r="I376" s="165"/>
      <c r="L376" s="161"/>
      <c r="M376" s="166"/>
      <c r="N376" s="167"/>
      <c r="O376" s="167"/>
      <c r="P376" s="167"/>
      <c r="Q376" s="167"/>
      <c r="R376" s="167"/>
      <c r="S376" s="167"/>
      <c r="T376" s="168"/>
      <c r="AT376" s="162" t="s">
        <v>149</v>
      </c>
      <c r="AU376" s="162" t="s">
        <v>147</v>
      </c>
      <c r="AV376" s="14" t="s">
        <v>84</v>
      </c>
      <c r="AW376" s="14" t="s">
        <v>36</v>
      </c>
      <c r="AX376" s="14" t="s">
        <v>82</v>
      </c>
      <c r="AY376" s="162" t="s">
        <v>137</v>
      </c>
    </row>
    <row r="377" spans="1:65" s="2" customFormat="1" ht="60">
      <c r="A377" s="34"/>
      <c r="B377" s="139"/>
      <c r="C377" s="140" t="s">
        <v>697</v>
      </c>
      <c r="D377" s="140" t="s">
        <v>141</v>
      </c>
      <c r="E377" s="141" t="s">
        <v>698</v>
      </c>
      <c r="F377" s="142" t="s">
        <v>699</v>
      </c>
      <c r="G377" s="143" t="s">
        <v>199</v>
      </c>
      <c r="H377" s="144">
        <v>5197.5</v>
      </c>
      <c r="I377" s="145"/>
      <c r="J377" s="146">
        <f>ROUND(I377*H377,2)</f>
        <v>0</v>
      </c>
      <c r="K377" s="142" t="s">
        <v>145</v>
      </c>
      <c r="L377" s="35"/>
      <c r="M377" s="147" t="s">
        <v>3</v>
      </c>
      <c r="N377" s="148" t="s">
        <v>45</v>
      </c>
      <c r="O377" s="55"/>
      <c r="P377" s="149">
        <f>O377*H377</f>
        <v>0</v>
      </c>
      <c r="Q377" s="149">
        <v>0</v>
      </c>
      <c r="R377" s="149">
        <f>Q377*H377</f>
        <v>0</v>
      </c>
      <c r="S377" s="149">
        <v>0.02</v>
      </c>
      <c r="T377" s="150">
        <f>S377*H377</f>
        <v>103.95</v>
      </c>
      <c r="U377" s="34"/>
      <c r="V377" s="34"/>
      <c r="W377" s="34"/>
      <c r="X377" s="34"/>
      <c r="Y377" s="34"/>
      <c r="Z377" s="34"/>
      <c r="AA377" s="34"/>
      <c r="AB377" s="34"/>
      <c r="AC377" s="34"/>
      <c r="AD377" s="34"/>
      <c r="AE377" s="34"/>
      <c r="AR377" s="151" t="s">
        <v>146</v>
      </c>
      <c r="AT377" s="151" t="s">
        <v>141</v>
      </c>
      <c r="AU377" s="151" t="s">
        <v>147</v>
      </c>
      <c r="AY377" s="19" t="s">
        <v>137</v>
      </c>
      <c r="BE377" s="152">
        <f>IF(N377="základní",J377,0)</f>
        <v>0</v>
      </c>
      <c r="BF377" s="152">
        <f>IF(N377="snížená",J377,0)</f>
        <v>0</v>
      </c>
      <c r="BG377" s="152">
        <f>IF(N377="zákl. přenesená",J377,0)</f>
        <v>0</v>
      </c>
      <c r="BH377" s="152">
        <f>IF(N377="sníž. přenesená",J377,0)</f>
        <v>0</v>
      </c>
      <c r="BI377" s="152">
        <f>IF(N377="nulová",J377,0)</f>
        <v>0</v>
      </c>
      <c r="BJ377" s="19" t="s">
        <v>82</v>
      </c>
      <c r="BK377" s="152">
        <f>ROUND(I377*H377,2)</f>
        <v>0</v>
      </c>
      <c r="BL377" s="19" t="s">
        <v>146</v>
      </c>
      <c r="BM377" s="151" t="s">
        <v>700</v>
      </c>
    </row>
    <row r="378" spans="1:65" s="13" customFormat="1">
      <c r="B378" s="153"/>
      <c r="D378" s="154" t="s">
        <v>149</v>
      </c>
      <c r="E378" s="155" t="s">
        <v>3</v>
      </c>
      <c r="F378" s="156" t="s">
        <v>701</v>
      </c>
      <c r="H378" s="155" t="s">
        <v>3</v>
      </c>
      <c r="I378" s="157"/>
      <c r="L378" s="153"/>
      <c r="M378" s="158"/>
      <c r="N378" s="159"/>
      <c r="O378" s="159"/>
      <c r="P378" s="159"/>
      <c r="Q378" s="159"/>
      <c r="R378" s="159"/>
      <c r="S378" s="159"/>
      <c r="T378" s="160"/>
      <c r="AT378" s="155" t="s">
        <v>149</v>
      </c>
      <c r="AU378" s="155" t="s">
        <v>147</v>
      </c>
      <c r="AV378" s="13" t="s">
        <v>82</v>
      </c>
      <c r="AW378" s="13" t="s">
        <v>36</v>
      </c>
      <c r="AX378" s="13" t="s">
        <v>74</v>
      </c>
      <c r="AY378" s="155" t="s">
        <v>137</v>
      </c>
    </row>
    <row r="379" spans="1:65" s="14" customFormat="1">
      <c r="B379" s="161"/>
      <c r="D379" s="154" t="s">
        <v>149</v>
      </c>
      <c r="E379" s="162" t="s">
        <v>3</v>
      </c>
      <c r="F379" s="163" t="s">
        <v>702</v>
      </c>
      <c r="H379" s="164">
        <v>4397.5</v>
      </c>
      <c r="I379" s="165"/>
      <c r="L379" s="161"/>
      <c r="M379" s="166"/>
      <c r="N379" s="167"/>
      <c r="O379" s="167"/>
      <c r="P379" s="167"/>
      <c r="Q379" s="167"/>
      <c r="R379" s="167"/>
      <c r="S379" s="167"/>
      <c r="T379" s="168"/>
      <c r="AT379" s="162" t="s">
        <v>149</v>
      </c>
      <c r="AU379" s="162" t="s">
        <v>147</v>
      </c>
      <c r="AV379" s="14" t="s">
        <v>84</v>
      </c>
      <c r="AW379" s="14" t="s">
        <v>36</v>
      </c>
      <c r="AX379" s="14" t="s">
        <v>74</v>
      </c>
      <c r="AY379" s="162" t="s">
        <v>137</v>
      </c>
    </row>
    <row r="380" spans="1:65" s="14" customFormat="1">
      <c r="B380" s="161"/>
      <c r="D380" s="154" t="s">
        <v>149</v>
      </c>
      <c r="E380" s="162" t="s">
        <v>3</v>
      </c>
      <c r="F380" s="163" t="s">
        <v>703</v>
      </c>
      <c r="H380" s="164">
        <v>800</v>
      </c>
      <c r="I380" s="165"/>
      <c r="L380" s="161"/>
      <c r="M380" s="166"/>
      <c r="N380" s="167"/>
      <c r="O380" s="167"/>
      <c r="P380" s="167"/>
      <c r="Q380" s="167"/>
      <c r="R380" s="167"/>
      <c r="S380" s="167"/>
      <c r="T380" s="168"/>
      <c r="AT380" s="162" t="s">
        <v>149</v>
      </c>
      <c r="AU380" s="162" t="s">
        <v>147</v>
      </c>
      <c r="AV380" s="14" t="s">
        <v>84</v>
      </c>
      <c r="AW380" s="14" t="s">
        <v>36</v>
      </c>
      <c r="AX380" s="14" t="s">
        <v>74</v>
      </c>
      <c r="AY380" s="162" t="s">
        <v>137</v>
      </c>
    </row>
    <row r="381" spans="1:65" s="16" customFormat="1">
      <c r="B381" s="177"/>
      <c r="D381" s="154" t="s">
        <v>149</v>
      </c>
      <c r="E381" s="178" t="s">
        <v>3</v>
      </c>
      <c r="F381" s="179" t="s">
        <v>154</v>
      </c>
      <c r="H381" s="180">
        <v>5197.5</v>
      </c>
      <c r="I381" s="181"/>
      <c r="L381" s="177"/>
      <c r="M381" s="182"/>
      <c r="N381" s="183"/>
      <c r="O381" s="183"/>
      <c r="P381" s="183"/>
      <c r="Q381" s="183"/>
      <c r="R381" s="183"/>
      <c r="S381" s="183"/>
      <c r="T381" s="184"/>
      <c r="AT381" s="178" t="s">
        <v>149</v>
      </c>
      <c r="AU381" s="178" t="s">
        <v>147</v>
      </c>
      <c r="AV381" s="16" t="s">
        <v>146</v>
      </c>
      <c r="AW381" s="16" t="s">
        <v>36</v>
      </c>
      <c r="AX381" s="16" t="s">
        <v>82</v>
      </c>
      <c r="AY381" s="178" t="s">
        <v>137</v>
      </c>
    </row>
    <row r="382" spans="1:65" s="12" customFormat="1" ht="20.85" customHeight="1">
      <c r="B382" s="126"/>
      <c r="D382" s="127" t="s">
        <v>73</v>
      </c>
      <c r="E382" s="137" t="s">
        <v>704</v>
      </c>
      <c r="F382" s="137" t="s">
        <v>705</v>
      </c>
      <c r="I382" s="129"/>
      <c r="J382" s="138">
        <f>BK382</f>
        <v>0</v>
      </c>
      <c r="L382" s="126"/>
      <c r="M382" s="131"/>
      <c r="N382" s="132"/>
      <c r="O382" s="132"/>
      <c r="P382" s="133">
        <f>P383</f>
        <v>0</v>
      </c>
      <c r="Q382" s="132"/>
      <c r="R382" s="133">
        <f>R383</f>
        <v>1.0065</v>
      </c>
      <c r="S382" s="132"/>
      <c r="T382" s="134">
        <f>T383</f>
        <v>0</v>
      </c>
      <c r="AR382" s="127" t="s">
        <v>82</v>
      </c>
      <c r="AT382" s="135" t="s">
        <v>73</v>
      </c>
      <c r="AU382" s="135" t="s">
        <v>84</v>
      </c>
      <c r="AY382" s="127" t="s">
        <v>137</v>
      </c>
      <c r="BK382" s="136">
        <f>BK383</f>
        <v>0</v>
      </c>
    </row>
    <row r="383" spans="1:65" s="2" customFormat="1" ht="36">
      <c r="A383" s="34"/>
      <c r="B383" s="139"/>
      <c r="C383" s="140" t="s">
        <v>706</v>
      </c>
      <c r="D383" s="140" t="s">
        <v>141</v>
      </c>
      <c r="E383" s="141" t="s">
        <v>707</v>
      </c>
      <c r="F383" s="142" t="s">
        <v>708</v>
      </c>
      <c r="G383" s="143" t="s">
        <v>387</v>
      </c>
      <c r="H383" s="144">
        <v>150</v>
      </c>
      <c r="I383" s="145"/>
      <c r="J383" s="146">
        <f>ROUND(I383*H383,2)</f>
        <v>0</v>
      </c>
      <c r="K383" s="142" t="s">
        <v>3</v>
      </c>
      <c r="L383" s="35"/>
      <c r="M383" s="147" t="s">
        <v>3</v>
      </c>
      <c r="N383" s="148" t="s">
        <v>45</v>
      </c>
      <c r="O383" s="55"/>
      <c r="P383" s="149">
        <f>O383*H383</f>
        <v>0</v>
      </c>
      <c r="Q383" s="149">
        <v>6.7099999999999998E-3</v>
      </c>
      <c r="R383" s="149">
        <f>Q383*H383</f>
        <v>1.0065</v>
      </c>
      <c r="S383" s="149">
        <v>0</v>
      </c>
      <c r="T383" s="150">
        <f>S383*H383</f>
        <v>0</v>
      </c>
      <c r="U383" s="34"/>
      <c r="V383" s="34"/>
      <c r="W383" s="34"/>
      <c r="X383" s="34"/>
      <c r="Y383" s="34"/>
      <c r="Z383" s="34"/>
      <c r="AA383" s="34"/>
      <c r="AB383" s="34"/>
      <c r="AC383" s="34"/>
      <c r="AD383" s="34"/>
      <c r="AE383" s="34"/>
      <c r="AR383" s="151" t="s">
        <v>146</v>
      </c>
      <c r="AT383" s="151" t="s">
        <v>141</v>
      </c>
      <c r="AU383" s="151" t="s">
        <v>147</v>
      </c>
      <c r="AY383" s="19" t="s">
        <v>137</v>
      </c>
      <c r="BE383" s="152">
        <f>IF(N383="základní",J383,0)</f>
        <v>0</v>
      </c>
      <c r="BF383" s="152">
        <f>IF(N383="snížená",J383,0)</f>
        <v>0</v>
      </c>
      <c r="BG383" s="152">
        <f>IF(N383="zákl. přenesená",J383,0)</f>
        <v>0</v>
      </c>
      <c r="BH383" s="152">
        <f>IF(N383="sníž. přenesená",J383,0)</f>
        <v>0</v>
      </c>
      <c r="BI383" s="152">
        <f>IF(N383="nulová",J383,0)</f>
        <v>0</v>
      </c>
      <c r="BJ383" s="19" t="s">
        <v>82</v>
      </c>
      <c r="BK383" s="152">
        <f>ROUND(I383*H383,2)</f>
        <v>0</v>
      </c>
      <c r="BL383" s="19" t="s">
        <v>146</v>
      </c>
      <c r="BM383" s="151" t="s">
        <v>709</v>
      </c>
    </row>
    <row r="384" spans="1:65" s="12" customFormat="1" ht="20.85" customHeight="1">
      <c r="B384" s="126"/>
      <c r="D384" s="127" t="s">
        <v>73</v>
      </c>
      <c r="E384" s="137" t="s">
        <v>710</v>
      </c>
      <c r="F384" s="137" t="s">
        <v>711</v>
      </c>
      <c r="I384" s="129"/>
      <c r="J384" s="138">
        <f>BK384</f>
        <v>0</v>
      </c>
      <c r="L384" s="126"/>
      <c r="M384" s="131"/>
      <c r="N384" s="132"/>
      <c r="O384" s="132"/>
      <c r="P384" s="133">
        <f>SUM(P385:P393)</f>
        <v>0</v>
      </c>
      <c r="Q384" s="132"/>
      <c r="R384" s="133">
        <f>SUM(R385:R393)</f>
        <v>2.2062599999999998E-3</v>
      </c>
      <c r="S384" s="132"/>
      <c r="T384" s="134">
        <f>SUM(T385:T393)</f>
        <v>48.737000000000002</v>
      </c>
      <c r="AR384" s="127" t="s">
        <v>82</v>
      </c>
      <c r="AT384" s="135" t="s">
        <v>73</v>
      </c>
      <c r="AU384" s="135" t="s">
        <v>84</v>
      </c>
      <c r="AY384" s="127" t="s">
        <v>137</v>
      </c>
      <c r="BK384" s="136">
        <f>SUM(BK385:BK393)</f>
        <v>0</v>
      </c>
    </row>
    <row r="385" spans="1:65" s="2" customFormat="1" ht="60">
      <c r="A385" s="34"/>
      <c r="B385" s="139"/>
      <c r="C385" s="140" t="s">
        <v>712</v>
      </c>
      <c r="D385" s="140" t="s">
        <v>141</v>
      </c>
      <c r="E385" s="141" t="s">
        <v>713</v>
      </c>
      <c r="F385" s="142" t="s">
        <v>714</v>
      </c>
      <c r="G385" s="143" t="s">
        <v>199</v>
      </c>
      <c r="H385" s="144">
        <v>209.5</v>
      </c>
      <c r="I385" s="145"/>
      <c r="J385" s="146">
        <f>ROUND(I385*H385,2)</f>
        <v>0</v>
      </c>
      <c r="K385" s="142" t="s">
        <v>145</v>
      </c>
      <c r="L385" s="35"/>
      <c r="M385" s="147" t="s">
        <v>3</v>
      </c>
      <c r="N385" s="148" t="s">
        <v>45</v>
      </c>
      <c r="O385" s="55"/>
      <c r="P385" s="149">
        <f>O385*H385</f>
        <v>0</v>
      </c>
      <c r="Q385" s="149">
        <v>0</v>
      </c>
      <c r="R385" s="149">
        <f>Q385*H385</f>
        <v>0</v>
      </c>
      <c r="S385" s="149">
        <v>0.17</v>
      </c>
      <c r="T385" s="150">
        <f>S385*H385</f>
        <v>35.615000000000002</v>
      </c>
      <c r="U385" s="34"/>
      <c r="V385" s="34"/>
      <c r="W385" s="34"/>
      <c r="X385" s="34"/>
      <c r="Y385" s="34"/>
      <c r="Z385" s="34"/>
      <c r="AA385" s="34"/>
      <c r="AB385" s="34"/>
      <c r="AC385" s="34"/>
      <c r="AD385" s="34"/>
      <c r="AE385" s="34"/>
      <c r="AR385" s="151" t="s">
        <v>146</v>
      </c>
      <c r="AT385" s="151" t="s">
        <v>141</v>
      </c>
      <c r="AU385" s="151" t="s">
        <v>147</v>
      </c>
      <c r="AY385" s="19" t="s">
        <v>137</v>
      </c>
      <c r="BE385" s="152">
        <f>IF(N385="základní",J385,0)</f>
        <v>0</v>
      </c>
      <c r="BF385" s="152">
        <f>IF(N385="snížená",J385,0)</f>
        <v>0</v>
      </c>
      <c r="BG385" s="152">
        <f>IF(N385="zákl. přenesená",J385,0)</f>
        <v>0</v>
      </c>
      <c r="BH385" s="152">
        <f>IF(N385="sníž. přenesená",J385,0)</f>
        <v>0</v>
      </c>
      <c r="BI385" s="152">
        <f>IF(N385="nulová",J385,0)</f>
        <v>0</v>
      </c>
      <c r="BJ385" s="19" t="s">
        <v>82</v>
      </c>
      <c r="BK385" s="152">
        <f>ROUND(I385*H385,2)</f>
        <v>0</v>
      </c>
      <c r="BL385" s="19" t="s">
        <v>146</v>
      </c>
      <c r="BM385" s="151" t="s">
        <v>715</v>
      </c>
    </row>
    <row r="386" spans="1:65" s="13" customFormat="1">
      <c r="B386" s="153"/>
      <c r="D386" s="154" t="s">
        <v>149</v>
      </c>
      <c r="E386" s="155" t="s">
        <v>3</v>
      </c>
      <c r="F386" s="156" t="s">
        <v>716</v>
      </c>
      <c r="H386" s="155" t="s">
        <v>3</v>
      </c>
      <c r="I386" s="157"/>
      <c r="L386" s="153"/>
      <c r="M386" s="158"/>
      <c r="N386" s="159"/>
      <c r="O386" s="159"/>
      <c r="P386" s="159"/>
      <c r="Q386" s="159"/>
      <c r="R386" s="159"/>
      <c r="S386" s="159"/>
      <c r="T386" s="160"/>
      <c r="AT386" s="155" t="s">
        <v>149</v>
      </c>
      <c r="AU386" s="155" t="s">
        <v>147</v>
      </c>
      <c r="AV386" s="13" t="s">
        <v>82</v>
      </c>
      <c r="AW386" s="13" t="s">
        <v>36</v>
      </c>
      <c r="AX386" s="13" t="s">
        <v>74</v>
      </c>
      <c r="AY386" s="155" t="s">
        <v>137</v>
      </c>
    </row>
    <row r="387" spans="1:65" s="14" customFormat="1">
      <c r="B387" s="161"/>
      <c r="D387" s="154" t="s">
        <v>149</v>
      </c>
      <c r="E387" s="162" t="s">
        <v>3</v>
      </c>
      <c r="F387" s="163" t="s">
        <v>717</v>
      </c>
      <c r="H387" s="164">
        <v>209.5</v>
      </c>
      <c r="I387" s="165"/>
      <c r="L387" s="161"/>
      <c r="M387" s="166"/>
      <c r="N387" s="167"/>
      <c r="O387" s="167"/>
      <c r="P387" s="167"/>
      <c r="Q387" s="167"/>
      <c r="R387" s="167"/>
      <c r="S387" s="167"/>
      <c r="T387" s="168"/>
      <c r="AT387" s="162" t="s">
        <v>149</v>
      </c>
      <c r="AU387" s="162" t="s">
        <v>147</v>
      </c>
      <c r="AV387" s="14" t="s">
        <v>84</v>
      </c>
      <c r="AW387" s="14" t="s">
        <v>36</v>
      </c>
      <c r="AX387" s="14" t="s">
        <v>82</v>
      </c>
      <c r="AY387" s="162" t="s">
        <v>137</v>
      </c>
    </row>
    <row r="388" spans="1:65" s="2" customFormat="1" ht="44.25" customHeight="1">
      <c r="A388" s="34"/>
      <c r="B388" s="139"/>
      <c r="C388" s="140" t="s">
        <v>718</v>
      </c>
      <c r="D388" s="140" t="s">
        <v>141</v>
      </c>
      <c r="E388" s="141" t="s">
        <v>719</v>
      </c>
      <c r="F388" s="142" t="s">
        <v>720</v>
      </c>
      <c r="G388" s="143" t="s">
        <v>199</v>
      </c>
      <c r="H388" s="144">
        <v>31</v>
      </c>
      <c r="I388" s="145"/>
      <c r="J388" s="146">
        <f>ROUND(I388*H388,2)</f>
        <v>0</v>
      </c>
      <c r="K388" s="142" t="s">
        <v>145</v>
      </c>
      <c r="L388" s="35"/>
      <c r="M388" s="147" t="s">
        <v>3</v>
      </c>
      <c r="N388" s="148" t="s">
        <v>45</v>
      </c>
      <c r="O388" s="55"/>
      <c r="P388" s="149">
        <f>O388*H388</f>
        <v>0</v>
      </c>
      <c r="Q388" s="149">
        <v>3.2459999999999998E-5</v>
      </c>
      <c r="R388" s="149">
        <f>Q388*H388</f>
        <v>1.0062599999999999E-3</v>
      </c>
      <c r="S388" s="149">
        <v>9.1999999999999998E-2</v>
      </c>
      <c r="T388" s="150">
        <f>S388*H388</f>
        <v>2.8519999999999999</v>
      </c>
      <c r="U388" s="34"/>
      <c r="V388" s="34"/>
      <c r="W388" s="34"/>
      <c r="X388" s="34"/>
      <c r="Y388" s="34"/>
      <c r="Z388" s="34"/>
      <c r="AA388" s="34"/>
      <c r="AB388" s="34"/>
      <c r="AC388" s="34"/>
      <c r="AD388" s="34"/>
      <c r="AE388" s="34"/>
      <c r="AR388" s="151" t="s">
        <v>146</v>
      </c>
      <c r="AT388" s="151" t="s">
        <v>141</v>
      </c>
      <c r="AU388" s="151" t="s">
        <v>147</v>
      </c>
      <c r="AY388" s="19" t="s">
        <v>137</v>
      </c>
      <c r="BE388" s="152">
        <f>IF(N388="základní",J388,0)</f>
        <v>0</v>
      </c>
      <c r="BF388" s="152">
        <f>IF(N388="snížená",J388,0)</f>
        <v>0</v>
      </c>
      <c r="BG388" s="152">
        <f>IF(N388="zákl. přenesená",J388,0)</f>
        <v>0</v>
      </c>
      <c r="BH388" s="152">
        <f>IF(N388="sníž. přenesená",J388,0)</f>
        <v>0</v>
      </c>
      <c r="BI388" s="152">
        <f>IF(N388="nulová",J388,0)</f>
        <v>0</v>
      </c>
      <c r="BJ388" s="19" t="s">
        <v>82</v>
      </c>
      <c r="BK388" s="152">
        <f>ROUND(I388*H388,2)</f>
        <v>0</v>
      </c>
      <c r="BL388" s="19" t="s">
        <v>146</v>
      </c>
      <c r="BM388" s="151" t="s">
        <v>721</v>
      </c>
    </row>
    <row r="389" spans="1:65" s="14" customFormat="1">
      <c r="B389" s="161"/>
      <c r="D389" s="154" t="s">
        <v>149</v>
      </c>
      <c r="E389" s="162" t="s">
        <v>3</v>
      </c>
      <c r="F389" s="163" t="s">
        <v>722</v>
      </c>
      <c r="H389" s="164">
        <v>31</v>
      </c>
      <c r="I389" s="165"/>
      <c r="L389" s="161"/>
      <c r="M389" s="166"/>
      <c r="N389" s="167"/>
      <c r="O389" s="167"/>
      <c r="P389" s="167"/>
      <c r="Q389" s="167"/>
      <c r="R389" s="167"/>
      <c r="S389" s="167"/>
      <c r="T389" s="168"/>
      <c r="AT389" s="162" t="s">
        <v>149</v>
      </c>
      <c r="AU389" s="162" t="s">
        <v>147</v>
      </c>
      <c r="AV389" s="14" t="s">
        <v>84</v>
      </c>
      <c r="AW389" s="14" t="s">
        <v>36</v>
      </c>
      <c r="AX389" s="14" t="s">
        <v>82</v>
      </c>
      <c r="AY389" s="162" t="s">
        <v>137</v>
      </c>
    </row>
    <row r="390" spans="1:65" s="2" customFormat="1" ht="44.25" customHeight="1">
      <c r="A390" s="34"/>
      <c r="B390" s="139"/>
      <c r="C390" s="140" t="s">
        <v>723</v>
      </c>
      <c r="D390" s="140" t="s">
        <v>141</v>
      </c>
      <c r="E390" s="141" t="s">
        <v>724</v>
      </c>
      <c r="F390" s="142" t="s">
        <v>725</v>
      </c>
      <c r="G390" s="143" t="s">
        <v>199</v>
      </c>
      <c r="H390" s="144">
        <v>30</v>
      </c>
      <c r="I390" s="145"/>
      <c r="J390" s="146">
        <f>ROUND(I390*H390,2)</f>
        <v>0</v>
      </c>
      <c r="K390" s="142" t="s">
        <v>145</v>
      </c>
      <c r="L390" s="35"/>
      <c r="M390" s="147" t="s">
        <v>3</v>
      </c>
      <c r="N390" s="148" t="s">
        <v>45</v>
      </c>
      <c r="O390" s="55"/>
      <c r="P390" s="149">
        <f>O390*H390</f>
        <v>0</v>
      </c>
      <c r="Q390" s="149">
        <v>4.0000000000000003E-5</v>
      </c>
      <c r="R390" s="149">
        <f>Q390*H390</f>
        <v>1.2000000000000001E-3</v>
      </c>
      <c r="S390" s="149">
        <v>0.115</v>
      </c>
      <c r="T390" s="150">
        <f>S390*H390</f>
        <v>3.45</v>
      </c>
      <c r="U390" s="34"/>
      <c r="V390" s="34"/>
      <c r="W390" s="34"/>
      <c r="X390" s="34"/>
      <c r="Y390" s="34"/>
      <c r="Z390" s="34"/>
      <c r="AA390" s="34"/>
      <c r="AB390" s="34"/>
      <c r="AC390" s="34"/>
      <c r="AD390" s="34"/>
      <c r="AE390" s="34"/>
      <c r="AR390" s="151" t="s">
        <v>146</v>
      </c>
      <c r="AT390" s="151" t="s">
        <v>141</v>
      </c>
      <c r="AU390" s="151" t="s">
        <v>147</v>
      </c>
      <c r="AY390" s="19" t="s">
        <v>137</v>
      </c>
      <c r="BE390" s="152">
        <f>IF(N390="základní",J390,0)</f>
        <v>0</v>
      </c>
      <c r="BF390" s="152">
        <f>IF(N390="snížená",J390,0)</f>
        <v>0</v>
      </c>
      <c r="BG390" s="152">
        <f>IF(N390="zákl. přenesená",J390,0)</f>
        <v>0</v>
      </c>
      <c r="BH390" s="152">
        <f>IF(N390="sníž. přenesená",J390,0)</f>
        <v>0</v>
      </c>
      <c r="BI390" s="152">
        <f>IF(N390="nulová",J390,0)</f>
        <v>0</v>
      </c>
      <c r="BJ390" s="19" t="s">
        <v>82</v>
      </c>
      <c r="BK390" s="152">
        <f>ROUND(I390*H390,2)</f>
        <v>0</v>
      </c>
      <c r="BL390" s="19" t="s">
        <v>146</v>
      </c>
      <c r="BM390" s="151" t="s">
        <v>726</v>
      </c>
    </row>
    <row r="391" spans="1:65" s="14" customFormat="1" ht="22.5">
      <c r="B391" s="161"/>
      <c r="D391" s="154" t="s">
        <v>149</v>
      </c>
      <c r="E391" s="162" t="s">
        <v>3</v>
      </c>
      <c r="F391" s="163" t="s">
        <v>727</v>
      </c>
      <c r="H391" s="164">
        <v>30</v>
      </c>
      <c r="I391" s="165"/>
      <c r="L391" s="161"/>
      <c r="M391" s="166"/>
      <c r="N391" s="167"/>
      <c r="O391" s="167"/>
      <c r="P391" s="167"/>
      <c r="Q391" s="167"/>
      <c r="R391" s="167"/>
      <c r="S391" s="167"/>
      <c r="T391" s="168"/>
      <c r="AT391" s="162" t="s">
        <v>149</v>
      </c>
      <c r="AU391" s="162" t="s">
        <v>147</v>
      </c>
      <c r="AV391" s="14" t="s">
        <v>84</v>
      </c>
      <c r="AW391" s="14" t="s">
        <v>36</v>
      </c>
      <c r="AX391" s="14" t="s">
        <v>82</v>
      </c>
      <c r="AY391" s="162" t="s">
        <v>137</v>
      </c>
    </row>
    <row r="392" spans="1:65" s="2" customFormat="1" ht="48">
      <c r="A392" s="34"/>
      <c r="B392" s="139"/>
      <c r="C392" s="140" t="s">
        <v>728</v>
      </c>
      <c r="D392" s="140" t="s">
        <v>141</v>
      </c>
      <c r="E392" s="141" t="s">
        <v>729</v>
      </c>
      <c r="F392" s="142" t="s">
        <v>730</v>
      </c>
      <c r="G392" s="143" t="s">
        <v>199</v>
      </c>
      <c r="H392" s="144">
        <v>31</v>
      </c>
      <c r="I392" s="145"/>
      <c r="J392" s="146">
        <f>ROUND(I392*H392,2)</f>
        <v>0</v>
      </c>
      <c r="K392" s="142" t="s">
        <v>145</v>
      </c>
      <c r="L392" s="35"/>
      <c r="M392" s="147" t="s">
        <v>3</v>
      </c>
      <c r="N392" s="148" t="s">
        <v>45</v>
      </c>
      <c r="O392" s="55"/>
      <c r="P392" s="149">
        <f>O392*H392</f>
        <v>0</v>
      </c>
      <c r="Q392" s="149">
        <v>0</v>
      </c>
      <c r="R392" s="149">
        <f>Q392*H392</f>
        <v>0</v>
      </c>
      <c r="S392" s="149">
        <v>0.22</v>
      </c>
      <c r="T392" s="150">
        <f>S392*H392</f>
        <v>6.82</v>
      </c>
      <c r="U392" s="34"/>
      <c r="V392" s="34"/>
      <c r="W392" s="34"/>
      <c r="X392" s="34"/>
      <c r="Y392" s="34"/>
      <c r="Z392" s="34"/>
      <c r="AA392" s="34"/>
      <c r="AB392" s="34"/>
      <c r="AC392" s="34"/>
      <c r="AD392" s="34"/>
      <c r="AE392" s="34"/>
      <c r="AR392" s="151" t="s">
        <v>146</v>
      </c>
      <c r="AT392" s="151" t="s">
        <v>141</v>
      </c>
      <c r="AU392" s="151" t="s">
        <v>147</v>
      </c>
      <c r="AY392" s="19" t="s">
        <v>137</v>
      </c>
      <c r="BE392" s="152">
        <f>IF(N392="základní",J392,0)</f>
        <v>0</v>
      </c>
      <c r="BF392" s="152">
        <f>IF(N392="snížená",J392,0)</f>
        <v>0</v>
      </c>
      <c r="BG392" s="152">
        <f>IF(N392="zákl. přenesená",J392,0)</f>
        <v>0</v>
      </c>
      <c r="BH392" s="152">
        <f>IF(N392="sníž. přenesená",J392,0)</f>
        <v>0</v>
      </c>
      <c r="BI392" s="152">
        <f>IF(N392="nulová",J392,0)</f>
        <v>0</v>
      </c>
      <c r="BJ392" s="19" t="s">
        <v>82</v>
      </c>
      <c r="BK392" s="152">
        <f>ROUND(I392*H392,2)</f>
        <v>0</v>
      </c>
      <c r="BL392" s="19" t="s">
        <v>146</v>
      </c>
      <c r="BM392" s="151" t="s">
        <v>731</v>
      </c>
    </row>
    <row r="393" spans="1:65" s="14" customFormat="1">
      <c r="B393" s="161"/>
      <c r="D393" s="154" t="s">
        <v>149</v>
      </c>
      <c r="E393" s="162" t="s">
        <v>3</v>
      </c>
      <c r="F393" s="163" t="s">
        <v>722</v>
      </c>
      <c r="H393" s="164">
        <v>31</v>
      </c>
      <c r="I393" s="165"/>
      <c r="L393" s="161"/>
      <c r="M393" s="166"/>
      <c r="N393" s="167"/>
      <c r="O393" s="167"/>
      <c r="P393" s="167"/>
      <c r="Q393" s="167"/>
      <c r="R393" s="167"/>
      <c r="S393" s="167"/>
      <c r="T393" s="168"/>
      <c r="AT393" s="162" t="s">
        <v>149</v>
      </c>
      <c r="AU393" s="162" t="s">
        <v>147</v>
      </c>
      <c r="AV393" s="14" t="s">
        <v>84</v>
      </c>
      <c r="AW393" s="14" t="s">
        <v>36</v>
      </c>
      <c r="AX393" s="14" t="s">
        <v>82</v>
      </c>
      <c r="AY393" s="162" t="s">
        <v>137</v>
      </c>
    </row>
    <row r="394" spans="1:65" s="12" customFormat="1" ht="20.85" customHeight="1">
      <c r="B394" s="126"/>
      <c r="D394" s="127" t="s">
        <v>73</v>
      </c>
      <c r="E394" s="137" t="s">
        <v>732</v>
      </c>
      <c r="F394" s="137" t="s">
        <v>733</v>
      </c>
      <c r="I394" s="129"/>
      <c r="J394" s="138">
        <f>BK394</f>
        <v>0</v>
      </c>
      <c r="L394" s="126"/>
      <c r="M394" s="131"/>
      <c r="N394" s="132"/>
      <c r="O394" s="132"/>
      <c r="P394" s="133">
        <f>SUM(P395:P396)</f>
        <v>0</v>
      </c>
      <c r="Q394" s="132"/>
      <c r="R394" s="133">
        <f>SUM(R395:R396)</f>
        <v>8.3999999999999995E-3</v>
      </c>
      <c r="S394" s="132"/>
      <c r="T394" s="134">
        <f>SUM(T395:T396)</f>
        <v>0</v>
      </c>
      <c r="AR394" s="127" t="s">
        <v>82</v>
      </c>
      <c r="AT394" s="135" t="s">
        <v>73</v>
      </c>
      <c r="AU394" s="135" t="s">
        <v>84</v>
      </c>
      <c r="AY394" s="127" t="s">
        <v>137</v>
      </c>
      <c r="BK394" s="136">
        <f>SUM(BK395:BK396)</f>
        <v>0</v>
      </c>
    </row>
    <row r="395" spans="1:65" s="2" customFormat="1" ht="24">
      <c r="A395" s="34"/>
      <c r="B395" s="139"/>
      <c r="C395" s="140" t="s">
        <v>734</v>
      </c>
      <c r="D395" s="140" t="s">
        <v>141</v>
      </c>
      <c r="E395" s="141" t="s">
        <v>735</v>
      </c>
      <c r="F395" s="142" t="s">
        <v>736</v>
      </c>
      <c r="G395" s="143" t="s">
        <v>270</v>
      </c>
      <c r="H395" s="144">
        <v>4</v>
      </c>
      <c r="I395" s="145"/>
      <c r="J395" s="146">
        <f>ROUND(I395*H395,2)</f>
        <v>0</v>
      </c>
      <c r="K395" s="142" t="s">
        <v>145</v>
      </c>
      <c r="L395" s="35"/>
      <c r="M395" s="147" t="s">
        <v>3</v>
      </c>
      <c r="N395" s="148" t="s">
        <v>45</v>
      </c>
      <c r="O395" s="55"/>
      <c r="P395" s="149">
        <f>O395*H395</f>
        <v>0</v>
      </c>
      <c r="Q395" s="149">
        <v>0</v>
      </c>
      <c r="R395" s="149">
        <f>Q395*H395</f>
        <v>0</v>
      </c>
      <c r="S395" s="149">
        <v>0</v>
      </c>
      <c r="T395" s="150">
        <f>S395*H395</f>
        <v>0</v>
      </c>
      <c r="U395" s="34"/>
      <c r="V395" s="34"/>
      <c r="W395" s="34"/>
      <c r="X395" s="34"/>
      <c r="Y395" s="34"/>
      <c r="Z395" s="34"/>
      <c r="AA395" s="34"/>
      <c r="AB395" s="34"/>
      <c r="AC395" s="34"/>
      <c r="AD395" s="34"/>
      <c r="AE395" s="34"/>
      <c r="AR395" s="151" t="s">
        <v>146</v>
      </c>
      <c r="AT395" s="151" t="s">
        <v>141</v>
      </c>
      <c r="AU395" s="151" t="s">
        <v>147</v>
      </c>
      <c r="AY395" s="19" t="s">
        <v>137</v>
      </c>
      <c r="BE395" s="152">
        <f>IF(N395="základní",J395,0)</f>
        <v>0</v>
      </c>
      <c r="BF395" s="152">
        <f>IF(N395="snížená",J395,0)</f>
        <v>0</v>
      </c>
      <c r="BG395" s="152">
        <f>IF(N395="zákl. přenesená",J395,0)</f>
        <v>0</v>
      </c>
      <c r="BH395" s="152">
        <f>IF(N395="sníž. přenesená",J395,0)</f>
        <v>0</v>
      </c>
      <c r="BI395" s="152">
        <f>IF(N395="nulová",J395,0)</f>
        <v>0</v>
      </c>
      <c r="BJ395" s="19" t="s">
        <v>82</v>
      </c>
      <c r="BK395" s="152">
        <f>ROUND(I395*H395,2)</f>
        <v>0</v>
      </c>
      <c r="BL395" s="19" t="s">
        <v>146</v>
      </c>
      <c r="BM395" s="151" t="s">
        <v>737</v>
      </c>
    </row>
    <row r="396" spans="1:65" s="2" customFormat="1" ht="16.5" customHeight="1">
      <c r="A396" s="34"/>
      <c r="B396" s="139"/>
      <c r="C396" s="185" t="s">
        <v>738</v>
      </c>
      <c r="D396" s="185" t="s">
        <v>225</v>
      </c>
      <c r="E396" s="186" t="s">
        <v>739</v>
      </c>
      <c r="F396" s="187" t="s">
        <v>740</v>
      </c>
      <c r="G396" s="188" t="s">
        <v>270</v>
      </c>
      <c r="H396" s="189">
        <v>4</v>
      </c>
      <c r="I396" s="190"/>
      <c r="J396" s="191">
        <f>ROUND(I396*H396,2)</f>
        <v>0</v>
      </c>
      <c r="K396" s="187" t="s">
        <v>3</v>
      </c>
      <c r="L396" s="192"/>
      <c r="M396" s="193" t="s">
        <v>3</v>
      </c>
      <c r="N396" s="194" t="s">
        <v>45</v>
      </c>
      <c r="O396" s="55"/>
      <c r="P396" s="149">
        <f>O396*H396</f>
        <v>0</v>
      </c>
      <c r="Q396" s="149">
        <v>2.0999999999999999E-3</v>
      </c>
      <c r="R396" s="149">
        <f>Q396*H396</f>
        <v>8.3999999999999995E-3</v>
      </c>
      <c r="S396" s="149">
        <v>0</v>
      </c>
      <c r="T396" s="150">
        <f>S396*H396</f>
        <v>0</v>
      </c>
      <c r="U396" s="34"/>
      <c r="V396" s="34"/>
      <c r="W396" s="34"/>
      <c r="X396" s="34"/>
      <c r="Y396" s="34"/>
      <c r="Z396" s="34"/>
      <c r="AA396" s="34"/>
      <c r="AB396" s="34"/>
      <c r="AC396" s="34"/>
      <c r="AD396" s="34"/>
      <c r="AE396" s="34"/>
      <c r="AR396" s="151" t="s">
        <v>190</v>
      </c>
      <c r="AT396" s="151" t="s">
        <v>225</v>
      </c>
      <c r="AU396" s="151" t="s">
        <v>147</v>
      </c>
      <c r="AY396" s="19" t="s">
        <v>137</v>
      </c>
      <c r="BE396" s="152">
        <f>IF(N396="základní",J396,0)</f>
        <v>0</v>
      </c>
      <c r="BF396" s="152">
        <f>IF(N396="snížená",J396,0)</f>
        <v>0</v>
      </c>
      <c r="BG396" s="152">
        <f>IF(N396="zákl. přenesená",J396,0)</f>
        <v>0</v>
      </c>
      <c r="BH396" s="152">
        <f>IF(N396="sníž. přenesená",J396,0)</f>
        <v>0</v>
      </c>
      <c r="BI396" s="152">
        <f>IF(N396="nulová",J396,0)</f>
        <v>0</v>
      </c>
      <c r="BJ396" s="19" t="s">
        <v>82</v>
      </c>
      <c r="BK396" s="152">
        <f>ROUND(I396*H396,2)</f>
        <v>0</v>
      </c>
      <c r="BL396" s="19" t="s">
        <v>146</v>
      </c>
      <c r="BM396" s="151" t="s">
        <v>741</v>
      </c>
    </row>
    <row r="397" spans="1:65" s="12" customFormat="1" ht="20.85" customHeight="1">
      <c r="B397" s="126"/>
      <c r="D397" s="127" t="s">
        <v>73</v>
      </c>
      <c r="E397" s="137" t="s">
        <v>659</v>
      </c>
      <c r="F397" s="137" t="s">
        <v>742</v>
      </c>
      <c r="I397" s="129"/>
      <c r="J397" s="138">
        <f>BK397</f>
        <v>0</v>
      </c>
      <c r="L397" s="126"/>
      <c r="M397" s="131"/>
      <c r="N397" s="132"/>
      <c r="O397" s="132"/>
      <c r="P397" s="133">
        <f>SUM(P398:P400)</f>
        <v>0</v>
      </c>
      <c r="Q397" s="132"/>
      <c r="R397" s="133">
        <f>SUM(R398:R400)</f>
        <v>0</v>
      </c>
      <c r="S397" s="132"/>
      <c r="T397" s="134">
        <f>SUM(T398:T400)</f>
        <v>0</v>
      </c>
      <c r="AR397" s="127" t="s">
        <v>82</v>
      </c>
      <c r="AT397" s="135" t="s">
        <v>73</v>
      </c>
      <c r="AU397" s="135" t="s">
        <v>84</v>
      </c>
      <c r="AY397" s="127" t="s">
        <v>137</v>
      </c>
      <c r="BK397" s="136">
        <f>SUM(BK398:BK400)</f>
        <v>0</v>
      </c>
    </row>
    <row r="398" spans="1:65" s="2" customFormat="1" ht="16.5" customHeight="1">
      <c r="A398" s="34"/>
      <c r="B398" s="139"/>
      <c r="C398" s="140" t="s">
        <v>743</v>
      </c>
      <c r="D398" s="140" t="s">
        <v>141</v>
      </c>
      <c r="E398" s="141" t="s">
        <v>744</v>
      </c>
      <c r="F398" s="142" t="s">
        <v>745</v>
      </c>
      <c r="G398" s="143" t="s">
        <v>193</v>
      </c>
      <c r="H398" s="144">
        <v>392.43</v>
      </c>
      <c r="I398" s="145"/>
      <c r="J398" s="146">
        <f>ROUND(I398*H398,2)</f>
        <v>0</v>
      </c>
      <c r="K398" s="142" t="s">
        <v>3</v>
      </c>
      <c r="L398" s="35"/>
      <c r="M398" s="147" t="s">
        <v>3</v>
      </c>
      <c r="N398" s="148" t="s">
        <v>45</v>
      </c>
      <c r="O398" s="55"/>
      <c r="P398" s="149">
        <f>O398*H398</f>
        <v>0</v>
      </c>
      <c r="Q398" s="149">
        <v>0</v>
      </c>
      <c r="R398" s="149">
        <f>Q398*H398</f>
        <v>0</v>
      </c>
      <c r="S398" s="149">
        <v>0</v>
      </c>
      <c r="T398" s="150">
        <f>S398*H398</f>
        <v>0</v>
      </c>
      <c r="U398" s="34"/>
      <c r="V398" s="34"/>
      <c r="W398" s="34"/>
      <c r="X398" s="34"/>
      <c r="Y398" s="34"/>
      <c r="Z398" s="34"/>
      <c r="AA398" s="34"/>
      <c r="AB398" s="34"/>
      <c r="AC398" s="34"/>
      <c r="AD398" s="34"/>
      <c r="AE398" s="34"/>
      <c r="AR398" s="151" t="s">
        <v>146</v>
      </c>
      <c r="AT398" s="151" t="s">
        <v>141</v>
      </c>
      <c r="AU398" s="151" t="s">
        <v>147</v>
      </c>
      <c r="AY398" s="19" t="s">
        <v>137</v>
      </c>
      <c r="BE398" s="152">
        <f>IF(N398="základní",J398,0)</f>
        <v>0</v>
      </c>
      <c r="BF398" s="152">
        <f>IF(N398="snížená",J398,0)</f>
        <v>0</v>
      </c>
      <c r="BG398" s="152">
        <f>IF(N398="zákl. přenesená",J398,0)</f>
        <v>0</v>
      </c>
      <c r="BH398" s="152">
        <f>IF(N398="sníž. přenesená",J398,0)</f>
        <v>0</v>
      </c>
      <c r="BI398" s="152">
        <f>IF(N398="nulová",J398,0)</f>
        <v>0</v>
      </c>
      <c r="BJ398" s="19" t="s">
        <v>82</v>
      </c>
      <c r="BK398" s="152">
        <f>ROUND(I398*H398,2)</f>
        <v>0</v>
      </c>
      <c r="BL398" s="19" t="s">
        <v>146</v>
      </c>
      <c r="BM398" s="151" t="s">
        <v>746</v>
      </c>
    </row>
    <row r="399" spans="1:65" s="2" customFormat="1" ht="16.5" customHeight="1">
      <c r="A399" s="34"/>
      <c r="B399" s="139"/>
      <c r="C399" s="140" t="s">
        <v>747</v>
      </c>
      <c r="D399" s="140" t="s">
        <v>141</v>
      </c>
      <c r="E399" s="141" t="s">
        <v>748</v>
      </c>
      <c r="F399" s="142" t="s">
        <v>749</v>
      </c>
      <c r="G399" s="143" t="s">
        <v>193</v>
      </c>
      <c r="H399" s="144">
        <v>392.43</v>
      </c>
      <c r="I399" s="145"/>
      <c r="J399" s="146">
        <f>ROUND(I399*H399,2)</f>
        <v>0</v>
      </c>
      <c r="K399" s="142" t="s">
        <v>3</v>
      </c>
      <c r="L399" s="35"/>
      <c r="M399" s="147" t="s">
        <v>3</v>
      </c>
      <c r="N399" s="148" t="s">
        <v>45</v>
      </c>
      <c r="O399" s="55"/>
      <c r="P399" s="149">
        <f>O399*H399</f>
        <v>0</v>
      </c>
      <c r="Q399" s="149">
        <v>0</v>
      </c>
      <c r="R399" s="149">
        <f>Q399*H399</f>
        <v>0</v>
      </c>
      <c r="S399" s="149">
        <v>0</v>
      </c>
      <c r="T399" s="150">
        <f>S399*H399</f>
        <v>0</v>
      </c>
      <c r="U399" s="34"/>
      <c r="V399" s="34"/>
      <c r="W399" s="34"/>
      <c r="X399" s="34"/>
      <c r="Y399" s="34"/>
      <c r="Z399" s="34"/>
      <c r="AA399" s="34"/>
      <c r="AB399" s="34"/>
      <c r="AC399" s="34"/>
      <c r="AD399" s="34"/>
      <c r="AE399" s="34"/>
      <c r="AR399" s="151" t="s">
        <v>146</v>
      </c>
      <c r="AT399" s="151" t="s">
        <v>141</v>
      </c>
      <c r="AU399" s="151" t="s">
        <v>147</v>
      </c>
      <c r="AY399" s="19" t="s">
        <v>137</v>
      </c>
      <c r="BE399" s="152">
        <f>IF(N399="základní",J399,0)</f>
        <v>0</v>
      </c>
      <c r="BF399" s="152">
        <f>IF(N399="snížená",J399,0)</f>
        <v>0</v>
      </c>
      <c r="BG399" s="152">
        <f>IF(N399="zákl. přenesená",J399,0)</f>
        <v>0</v>
      </c>
      <c r="BH399" s="152">
        <f>IF(N399="sníž. přenesená",J399,0)</f>
        <v>0</v>
      </c>
      <c r="BI399" s="152">
        <f>IF(N399="nulová",J399,0)</f>
        <v>0</v>
      </c>
      <c r="BJ399" s="19" t="s">
        <v>82</v>
      </c>
      <c r="BK399" s="152">
        <f>ROUND(I399*H399,2)</f>
        <v>0</v>
      </c>
      <c r="BL399" s="19" t="s">
        <v>146</v>
      </c>
      <c r="BM399" s="151" t="s">
        <v>750</v>
      </c>
    </row>
    <row r="400" spans="1:65" s="2" customFormat="1" ht="44.25" customHeight="1">
      <c r="A400" s="34"/>
      <c r="B400" s="139"/>
      <c r="C400" s="140" t="s">
        <v>751</v>
      </c>
      <c r="D400" s="140" t="s">
        <v>141</v>
      </c>
      <c r="E400" s="141" t="s">
        <v>752</v>
      </c>
      <c r="F400" s="142" t="s">
        <v>753</v>
      </c>
      <c r="G400" s="143" t="s">
        <v>193</v>
      </c>
      <c r="H400" s="144">
        <v>6032.8649999999998</v>
      </c>
      <c r="I400" s="145"/>
      <c r="J400" s="146">
        <f>ROUND(I400*H400,2)</f>
        <v>0</v>
      </c>
      <c r="K400" s="142" t="s">
        <v>145</v>
      </c>
      <c r="L400" s="35"/>
      <c r="M400" s="199" t="s">
        <v>3</v>
      </c>
      <c r="N400" s="200" t="s">
        <v>45</v>
      </c>
      <c r="O400" s="201"/>
      <c r="P400" s="202">
        <f>O400*H400</f>
        <v>0</v>
      </c>
      <c r="Q400" s="202">
        <v>0</v>
      </c>
      <c r="R400" s="202">
        <f>Q400*H400</f>
        <v>0</v>
      </c>
      <c r="S400" s="202">
        <v>0</v>
      </c>
      <c r="T400" s="203">
        <f>S400*H400</f>
        <v>0</v>
      </c>
      <c r="U400" s="34"/>
      <c r="V400" s="34"/>
      <c r="W400" s="34"/>
      <c r="X400" s="34"/>
      <c r="Y400" s="34"/>
      <c r="Z400" s="34"/>
      <c r="AA400" s="34"/>
      <c r="AB400" s="34"/>
      <c r="AC400" s="34"/>
      <c r="AD400" s="34"/>
      <c r="AE400" s="34"/>
      <c r="AR400" s="151" t="s">
        <v>146</v>
      </c>
      <c r="AT400" s="151" t="s">
        <v>141</v>
      </c>
      <c r="AU400" s="151" t="s">
        <v>147</v>
      </c>
      <c r="AY400" s="19" t="s">
        <v>137</v>
      </c>
      <c r="BE400" s="152">
        <f>IF(N400="základní",J400,0)</f>
        <v>0</v>
      </c>
      <c r="BF400" s="152">
        <f>IF(N400="snížená",J400,0)</f>
        <v>0</v>
      </c>
      <c r="BG400" s="152">
        <f>IF(N400="zákl. přenesená",J400,0)</f>
        <v>0</v>
      </c>
      <c r="BH400" s="152">
        <f>IF(N400="sníž. přenesená",J400,0)</f>
        <v>0</v>
      </c>
      <c r="BI400" s="152">
        <f>IF(N400="nulová",J400,0)</f>
        <v>0</v>
      </c>
      <c r="BJ400" s="19" t="s">
        <v>82</v>
      </c>
      <c r="BK400" s="152">
        <f>ROUND(I400*H400,2)</f>
        <v>0</v>
      </c>
      <c r="BL400" s="19" t="s">
        <v>146</v>
      </c>
      <c r="BM400" s="151" t="s">
        <v>754</v>
      </c>
    </row>
    <row r="401" spans="1:31" s="2" customFormat="1" ht="6.95" customHeight="1">
      <c r="A401" s="34"/>
      <c r="B401" s="44"/>
      <c r="C401" s="45"/>
      <c r="D401" s="45"/>
      <c r="E401" s="45"/>
      <c r="F401" s="45"/>
      <c r="G401" s="45"/>
      <c r="H401" s="45"/>
      <c r="I401" s="45"/>
      <c r="J401" s="45"/>
      <c r="K401" s="45"/>
      <c r="L401" s="35"/>
      <c r="M401" s="34"/>
      <c r="O401" s="34"/>
      <c r="P401" s="34"/>
      <c r="Q401" s="34"/>
      <c r="R401" s="34"/>
      <c r="S401" s="34"/>
      <c r="T401" s="34"/>
      <c r="U401" s="34"/>
      <c r="V401" s="34"/>
      <c r="W401" s="34"/>
      <c r="X401" s="34"/>
      <c r="Y401" s="34"/>
      <c r="Z401" s="34"/>
      <c r="AA401" s="34"/>
      <c r="AB401" s="34"/>
      <c r="AC401" s="34"/>
      <c r="AD401" s="34"/>
      <c r="AE401" s="34"/>
    </row>
  </sheetData>
  <autoFilter ref="C103:K400" xr:uid="{00000000-0009-0000-0000-000001000000}"/>
  <mergeCells count="9">
    <mergeCell ref="E50:H50"/>
    <mergeCell ref="E94:H94"/>
    <mergeCell ref="E96:H96"/>
    <mergeCell ref="L2:V2"/>
    <mergeCell ref="E7:H7"/>
    <mergeCell ref="E9:H9"/>
    <mergeCell ref="E18:H18"/>
    <mergeCell ref="E27:H27"/>
    <mergeCell ref="E48:H48"/>
  </mergeCells>
  <pageMargins left="0.39370078740157483" right="0.39370078740157483" top="0.39370078740157483" bottom="0.39370078740157483" header="0" footer="0"/>
  <pageSetup paperSize="9" scale="76" fitToHeight="0" orientation="portrait" r:id="rId1"/>
  <headerFooter>
    <oddFooter>&amp;CStrana &amp;P z &amp;N</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2:BM108"/>
  <sheetViews>
    <sheetView showGridLines="0" workbookViewId="0">
      <selection activeCell="E24" sqref="E24"/>
    </sheetView>
  </sheetViews>
  <sheetFormatPr defaultRowHeight="11.2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85" t="s">
        <v>6</v>
      </c>
      <c r="M2" s="286"/>
      <c r="N2" s="286"/>
      <c r="O2" s="286"/>
      <c r="P2" s="286"/>
      <c r="Q2" s="286"/>
      <c r="R2" s="286"/>
      <c r="S2" s="286"/>
      <c r="T2" s="286"/>
      <c r="U2" s="286"/>
      <c r="V2" s="286"/>
      <c r="AT2" s="19" t="s">
        <v>88</v>
      </c>
    </row>
    <row r="3" spans="1:46" s="1" customFormat="1" ht="6.95" customHeight="1">
      <c r="B3" s="20"/>
      <c r="C3" s="21"/>
      <c r="D3" s="21"/>
      <c r="E3" s="21"/>
      <c r="F3" s="21"/>
      <c r="G3" s="21"/>
      <c r="H3" s="21"/>
      <c r="I3" s="21"/>
      <c r="J3" s="21"/>
      <c r="K3" s="21"/>
      <c r="L3" s="22"/>
      <c r="AT3" s="19" t="s">
        <v>84</v>
      </c>
    </row>
    <row r="4" spans="1:46" s="1" customFormat="1" ht="24.95" customHeight="1">
      <c r="B4" s="22"/>
      <c r="D4" s="23" t="s">
        <v>89</v>
      </c>
      <c r="L4" s="22"/>
      <c r="M4" s="90" t="s">
        <v>11</v>
      </c>
      <c r="AT4" s="19" t="s">
        <v>4</v>
      </c>
    </row>
    <row r="5" spans="1:46" s="1" customFormat="1" ht="6.95" customHeight="1">
      <c r="B5" s="22"/>
      <c r="L5" s="22"/>
    </row>
    <row r="6" spans="1:46" s="1" customFormat="1" ht="12" customHeight="1">
      <c r="B6" s="22"/>
      <c r="D6" s="29" t="s">
        <v>17</v>
      </c>
      <c r="L6" s="22"/>
    </row>
    <row r="7" spans="1:46" s="1" customFormat="1" ht="26.25" customHeight="1">
      <c r="B7" s="22"/>
      <c r="E7" s="324" t="str">
        <f>'Rekapitulace stavby'!K6</f>
        <v>Projekty na realizaci plánu společných zařízení navržených v rámci KoPÚ Seletice, KoPÚ Sovenice, KoPÚ Doubravany</v>
      </c>
      <c r="F7" s="325"/>
      <c r="G7" s="325"/>
      <c r="H7" s="325"/>
      <c r="L7" s="22"/>
    </row>
    <row r="8" spans="1:46" s="2" customFormat="1" ht="12" customHeight="1">
      <c r="A8" s="34"/>
      <c r="B8" s="35"/>
      <c r="C8" s="34"/>
      <c r="D8" s="29" t="s">
        <v>90</v>
      </c>
      <c r="E8" s="34"/>
      <c r="F8" s="34"/>
      <c r="G8" s="34"/>
      <c r="H8" s="34"/>
      <c r="I8" s="34"/>
      <c r="J8" s="34"/>
      <c r="K8" s="34"/>
      <c r="L8" s="91"/>
      <c r="S8" s="34"/>
      <c r="T8" s="34"/>
      <c r="U8" s="34"/>
      <c r="V8" s="34"/>
      <c r="W8" s="34"/>
      <c r="X8" s="34"/>
      <c r="Y8" s="34"/>
      <c r="Z8" s="34"/>
      <c r="AA8" s="34"/>
      <c r="AB8" s="34"/>
      <c r="AC8" s="34"/>
      <c r="AD8" s="34"/>
      <c r="AE8" s="34"/>
    </row>
    <row r="9" spans="1:46" s="2" customFormat="1" ht="16.5" customHeight="1">
      <c r="A9" s="34"/>
      <c r="B9" s="35"/>
      <c r="C9" s="34"/>
      <c r="D9" s="34"/>
      <c r="E9" s="296" t="s">
        <v>755</v>
      </c>
      <c r="F9" s="323"/>
      <c r="G9" s="323"/>
      <c r="H9" s="323"/>
      <c r="I9" s="34"/>
      <c r="J9" s="34"/>
      <c r="K9" s="34"/>
      <c r="L9" s="91"/>
      <c r="S9" s="34"/>
      <c r="T9" s="34"/>
      <c r="U9" s="34"/>
      <c r="V9" s="34"/>
      <c r="W9" s="34"/>
      <c r="X9" s="34"/>
      <c r="Y9" s="34"/>
      <c r="Z9" s="34"/>
      <c r="AA9" s="34"/>
      <c r="AB9" s="34"/>
      <c r="AC9" s="34"/>
      <c r="AD9" s="34"/>
      <c r="AE9" s="34"/>
    </row>
    <row r="10" spans="1:46" s="2" customFormat="1">
      <c r="A10" s="34"/>
      <c r="B10" s="35"/>
      <c r="C10" s="34"/>
      <c r="D10" s="34"/>
      <c r="E10" s="34"/>
      <c r="F10" s="34"/>
      <c r="G10" s="34"/>
      <c r="H10" s="34"/>
      <c r="I10" s="34"/>
      <c r="J10" s="34"/>
      <c r="K10" s="34"/>
      <c r="L10" s="91"/>
      <c r="S10" s="34"/>
      <c r="T10" s="34"/>
      <c r="U10" s="34"/>
      <c r="V10" s="34"/>
      <c r="W10" s="34"/>
      <c r="X10" s="34"/>
      <c r="Y10" s="34"/>
      <c r="Z10" s="34"/>
      <c r="AA10" s="34"/>
      <c r="AB10" s="34"/>
      <c r="AC10" s="34"/>
      <c r="AD10" s="34"/>
      <c r="AE10" s="34"/>
    </row>
    <row r="11" spans="1:46" s="2" customFormat="1" ht="12" customHeight="1">
      <c r="A11" s="34"/>
      <c r="B11" s="35"/>
      <c r="C11" s="34"/>
      <c r="D11" s="29" t="s">
        <v>19</v>
      </c>
      <c r="E11" s="34"/>
      <c r="F11" s="27" t="s">
        <v>3</v>
      </c>
      <c r="G11" s="34"/>
      <c r="H11" s="34"/>
      <c r="I11" s="29" t="s">
        <v>20</v>
      </c>
      <c r="J11" s="27" t="s">
        <v>3</v>
      </c>
      <c r="K11" s="34"/>
      <c r="L11" s="91"/>
      <c r="S11" s="34"/>
      <c r="T11" s="34"/>
      <c r="U11" s="34"/>
      <c r="V11" s="34"/>
      <c r="W11" s="34"/>
      <c r="X11" s="34"/>
      <c r="Y11" s="34"/>
      <c r="Z11" s="34"/>
      <c r="AA11" s="34"/>
      <c r="AB11" s="34"/>
      <c r="AC11" s="34"/>
      <c r="AD11" s="34"/>
      <c r="AE11" s="34"/>
    </row>
    <row r="12" spans="1:46" s="2" customFormat="1" ht="12" customHeight="1">
      <c r="A12" s="34"/>
      <c r="B12" s="35"/>
      <c r="C12" s="34"/>
      <c r="D12" s="29" t="s">
        <v>21</v>
      </c>
      <c r="E12" s="34"/>
      <c r="F12" s="27" t="s">
        <v>92</v>
      </c>
      <c r="G12" s="34"/>
      <c r="H12" s="34"/>
      <c r="I12" s="29" t="s">
        <v>23</v>
      </c>
      <c r="J12" s="52" t="str">
        <f>'Rekapitulace stavby'!AN8</f>
        <v>31. 5. 2021</v>
      </c>
      <c r="K12" s="34"/>
      <c r="L12" s="91"/>
      <c r="S12" s="34"/>
      <c r="T12" s="34"/>
      <c r="U12" s="34"/>
      <c r="V12" s="34"/>
      <c r="W12" s="34"/>
      <c r="X12" s="34"/>
      <c r="Y12" s="34"/>
      <c r="Z12" s="34"/>
      <c r="AA12" s="34"/>
      <c r="AB12" s="34"/>
      <c r="AC12" s="34"/>
      <c r="AD12" s="34"/>
      <c r="AE12" s="34"/>
    </row>
    <row r="13" spans="1:46" s="2" customFormat="1" ht="10.9" customHeight="1">
      <c r="A13" s="34"/>
      <c r="B13" s="35"/>
      <c r="C13" s="34"/>
      <c r="D13" s="34"/>
      <c r="E13" s="34"/>
      <c r="F13" s="34"/>
      <c r="G13" s="34"/>
      <c r="H13" s="34"/>
      <c r="I13" s="34"/>
      <c r="J13" s="34"/>
      <c r="K13" s="34"/>
      <c r="L13" s="91"/>
      <c r="S13" s="34"/>
      <c r="T13" s="34"/>
      <c r="U13" s="34"/>
      <c r="V13" s="34"/>
      <c r="W13" s="34"/>
      <c r="X13" s="34"/>
      <c r="Y13" s="34"/>
      <c r="Z13" s="34"/>
      <c r="AA13" s="34"/>
      <c r="AB13" s="34"/>
      <c r="AC13" s="34"/>
      <c r="AD13" s="34"/>
      <c r="AE13" s="34"/>
    </row>
    <row r="14" spans="1:46" s="2" customFormat="1" ht="12" customHeight="1">
      <c r="A14" s="34"/>
      <c r="B14" s="35"/>
      <c r="C14" s="34"/>
      <c r="D14" s="29" t="s">
        <v>25</v>
      </c>
      <c r="E14" s="34"/>
      <c r="F14" s="34"/>
      <c r="G14" s="34"/>
      <c r="H14" s="34"/>
      <c r="I14" s="29" t="s">
        <v>26</v>
      </c>
      <c r="J14" s="27" t="s">
        <v>27</v>
      </c>
      <c r="K14" s="34"/>
      <c r="L14" s="91"/>
      <c r="S14" s="34"/>
      <c r="T14" s="34"/>
      <c r="U14" s="34"/>
      <c r="V14" s="34"/>
      <c r="W14" s="34"/>
      <c r="X14" s="34"/>
      <c r="Y14" s="34"/>
      <c r="Z14" s="34"/>
      <c r="AA14" s="34"/>
      <c r="AB14" s="34"/>
      <c r="AC14" s="34"/>
      <c r="AD14" s="34"/>
      <c r="AE14" s="34"/>
    </row>
    <row r="15" spans="1:46" s="2" customFormat="1" ht="18" customHeight="1">
      <c r="A15" s="34"/>
      <c r="B15" s="35"/>
      <c r="C15" s="34"/>
      <c r="D15" s="34"/>
      <c r="E15" s="27" t="s">
        <v>28</v>
      </c>
      <c r="F15" s="34"/>
      <c r="G15" s="34"/>
      <c r="H15" s="34"/>
      <c r="I15" s="29" t="s">
        <v>29</v>
      </c>
      <c r="J15" s="27" t="s">
        <v>3</v>
      </c>
      <c r="K15" s="34"/>
      <c r="L15" s="91"/>
      <c r="S15" s="34"/>
      <c r="T15" s="34"/>
      <c r="U15" s="34"/>
      <c r="V15" s="34"/>
      <c r="W15" s="34"/>
      <c r="X15" s="34"/>
      <c r="Y15" s="34"/>
      <c r="Z15" s="34"/>
      <c r="AA15" s="34"/>
      <c r="AB15" s="34"/>
      <c r="AC15" s="34"/>
      <c r="AD15" s="34"/>
      <c r="AE15" s="34"/>
    </row>
    <row r="16" spans="1:46" s="2" customFormat="1" ht="6.95" customHeight="1">
      <c r="A16" s="34"/>
      <c r="B16" s="35"/>
      <c r="C16" s="34"/>
      <c r="D16" s="34"/>
      <c r="E16" s="34"/>
      <c r="F16" s="34"/>
      <c r="G16" s="34"/>
      <c r="H16" s="34"/>
      <c r="I16" s="34"/>
      <c r="J16" s="34"/>
      <c r="K16" s="34"/>
      <c r="L16" s="91"/>
      <c r="S16" s="34"/>
      <c r="T16" s="34"/>
      <c r="U16" s="34"/>
      <c r="V16" s="34"/>
      <c r="W16" s="34"/>
      <c r="X16" s="34"/>
      <c r="Y16" s="34"/>
      <c r="Z16" s="34"/>
      <c r="AA16" s="34"/>
      <c r="AB16" s="34"/>
      <c r="AC16" s="34"/>
      <c r="AD16" s="34"/>
      <c r="AE16" s="34"/>
    </row>
    <row r="17" spans="1:31" s="2" customFormat="1" ht="12" customHeight="1">
      <c r="A17" s="34"/>
      <c r="B17" s="35"/>
      <c r="C17" s="34"/>
      <c r="D17" s="29" t="s">
        <v>30</v>
      </c>
      <c r="E17" s="34"/>
      <c r="F17" s="34"/>
      <c r="G17" s="34"/>
      <c r="H17" s="34"/>
      <c r="I17" s="29" t="s">
        <v>26</v>
      </c>
      <c r="J17" s="30" t="str">
        <f>'Rekapitulace stavby'!AN13</f>
        <v>Vyplň údaj</v>
      </c>
      <c r="K17" s="34"/>
      <c r="L17" s="91"/>
      <c r="S17" s="34"/>
      <c r="T17" s="34"/>
      <c r="U17" s="34"/>
      <c r="V17" s="34"/>
      <c r="W17" s="34"/>
      <c r="X17" s="34"/>
      <c r="Y17" s="34"/>
      <c r="Z17" s="34"/>
      <c r="AA17" s="34"/>
      <c r="AB17" s="34"/>
      <c r="AC17" s="34"/>
      <c r="AD17" s="34"/>
      <c r="AE17" s="34"/>
    </row>
    <row r="18" spans="1:31" s="2" customFormat="1" ht="18" customHeight="1">
      <c r="A18" s="34"/>
      <c r="B18" s="35"/>
      <c r="C18" s="34"/>
      <c r="D18" s="34"/>
      <c r="E18" s="326" t="str">
        <f>'Rekapitulace stavby'!E14</f>
        <v>Vyplň údaj</v>
      </c>
      <c r="F18" s="315"/>
      <c r="G18" s="315"/>
      <c r="H18" s="315"/>
      <c r="I18" s="29" t="s">
        <v>29</v>
      </c>
      <c r="J18" s="30" t="str">
        <f>'Rekapitulace stavby'!AN14</f>
        <v>Vyplň údaj</v>
      </c>
      <c r="K18" s="34"/>
      <c r="L18" s="91"/>
      <c r="S18" s="34"/>
      <c r="T18" s="34"/>
      <c r="U18" s="34"/>
      <c r="V18" s="34"/>
      <c r="W18" s="34"/>
      <c r="X18" s="34"/>
      <c r="Y18" s="34"/>
      <c r="Z18" s="34"/>
      <c r="AA18" s="34"/>
      <c r="AB18" s="34"/>
      <c r="AC18" s="34"/>
      <c r="AD18" s="34"/>
      <c r="AE18" s="34"/>
    </row>
    <row r="19" spans="1:31" s="2" customFormat="1" ht="6.95" customHeight="1">
      <c r="A19" s="34"/>
      <c r="B19" s="35"/>
      <c r="C19" s="34"/>
      <c r="D19" s="34"/>
      <c r="E19" s="34"/>
      <c r="F19" s="34"/>
      <c r="G19" s="34"/>
      <c r="H19" s="34"/>
      <c r="I19" s="34"/>
      <c r="J19" s="34"/>
      <c r="K19" s="34"/>
      <c r="L19" s="91"/>
      <c r="S19" s="34"/>
      <c r="T19" s="34"/>
      <c r="U19" s="34"/>
      <c r="V19" s="34"/>
      <c r="W19" s="34"/>
      <c r="X19" s="34"/>
      <c r="Y19" s="34"/>
      <c r="Z19" s="34"/>
      <c r="AA19" s="34"/>
      <c r="AB19" s="34"/>
      <c r="AC19" s="34"/>
      <c r="AD19" s="34"/>
      <c r="AE19" s="34"/>
    </row>
    <row r="20" spans="1:31" s="2" customFormat="1" ht="12" customHeight="1">
      <c r="A20" s="34"/>
      <c r="B20" s="35"/>
      <c r="C20" s="34"/>
      <c r="D20" s="29" t="s">
        <v>32</v>
      </c>
      <c r="E20" s="34"/>
      <c r="F20" s="34"/>
      <c r="G20" s="34"/>
      <c r="H20" s="34"/>
      <c r="I20" s="29" t="s">
        <v>26</v>
      </c>
      <c r="J20" s="27" t="s">
        <v>33</v>
      </c>
      <c r="K20" s="34"/>
      <c r="L20" s="91"/>
      <c r="S20" s="34"/>
      <c r="T20" s="34"/>
      <c r="U20" s="34"/>
      <c r="V20" s="34"/>
      <c r="W20" s="34"/>
      <c r="X20" s="34"/>
      <c r="Y20" s="34"/>
      <c r="Z20" s="34"/>
      <c r="AA20" s="34"/>
      <c r="AB20" s="34"/>
      <c r="AC20" s="34"/>
      <c r="AD20" s="34"/>
      <c r="AE20" s="34"/>
    </row>
    <row r="21" spans="1:31" s="2" customFormat="1" ht="18" customHeight="1">
      <c r="A21" s="34"/>
      <c r="B21" s="35"/>
      <c r="C21" s="34"/>
      <c r="D21" s="34"/>
      <c r="E21" s="27" t="s">
        <v>34</v>
      </c>
      <c r="F21" s="34"/>
      <c r="G21" s="34"/>
      <c r="H21" s="34"/>
      <c r="I21" s="29" t="s">
        <v>29</v>
      </c>
      <c r="J21" s="27" t="s">
        <v>35</v>
      </c>
      <c r="K21" s="34"/>
      <c r="L21" s="91"/>
      <c r="S21" s="34"/>
      <c r="T21" s="34"/>
      <c r="U21" s="34"/>
      <c r="V21" s="34"/>
      <c r="W21" s="34"/>
      <c r="X21" s="34"/>
      <c r="Y21" s="34"/>
      <c r="Z21" s="34"/>
      <c r="AA21" s="34"/>
      <c r="AB21" s="34"/>
      <c r="AC21" s="34"/>
      <c r="AD21" s="34"/>
      <c r="AE21" s="34"/>
    </row>
    <row r="22" spans="1:31" s="2" customFormat="1" ht="6.95" customHeight="1">
      <c r="A22" s="34"/>
      <c r="B22" s="35"/>
      <c r="C22" s="34"/>
      <c r="D22" s="34"/>
      <c r="E22" s="34"/>
      <c r="F22" s="34"/>
      <c r="G22" s="34"/>
      <c r="H22" s="34"/>
      <c r="I22" s="34"/>
      <c r="J22" s="34"/>
      <c r="K22" s="34"/>
      <c r="L22" s="91"/>
      <c r="S22" s="34"/>
      <c r="T22" s="34"/>
      <c r="U22" s="34"/>
      <c r="V22" s="34"/>
      <c r="W22" s="34"/>
      <c r="X22" s="34"/>
      <c r="Y22" s="34"/>
      <c r="Z22" s="34"/>
      <c r="AA22" s="34"/>
      <c r="AB22" s="34"/>
      <c r="AC22" s="34"/>
      <c r="AD22" s="34"/>
      <c r="AE22" s="34"/>
    </row>
    <row r="23" spans="1:31" s="2" customFormat="1" ht="12" customHeight="1">
      <c r="A23" s="34"/>
      <c r="B23" s="35"/>
      <c r="C23" s="34"/>
      <c r="D23" s="29" t="s">
        <v>37</v>
      </c>
      <c r="E23" s="34"/>
      <c r="F23" s="34"/>
      <c r="G23" s="34"/>
      <c r="H23" s="34"/>
      <c r="I23" s="29" t="s">
        <v>26</v>
      </c>
      <c r="J23" s="27" t="s">
        <v>3</v>
      </c>
      <c r="K23" s="34"/>
      <c r="L23" s="91"/>
      <c r="S23" s="34"/>
      <c r="T23" s="34"/>
      <c r="U23" s="34"/>
      <c r="V23" s="34"/>
      <c r="W23" s="34"/>
      <c r="X23" s="34"/>
      <c r="Y23" s="34"/>
      <c r="Z23" s="34"/>
      <c r="AA23" s="34"/>
      <c r="AB23" s="34"/>
      <c r="AC23" s="34"/>
      <c r="AD23" s="34"/>
      <c r="AE23" s="34"/>
    </row>
    <row r="24" spans="1:31" s="2" customFormat="1" ht="18" customHeight="1">
      <c r="A24" s="34"/>
      <c r="B24" s="35"/>
      <c r="C24" s="34"/>
      <c r="D24" s="34"/>
      <c r="E24" s="27"/>
      <c r="F24" s="34"/>
      <c r="G24" s="34"/>
      <c r="H24" s="34"/>
      <c r="I24" s="29" t="s">
        <v>29</v>
      </c>
      <c r="J24" s="27" t="s">
        <v>3</v>
      </c>
      <c r="K24" s="34"/>
      <c r="L24" s="91"/>
      <c r="S24" s="34"/>
      <c r="T24" s="34"/>
      <c r="U24" s="34"/>
      <c r="V24" s="34"/>
      <c r="W24" s="34"/>
      <c r="X24" s="34"/>
      <c r="Y24" s="34"/>
      <c r="Z24" s="34"/>
      <c r="AA24" s="34"/>
      <c r="AB24" s="34"/>
      <c r="AC24" s="34"/>
      <c r="AD24" s="34"/>
      <c r="AE24" s="34"/>
    </row>
    <row r="25" spans="1:31" s="2" customFormat="1" ht="6.95" customHeight="1">
      <c r="A25" s="34"/>
      <c r="B25" s="35"/>
      <c r="C25" s="34"/>
      <c r="D25" s="34"/>
      <c r="E25" s="34"/>
      <c r="F25" s="34"/>
      <c r="G25" s="34"/>
      <c r="H25" s="34"/>
      <c r="I25" s="34"/>
      <c r="J25" s="34"/>
      <c r="K25" s="34"/>
      <c r="L25" s="91"/>
      <c r="S25" s="34"/>
      <c r="T25" s="34"/>
      <c r="U25" s="34"/>
      <c r="V25" s="34"/>
      <c r="W25" s="34"/>
      <c r="X25" s="34"/>
      <c r="Y25" s="34"/>
      <c r="Z25" s="34"/>
      <c r="AA25" s="34"/>
      <c r="AB25" s="34"/>
      <c r="AC25" s="34"/>
      <c r="AD25" s="34"/>
      <c r="AE25" s="34"/>
    </row>
    <row r="26" spans="1:31" s="2" customFormat="1" ht="12" customHeight="1">
      <c r="A26" s="34"/>
      <c r="B26" s="35"/>
      <c r="C26" s="34"/>
      <c r="D26" s="29" t="s">
        <v>38</v>
      </c>
      <c r="E26" s="34"/>
      <c r="F26" s="34"/>
      <c r="G26" s="34"/>
      <c r="H26" s="34"/>
      <c r="I26" s="34"/>
      <c r="J26" s="34"/>
      <c r="K26" s="34"/>
      <c r="L26" s="91"/>
      <c r="S26" s="34"/>
      <c r="T26" s="34"/>
      <c r="U26" s="34"/>
      <c r="V26" s="34"/>
      <c r="W26" s="34"/>
      <c r="X26" s="34"/>
      <c r="Y26" s="34"/>
      <c r="Z26" s="34"/>
      <c r="AA26" s="34"/>
      <c r="AB26" s="34"/>
      <c r="AC26" s="34"/>
      <c r="AD26" s="34"/>
      <c r="AE26" s="34"/>
    </row>
    <row r="27" spans="1:31" s="8" customFormat="1" ht="16.5" customHeight="1">
      <c r="A27" s="92"/>
      <c r="B27" s="93"/>
      <c r="C27" s="92"/>
      <c r="D27" s="92"/>
      <c r="E27" s="319" t="s">
        <v>3</v>
      </c>
      <c r="F27" s="319"/>
      <c r="G27" s="319"/>
      <c r="H27" s="319"/>
      <c r="I27" s="92"/>
      <c r="J27" s="92"/>
      <c r="K27" s="92"/>
      <c r="L27" s="94"/>
      <c r="S27" s="92"/>
      <c r="T27" s="92"/>
      <c r="U27" s="92"/>
      <c r="V27" s="92"/>
      <c r="W27" s="92"/>
      <c r="X27" s="92"/>
      <c r="Y27" s="92"/>
      <c r="Z27" s="92"/>
      <c r="AA27" s="92"/>
      <c r="AB27" s="92"/>
      <c r="AC27" s="92"/>
      <c r="AD27" s="92"/>
      <c r="AE27" s="92"/>
    </row>
    <row r="28" spans="1:31" s="2" customFormat="1" ht="6.95" customHeight="1">
      <c r="A28" s="34"/>
      <c r="B28" s="35"/>
      <c r="C28" s="34"/>
      <c r="D28" s="34"/>
      <c r="E28" s="34"/>
      <c r="F28" s="34"/>
      <c r="G28" s="34"/>
      <c r="H28" s="34"/>
      <c r="I28" s="34"/>
      <c r="J28" s="34"/>
      <c r="K28" s="34"/>
      <c r="L28" s="91"/>
      <c r="S28" s="34"/>
      <c r="T28" s="34"/>
      <c r="U28" s="34"/>
      <c r="V28" s="34"/>
      <c r="W28" s="34"/>
      <c r="X28" s="34"/>
      <c r="Y28" s="34"/>
      <c r="Z28" s="34"/>
      <c r="AA28" s="34"/>
      <c r="AB28" s="34"/>
      <c r="AC28" s="34"/>
      <c r="AD28" s="34"/>
      <c r="AE28" s="34"/>
    </row>
    <row r="29" spans="1:31" s="2" customFormat="1" ht="6.95" customHeight="1">
      <c r="A29" s="34"/>
      <c r="B29" s="35"/>
      <c r="C29" s="34"/>
      <c r="D29" s="63"/>
      <c r="E29" s="63"/>
      <c r="F29" s="63"/>
      <c r="G29" s="63"/>
      <c r="H29" s="63"/>
      <c r="I29" s="63"/>
      <c r="J29" s="63"/>
      <c r="K29" s="63"/>
      <c r="L29" s="91"/>
      <c r="S29" s="34"/>
      <c r="T29" s="34"/>
      <c r="U29" s="34"/>
      <c r="V29" s="34"/>
      <c r="W29" s="34"/>
      <c r="X29" s="34"/>
      <c r="Y29" s="34"/>
      <c r="Z29" s="34"/>
      <c r="AA29" s="34"/>
      <c r="AB29" s="34"/>
      <c r="AC29" s="34"/>
      <c r="AD29" s="34"/>
      <c r="AE29" s="34"/>
    </row>
    <row r="30" spans="1:31" s="2" customFormat="1" ht="25.35" customHeight="1">
      <c r="A30" s="34"/>
      <c r="B30" s="35"/>
      <c r="C30" s="34"/>
      <c r="D30" s="95" t="s">
        <v>40</v>
      </c>
      <c r="E30" s="34"/>
      <c r="F30" s="34"/>
      <c r="G30" s="34"/>
      <c r="H30" s="34"/>
      <c r="I30" s="34"/>
      <c r="J30" s="68">
        <f>ROUND(J82, 2)</f>
        <v>0</v>
      </c>
      <c r="K30" s="34"/>
      <c r="L30" s="91"/>
      <c r="S30" s="34"/>
      <c r="T30" s="34"/>
      <c r="U30" s="34"/>
      <c r="V30" s="34"/>
      <c r="W30" s="34"/>
      <c r="X30" s="34"/>
      <c r="Y30" s="34"/>
      <c r="Z30" s="34"/>
      <c r="AA30" s="34"/>
      <c r="AB30" s="34"/>
      <c r="AC30" s="34"/>
      <c r="AD30" s="34"/>
      <c r="AE30" s="34"/>
    </row>
    <row r="31" spans="1:31" s="2" customFormat="1" ht="6.95" customHeight="1">
      <c r="A31" s="34"/>
      <c r="B31" s="35"/>
      <c r="C31" s="34"/>
      <c r="D31" s="63"/>
      <c r="E31" s="63"/>
      <c r="F31" s="63"/>
      <c r="G31" s="63"/>
      <c r="H31" s="63"/>
      <c r="I31" s="63"/>
      <c r="J31" s="63"/>
      <c r="K31" s="63"/>
      <c r="L31" s="91"/>
      <c r="S31" s="34"/>
      <c r="T31" s="34"/>
      <c r="U31" s="34"/>
      <c r="V31" s="34"/>
      <c r="W31" s="34"/>
      <c r="X31" s="34"/>
      <c r="Y31" s="34"/>
      <c r="Z31" s="34"/>
      <c r="AA31" s="34"/>
      <c r="AB31" s="34"/>
      <c r="AC31" s="34"/>
      <c r="AD31" s="34"/>
      <c r="AE31" s="34"/>
    </row>
    <row r="32" spans="1:31" s="2" customFormat="1" ht="14.45" customHeight="1">
      <c r="A32" s="34"/>
      <c r="B32" s="35"/>
      <c r="C32" s="34"/>
      <c r="D32" s="34"/>
      <c r="E32" s="34"/>
      <c r="F32" s="38" t="s">
        <v>42</v>
      </c>
      <c r="G32" s="34"/>
      <c r="H32" s="34"/>
      <c r="I32" s="38" t="s">
        <v>41</v>
      </c>
      <c r="J32" s="38" t="s">
        <v>43</v>
      </c>
      <c r="K32" s="34"/>
      <c r="L32" s="91"/>
      <c r="S32" s="34"/>
      <c r="T32" s="34"/>
      <c r="U32" s="34"/>
      <c r="V32" s="34"/>
      <c r="W32" s="34"/>
      <c r="X32" s="34"/>
      <c r="Y32" s="34"/>
      <c r="Z32" s="34"/>
      <c r="AA32" s="34"/>
      <c r="AB32" s="34"/>
      <c r="AC32" s="34"/>
      <c r="AD32" s="34"/>
      <c r="AE32" s="34"/>
    </row>
    <row r="33" spans="1:31" s="2" customFormat="1" ht="14.45" customHeight="1">
      <c r="A33" s="34"/>
      <c r="B33" s="35"/>
      <c r="C33" s="34"/>
      <c r="D33" s="96" t="s">
        <v>44</v>
      </c>
      <c r="E33" s="29" t="s">
        <v>45</v>
      </c>
      <c r="F33" s="97">
        <f>ROUND((SUM(BE82:BE107)),  2)</f>
        <v>0</v>
      </c>
      <c r="G33" s="34"/>
      <c r="H33" s="34"/>
      <c r="I33" s="98">
        <v>0.21</v>
      </c>
      <c r="J33" s="97">
        <f>ROUND(((SUM(BE82:BE107))*I33),  2)</f>
        <v>0</v>
      </c>
      <c r="K33" s="34"/>
      <c r="L33" s="91"/>
      <c r="S33" s="34"/>
      <c r="T33" s="34"/>
      <c r="U33" s="34"/>
      <c r="V33" s="34"/>
      <c r="W33" s="34"/>
      <c r="X33" s="34"/>
      <c r="Y33" s="34"/>
      <c r="Z33" s="34"/>
      <c r="AA33" s="34"/>
      <c r="AB33" s="34"/>
      <c r="AC33" s="34"/>
      <c r="AD33" s="34"/>
      <c r="AE33" s="34"/>
    </row>
    <row r="34" spans="1:31" s="2" customFormat="1" ht="14.45" customHeight="1">
      <c r="A34" s="34"/>
      <c r="B34" s="35"/>
      <c r="C34" s="34"/>
      <c r="D34" s="34"/>
      <c r="E34" s="29" t="s">
        <v>46</v>
      </c>
      <c r="F34" s="97">
        <f>ROUND((SUM(BF82:BF107)),  2)</f>
        <v>0</v>
      </c>
      <c r="G34" s="34"/>
      <c r="H34" s="34"/>
      <c r="I34" s="98">
        <v>0.15</v>
      </c>
      <c r="J34" s="97">
        <f>ROUND(((SUM(BF82:BF107))*I34),  2)</f>
        <v>0</v>
      </c>
      <c r="K34" s="34"/>
      <c r="L34" s="91"/>
      <c r="S34" s="34"/>
      <c r="T34" s="34"/>
      <c r="U34" s="34"/>
      <c r="V34" s="34"/>
      <c r="W34" s="34"/>
      <c r="X34" s="34"/>
      <c r="Y34" s="34"/>
      <c r="Z34" s="34"/>
      <c r="AA34" s="34"/>
      <c r="AB34" s="34"/>
      <c r="AC34" s="34"/>
      <c r="AD34" s="34"/>
      <c r="AE34" s="34"/>
    </row>
    <row r="35" spans="1:31" s="2" customFormat="1" ht="14.45" hidden="1" customHeight="1">
      <c r="A35" s="34"/>
      <c r="B35" s="35"/>
      <c r="C35" s="34"/>
      <c r="D35" s="34"/>
      <c r="E35" s="29" t="s">
        <v>47</v>
      </c>
      <c r="F35" s="97">
        <f>ROUND((SUM(BG82:BG107)),  2)</f>
        <v>0</v>
      </c>
      <c r="G35" s="34"/>
      <c r="H35" s="34"/>
      <c r="I35" s="98">
        <v>0.21</v>
      </c>
      <c r="J35" s="97">
        <f>0</f>
        <v>0</v>
      </c>
      <c r="K35" s="34"/>
      <c r="L35" s="91"/>
      <c r="S35" s="34"/>
      <c r="T35" s="34"/>
      <c r="U35" s="34"/>
      <c r="V35" s="34"/>
      <c r="W35" s="34"/>
      <c r="X35" s="34"/>
      <c r="Y35" s="34"/>
      <c r="Z35" s="34"/>
      <c r="AA35" s="34"/>
      <c r="AB35" s="34"/>
      <c r="AC35" s="34"/>
      <c r="AD35" s="34"/>
      <c r="AE35" s="34"/>
    </row>
    <row r="36" spans="1:31" s="2" customFormat="1" ht="14.45" hidden="1" customHeight="1">
      <c r="A36" s="34"/>
      <c r="B36" s="35"/>
      <c r="C36" s="34"/>
      <c r="D36" s="34"/>
      <c r="E36" s="29" t="s">
        <v>48</v>
      </c>
      <c r="F36" s="97">
        <f>ROUND((SUM(BH82:BH107)),  2)</f>
        <v>0</v>
      </c>
      <c r="G36" s="34"/>
      <c r="H36" s="34"/>
      <c r="I36" s="98">
        <v>0.15</v>
      </c>
      <c r="J36" s="97">
        <f>0</f>
        <v>0</v>
      </c>
      <c r="K36" s="34"/>
      <c r="L36" s="91"/>
      <c r="S36" s="34"/>
      <c r="T36" s="34"/>
      <c r="U36" s="34"/>
      <c r="V36" s="34"/>
      <c r="W36" s="34"/>
      <c r="X36" s="34"/>
      <c r="Y36" s="34"/>
      <c r="Z36" s="34"/>
      <c r="AA36" s="34"/>
      <c r="AB36" s="34"/>
      <c r="AC36" s="34"/>
      <c r="AD36" s="34"/>
      <c r="AE36" s="34"/>
    </row>
    <row r="37" spans="1:31" s="2" customFormat="1" ht="14.45" hidden="1" customHeight="1">
      <c r="A37" s="34"/>
      <c r="B37" s="35"/>
      <c r="C37" s="34"/>
      <c r="D37" s="34"/>
      <c r="E37" s="29" t="s">
        <v>49</v>
      </c>
      <c r="F37" s="97">
        <f>ROUND((SUM(BI82:BI107)),  2)</f>
        <v>0</v>
      </c>
      <c r="G37" s="34"/>
      <c r="H37" s="34"/>
      <c r="I37" s="98">
        <v>0</v>
      </c>
      <c r="J37" s="97">
        <f>0</f>
        <v>0</v>
      </c>
      <c r="K37" s="34"/>
      <c r="L37" s="91"/>
      <c r="S37" s="34"/>
      <c r="T37" s="34"/>
      <c r="U37" s="34"/>
      <c r="V37" s="34"/>
      <c r="W37" s="34"/>
      <c r="X37" s="34"/>
      <c r="Y37" s="34"/>
      <c r="Z37" s="34"/>
      <c r="AA37" s="34"/>
      <c r="AB37" s="34"/>
      <c r="AC37" s="34"/>
      <c r="AD37" s="34"/>
      <c r="AE37" s="34"/>
    </row>
    <row r="38" spans="1:31" s="2" customFormat="1" ht="6.95" customHeight="1">
      <c r="A38" s="34"/>
      <c r="B38" s="35"/>
      <c r="C38" s="34"/>
      <c r="D38" s="34"/>
      <c r="E38" s="34"/>
      <c r="F38" s="34"/>
      <c r="G38" s="34"/>
      <c r="H38" s="34"/>
      <c r="I38" s="34"/>
      <c r="J38" s="34"/>
      <c r="K38" s="34"/>
      <c r="L38" s="91"/>
      <c r="S38" s="34"/>
      <c r="T38" s="34"/>
      <c r="U38" s="34"/>
      <c r="V38" s="34"/>
      <c r="W38" s="34"/>
      <c r="X38" s="34"/>
      <c r="Y38" s="34"/>
      <c r="Z38" s="34"/>
      <c r="AA38" s="34"/>
      <c r="AB38" s="34"/>
      <c r="AC38" s="34"/>
      <c r="AD38" s="34"/>
      <c r="AE38" s="34"/>
    </row>
    <row r="39" spans="1:31" s="2" customFormat="1" ht="25.35" customHeight="1">
      <c r="A39" s="34"/>
      <c r="B39" s="35"/>
      <c r="C39" s="99"/>
      <c r="D39" s="100" t="s">
        <v>50</v>
      </c>
      <c r="E39" s="57"/>
      <c r="F39" s="57"/>
      <c r="G39" s="101" t="s">
        <v>51</v>
      </c>
      <c r="H39" s="102" t="s">
        <v>52</v>
      </c>
      <c r="I39" s="57"/>
      <c r="J39" s="103">
        <f>SUM(J30:J37)</f>
        <v>0</v>
      </c>
      <c r="K39" s="104"/>
      <c r="L39" s="91"/>
      <c r="S39" s="34"/>
      <c r="T39" s="34"/>
      <c r="U39" s="34"/>
      <c r="V39" s="34"/>
      <c r="W39" s="34"/>
      <c r="X39" s="34"/>
      <c r="Y39" s="34"/>
      <c r="Z39" s="34"/>
      <c r="AA39" s="34"/>
      <c r="AB39" s="34"/>
      <c r="AC39" s="34"/>
      <c r="AD39" s="34"/>
      <c r="AE39" s="34"/>
    </row>
    <row r="40" spans="1:31" s="2" customFormat="1" ht="14.45" customHeight="1">
      <c r="A40" s="34"/>
      <c r="B40" s="44"/>
      <c r="C40" s="45"/>
      <c r="D40" s="45"/>
      <c r="E40" s="45"/>
      <c r="F40" s="45"/>
      <c r="G40" s="45"/>
      <c r="H40" s="45"/>
      <c r="I40" s="45"/>
      <c r="J40" s="45"/>
      <c r="K40" s="45"/>
      <c r="L40" s="91"/>
      <c r="S40" s="34"/>
      <c r="T40" s="34"/>
      <c r="U40" s="34"/>
      <c r="V40" s="34"/>
      <c r="W40" s="34"/>
      <c r="X40" s="34"/>
      <c r="Y40" s="34"/>
      <c r="Z40" s="34"/>
      <c r="AA40" s="34"/>
      <c r="AB40" s="34"/>
      <c r="AC40" s="34"/>
      <c r="AD40" s="34"/>
      <c r="AE40" s="34"/>
    </row>
    <row r="44" spans="1:31" s="2" customFormat="1" ht="6.95" customHeight="1">
      <c r="A44" s="34"/>
      <c r="B44" s="46"/>
      <c r="C44" s="47"/>
      <c r="D44" s="47"/>
      <c r="E44" s="47"/>
      <c r="F44" s="47"/>
      <c r="G44" s="47"/>
      <c r="H44" s="47"/>
      <c r="I44" s="47"/>
      <c r="J44" s="47"/>
      <c r="K44" s="47"/>
      <c r="L44" s="91"/>
      <c r="S44" s="34"/>
      <c r="T44" s="34"/>
      <c r="U44" s="34"/>
      <c r="V44" s="34"/>
      <c r="W44" s="34"/>
      <c r="X44" s="34"/>
      <c r="Y44" s="34"/>
      <c r="Z44" s="34"/>
      <c r="AA44" s="34"/>
      <c r="AB44" s="34"/>
      <c r="AC44" s="34"/>
      <c r="AD44" s="34"/>
      <c r="AE44" s="34"/>
    </row>
    <row r="45" spans="1:31" s="2" customFormat="1" ht="24.95" customHeight="1">
      <c r="A45" s="34"/>
      <c r="B45" s="35"/>
      <c r="C45" s="23" t="s">
        <v>93</v>
      </c>
      <c r="D45" s="34"/>
      <c r="E45" s="34"/>
      <c r="F45" s="34"/>
      <c r="G45" s="34"/>
      <c r="H45" s="34"/>
      <c r="I45" s="34"/>
      <c r="J45" s="34"/>
      <c r="K45" s="34"/>
      <c r="L45" s="91"/>
      <c r="S45" s="34"/>
      <c r="T45" s="34"/>
      <c r="U45" s="34"/>
      <c r="V45" s="34"/>
      <c r="W45" s="34"/>
      <c r="X45" s="34"/>
      <c r="Y45" s="34"/>
      <c r="Z45" s="34"/>
      <c r="AA45" s="34"/>
      <c r="AB45" s="34"/>
      <c r="AC45" s="34"/>
      <c r="AD45" s="34"/>
      <c r="AE45" s="34"/>
    </row>
    <row r="46" spans="1:31" s="2" customFormat="1" ht="6.95" customHeight="1">
      <c r="A46" s="34"/>
      <c r="B46" s="35"/>
      <c r="C46" s="34"/>
      <c r="D46" s="34"/>
      <c r="E46" s="34"/>
      <c r="F46" s="34"/>
      <c r="G46" s="34"/>
      <c r="H46" s="34"/>
      <c r="I46" s="34"/>
      <c r="J46" s="34"/>
      <c r="K46" s="34"/>
      <c r="L46" s="91"/>
      <c r="S46" s="34"/>
      <c r="T46" s="34"/>
      <c r="U46" s="34"/>
      <c r="V46" s="34"/>
      <c r="W46" s="34"/>
      <c r="X46" s="34"/>
      <c r="Y46" s="34"/>
      <c r="Z46" s="34"/>
      <c r="AA46" s="34"/>
      <c r="AB46" s="34"/>
      <c r="AC46" s="34"/>
      <c r="AD46" s="34"/>
      <c r="AE46" s="34"/>
    </row>
    <row r="47" spans="1:31" s="2" customFormat="1" ht="12" customHeight="1">
      <c r="A47" s="34"/>
      <c r="B47" s="35"/>
      <c r="C47" s="29" t="s">
        <v>17</v>
      </c>
      <c r="D47" s="34"/>
      <c r="E47" s="34"/>
      <c r="F47" s="34"/>
      <c r="G47" s="34"/>
      <c r="H47" s="34"/>
      <c r="I47" s="34"/>
      <c r="J47" s="34"/>
      <c r="K47" s="34"/>
      <c r="L47" s="91"/>
      <c r="S47" s="34"/>
      <c r="T47" s="34"/>
      <c r="U47" s="34"/>
      <c r="V47" s="34"/>
      <c r="W47" s="34"/>
      <c r="X47" s="34"/>
      <c r="Y47" s="34"/>
      <c r="Z47" s="34"/>
      <c r="AA47" s="34"/>
      <c r="AB47" s="34"/>
      <c r="AC47" s="34"/>
      <c r="AD47" s="34"/>
      <c r="AE47" s="34"/>
    </row>
    <row r="48" spans="1:31" s="2" customFormat="1" ht="26.25" customHeight="1">
      <c r="A48" s="34"/>
      <c r="B48" s="35"/>
      <c r="C48" s="34"/>
      <c r="D48" s="34"/>
      <c r="E48" s="324" t="str">
        <f>E7</f>
        <v>Projekty na realizaci plánu společných zařízení navržených v rámci KoPÚ Seletice, KoPÚ Sovenice, KoPÚ Doubravany</v>
      </c>
      <c r="F48" s="325"/>
      <c r="G48" s="325"/>
      <c r="H48" s="325"/>
      <c r="I48" s="34"/>
      <c r="J48" s="34"/>
      <c r="K48" s="34"/>
      <c r="L48" s="91"/>
      <c r="S48" s="34"/>
      <c r="T48" s="34"/>
      <c r="U48" s="34"/>
      <c r="V48" s="34"/>
      <c r="W48" s="34"/>
      <c r="X48" s="34"/>
      <c r="Y48" s="34"/>
      <c r="Z48" s="34"/>
      <c r="AA48" s="34"/>
      <c r="AB48" s="34"/>
      <c r="AC48" s="34"/>
      <c r="AD48" s="34"/>
      <c r="AE48" s="34"/>
    </row>
    <row r="49" spans="1:47" s="2" customFormat="1" ht="12" customHeight="1">
      <c r="A49" s="34"/>
      <c r="B49" s="35"/>
      <c r="C49" s="29" t="s">
        <v>90</v>
      </c>
      <c r="D49" s="34"/>
      <c r="E49" s="34"/>
      <c r="F49" s="34"/>
      <c r="G49" s="34"/>
      <c r="H49" s="34"/>
      <c r="I49" s="34"/>
      <c r="J49" s="34"/>
      <c r="K49" s="34"/>
      <c r="L49" s="91"/>
      <c r="S49" s="34"/>
      <c r="T49" s="34"/>
      <c r="U49" s="34"/>
      <c r="V49" s="34"/>
      <c r="W49" s="34"/>
      <c r="X49" s="34"/>
      <c r="Y49" s="34"/>
      <c r="Z49" s="34"/>
      <c r="AA49" s="34"/>
      <c r="AB49" s="34"/>
      <c r="AC49" s="34"/>
      <c r="AD49" s="34"/>
      <c r="AE49" s="34"/>
    </row>
    <row r="50" spans="1:47" s="2" customFormat="1" ht="16.5" customHeight="1">
      <c r="A50" s="34"/>
      <c r="B50" s="35"/>
      <c r="C50" s="34"/>
      <c r="D50" s="34"/>
      <c r="E50" s="296" t="str">
        <f>E9</f>
        <v>VoN - Vedlejší a ostatní náklady</v>
      </c>
      <c r="F50" s="323"/>
      <c r="G50" s="323"/>
      <c r="H50" s="323"/>
      <c r="I50" s="34"/>
      <c r="J50" s="34"/>
      <c r="K50" s="34"/>
      <c r="L50" s="91"/>
      <c r="S50" s="34"/>
      <c r="T50" s="34"/>
      <c r="U50" s="34"/>
      <c r="V50" s="34"/>
      <c r="W50" s="34"/>
      <c r="X50" s="34"/>
      <c r="Y50" s="34"/>
      <c r="Z50" s="34"/>
      <c r="AA50" s="34"/>
      <c r="AB50" s="34"/>
      <c r="AC50" s="34"/>
      <c r="AD50" s="34"/>
      <c r="AE50" s="34"/>
    </row>
    <row r="51" spans="1:47" s="2" customFormat="1" ht="6.95" customHeight="1">
      <c r="A51" s="34"/>
      <c r="B51" s="35"/>
      <c r="C51" s="34"/>
      <c r="D51" s="34"/>
      <c r="E51" s="34"/>
      <c r="F51" s="34"/>
      <c r="G51" s="34"/>
      <c r="H51" s="34"/>
      <c r="I51" s="34"/>
      <c r="J51" s="34"/>
      <c r="K51" s="34"/>
      <c r="L51" s="91"/>
      <c r="S51" s="34"/>
      <c r="T51" s="34"/>
      <c r="U51" s="34"/>
      <c r="V51" s="34"/>
      <c r="W51" s="34"/>
      <c r="X51" s="34"/>
      <c r="Y51" s="34"/>
      <c r="Z51" s="34"/>
      <c r="AA51" s="34"/>
      <c r="AB51" s="34"/>
      <c r="AC51" s="34"/>
      <c r="AD51" s="34"/>
      <c r="AE51" s="34"/>
    </row>
    <row r="52" spans="1:47" s="2" customFormat="1" ht="12" customHeight="1">
      <c r="A52" s="34"/>
      <c r="B52" s="35"/>
      <c r="C52" s="29" t="s">
        <v>21</v>
      </c>
      <c r="D52" s="34"/>
      <c r="E52" s="34"/>
      <c r="F52" s="27" t="str">
        <f>F12</f>
        <v>Doubravany</v>
      </c>
      <c r="G52" s="34"/>
      <c r="H52" s="34"/>
      <c r="I52" s="29" t="s">
        <v>23</v>
      </c>
      <c r="J52" s="52" t="str">
        <f>IF(J12="","",J12)</f>
        <v>31. 5. 2021</v>
      </c>
      <c r="K52" s="34"/>
      <c r="L52" s="91"/>
      <c r="S52" s="34"/>
      <c r="T52" s="34"/>
      <c r="U52" s="34"/>
      <c r="V52" s="34"/>
      <c r="W52" s="34"/>
      <c r="X52" s="34"/>
      <c r="Y52" s="34"/>
      <c r="Z52" s="34"/>
      <c r="AA52" s="34"/>
      <c r="AB52" s="34"/>
      <c r="AC52" s="34"/>
      <c r="AD52" s="34"/>
      <c r="AE52" s="34"/>
    </row>
    <row r="53" spans="1:47" s="2" customFormat="1" ht="6.95" customHeight="1">
      <c r="A53" s="34"/>
      <c r="B53" s="35"/>
      <c r="C53" s="34"/>
      <c r="D53" s="34"/>
      <c r="E53" s="34"/>
      <c r="F53" s="34"/>
      <c r="G53" s="34"/>
      <c r="H53" s="34"/>
      <c r="I53" s="34"/>
      <c r="J53" s="34"/>
      <c r="K53" s="34"/>
      <c r="L53" s="91"/>
      <c r="S53" s="34"/>
      <c r="T53" s="34"/>
      <c r="U53" s="34"/>
      <c r="V53" s="34"/>
      <c r="W53" s="34"/>
      <c r="X53" s="34"/>
      <c r="Y53" s="34"/>
      <c r="Z53" s="34"/>
      <c r="AA53" s="34"/>
      <c r="AB53" s="34"/>
      <c r="AC53" s="34"/>
      <c r="AD53" s="34"/>
      <c r="AE53" s="34"/>
    </row>
    <row r="54" spans="1:47" s="2" customFormat="1" ht="15.2" customHeight="1">
      <c r="A54" s="34"/>
      <c r="B54" s="35"/>
      <c r="C54" s="29" t="s">
        <v>25</v>
      </c>
      <c r="D54" s="34"/>
      <c r="E54" s="34"/>
      <c r="F54" s="27" t="str">
        <f>E15</f>
        <v>Státní pozemkový úřad, pobočka Nymburk</v>
      </c>
      <c r="G54" s="34"/>
      <c r="H54" s="34"/>
      <c r="I54" s="29" t="s">
        <v>32</v>
      </c>
      <c r="J54" s="32" t="str">
        <f>E21</f>
        <v>CR Project s.r.o.</v>
      </c>
      <c r="K54" s="34"/>
      <c r="L54" s="91"/>
      <c r="S54" s="34"/>
      <c r="T54" s="34"/>
      <c r="U54" s="34"/>
      <c r="V54" s="34"/>
      <c r="W54" s="34"/>
      <c r="X54" s="34"/>
      <c r="Y54" s="34"/>
      <c r="Z54" s="34"/>
      <c r="AA54" s="34"/>
      <c r="AB54" s="34"/>
      <c r="AC54" s="34"/>
      <c r="AD54" s="34"/>
      <c r="AE54" s="34"/>
    </row>
    <row r="55" spans="1:47" s="2" customFormat="1" ht="15.2" customHeight="1">
      <c r="A55" s="34"/>
      <c r="B55" s="35"/>
      <c r="C55" s="29" t="s">
        <v>30</v>
      </c>
      <c r="D55" s="34"/>
      <c r="E55" s="34"/>
      <c r="F55" s="27" t="str">
        <f>IF(E18="","",E18)</f>
        <v>Vyplň údaj</v>
      </c>
      <c r="G55" s="34"/>
      <c r="H55" s="34"/>
      <c r="I55" s="29" t="s">
        <v>37</v>
      </c>
      <c r="J55" s="32">
        <f>E24</f>
        <v>0</v>
      </c>
      <c r="K55" s="34"/>
      <c r="L55" s="91"/>
      <c r="S55" s="34"/>
      <c r="T55" s="34"/>
      <c r="U55" s="34"/>
      <c r="V55" s="34"/>
      <c r="W55" s="34"/>
      <c r="X55" s="34"/>
      <c r="Y55" s="34"/>
      <c r="Z55" s="34"/>
      <c r="AA55" s="34"/>
      <c r="AB55" s="34"/>
      <c r="AC55" s="34"/>
      <c r="AD55" s="34"/>
      <c r="AE55" s="34"/>
    </row>
    <row r="56" spans="1:47" s="2" customFormat="1" ht="10.35" customHeight="1">
      <c r="A56" s="34"/>
      <c r="B56" s="35"/>
      <c r="C56" s="34"/>
      <c r="D56" s="34"/>
      <c r="E56" s="34"/>
      <c r="F56" s="34"/>
      <c r="G56" s="34"/>
      <c r="H56" s="34"/>
      <c r="I56" s="34"/>
      <c r="J56" s="34"/>
      <c r="K56" s="34"/>
      <c r="L56" s="91"/>
      <c r="S56" s="34"/>
      <c r="T56" s="34"/>
      <c r="U56" s="34"/>
      <c r="V56" s="34"/>
      <c r="W56" s="34"/>
      <c r="X56" s="34"/>
      <c r="Y56" s="34"/>
      <c r="Z56" s="34"/>
      <c r="AA56" s="34"/>
      <c r="AB56" s="34"/>
      <c r="AC56" s="34"/>
      <c r="AD56" s="34"/>
      <c r="AE56" s="34"/>
    </row>
    <row r="57" spans="1:47" s="2" customFormat="1" ht="29.25" customHeight="1">
      <c r="A57" s="34"/>
      <c r="B57" s="35"/>
      <c r="C57" s="105" t="s">
        <v>94</v>
      </c>
      <c r="D57" s="99"/>
      <c r="E57" s="99"/>
      <c r="F57" s="99"/>
      <c r="G57" s="99"/>
      <c r="H57" s="99"/>
      <c r="I57" s="99"/>
      <c r="J57" s="106" t="s">
        <v>95</v>
      </c>
      <c r="K57" s="99"/>
      <c r="L57" s="91"/>
      <c r="S57" s="34"/>
      <c r="T57" s="34"/>
      <c r="U57" s="34"/>
      <c r="V57" s="34"/>
      <c r="W57" s="34"/>
      <c r="X57" s="34"/>
      <c r="Y57" s="34"/>
      <c r="Z57" s="34"/>
      <c r="AA57" s="34"/>
      <c r="AB57" s="34"/>
      <c r="AC57" s="34"/>
      <c r="AD57" s="34"/>
      <c r="AE57" s="34"/>
    </row>
    <row r="58" spans="1:47" s="2" customFormat="1" ht="10.35" customHeight="1">
      <c r="A58" s="34"/>
      <c r="B58" s="35"/>
      <c r="C58" s="34"/>
      <c r="D58" s="34"/>
      <c r="E58" s="34"/>
      <c r="F58" s="34"/>
      <c r="G58" s="34"/>
      <c r="H58" s="34"/>
      <c r="I58" s="34"/>
      <c r="J58" s="34"/>
      <c r="K58" s="34"/>
      <c r="L58" s="91"/>
      <c r="S58" s="34"/>
      <c r="T58" s="34"/>
      <c r="U58" s="34"/>
      <c r="V58" s="34"/>
      <c r="W58" s="34"/>
      <c r="X58" s="34"/>
      <c r="Y58" s="34"/>
      <c r="Z58" s="34"/>
      <c r="AA58" s="34"/>
      <c r="AB58" s="34"/>
      <c r="AC58" s="34"/>
      <c r="AD58" s="34"/>
      <c r="AE58" s="34"/>
    </row>
    <row r="59" spans="1:47" s="2" customFormat="1" ht="22.9" customHeight="1">
      <c r="A59" s="34"/>
      <c r="B59" s="35"/>
      <c r="C59" s="107" t="s">
        <v>72</v>
      </c>
      <c r="D59" s="34"/>
      <c r="E59" s="34"/>
      <c r="F59" s="34"/>
      <c r="G59" s="34"/>
      <c r="H59" s="34"/>
      <c r="I59" s="34"/>
      <c r="J59" s="68">
        <f>J82</f>
        <v>0</v>
      </c>
      <c r="K59" s="34"/>
      <c r="L59" s="91"/>
      <c r="S59" s="34"/>
      <c r="T59" s="34"/>
      <c r="U59" s="34"/>
      <c r="V59" s="34"/>
      <c r="W59" s="34"/>
      <c r="X59" s="34"/>
      <c r="Y59" s="34"/>
      <c r="Z59" s="34"/>
      <c r="AA59" s="34"/>
      <c r="AB59" s="34"/>
      <c r="AC59" s="34"/>
      <c r="AD59" s="34"/>
      <c r="AE59" s="34"/>
      <c r="AU59" s="19" t="s">
        <v>96</v>
      </c>
    </row>
    <row r="60" spans="1:47" s="9" customFormat="1" ht="24.95" customHeight="1">
      <c r="B60" s="108"/>
      <c r="D60" s="109" t="s">
        <v>756</v>
      </c>
      <c r="E60" s="110"/>
      <c r="F60" s="110"/>
      <c r="G60" s="110"/>
      <c r="H60" s="110"/>
      <c r="I60" s="110"/>
      <c r="J60" s="111">
        <f>J83</f>
        <v>0</v>
      </c>
      <c r="L60" s="108"/>
    </row>
    <row r="61" spans="1:47" s="10" customFormat="1" ht="19.899999999999999" customHeight="1">
      <c r="B61" s="112"/>
      <c r="D61" s="113" t="s">
        <v>757</v>
      </c>
      <c r="E61" s="114"/>
      <c r="F61" s="114"/>
      <c r="G61" s="114"/>
      <c r="H61" s="114"/>
      <c r="I61" s="114"/>
      <c r="J61" s="115">
        <f>J84</f>
        <v>0</v>
      </c>
      <c r="L61" s="112"/>
    </row>
    <row r="62" spans="1:47" s="10" customFormat="1" ht="19.899999999999999" customHeight="1">
      <c r="B62" s="112"/>
      <c r="D62" s="113" t="s">
        <v>758</v>
      </c>
      <c r="E62" s="114"/>
      <c r="F62" s="114"/>
      <c r="G62" s="114"/>
      <c r="H62" s="114"/>
      <c r="I62" s="114"/>
      <c r="J62" s="115">
        <f>J102</f>
        <v>0</v>
      </c>
      <c r="L62" s="112"/>
    </row>
    <row r="63" spans="1:47" s="2" customFormat="1" ht="21.75" customHeight="1">
      <c r="A63" s="34"/>
      <c r="B63" s="35"/>
      <c r="C63" s="34"/>
      <c r="D63" s="34"/>
      <c r="E63" s="34"/>
      <c r="F63" s="34"/>
      <c r="G63" s="34"/>
      <c r="H63" s="34"/>
      <c r="I63" s="34"/>
      <c r="J63" s="34"/>
      <c r="K63" s="34"/>
      <c r="L63" s="91"/>
      <c r="S63" s="34"/>
      <c r="T63" s="34"/>
      <c r="U63" s="34"/>
      <c r="V63" s="34"/>
      <c r="W63" s="34"/>
      <c r="X63" s="34"/>
      <c r="Y63" s="34"/>
      <c r="Z63" s="34"/>
      <c r="AA63" s="34"/>
      <c r="AB63" s="34"/>
      <c r="AC63" s="34"/>
      <c r="AD63" s="34"/>
      <c r="AE63" s="34"/>
    </row>
    <row r="64" spans="1:47" s="2" customFormat="1" ht="6.95" customHeight="1">
      <c r="A64" s="34"/>
      <c r="B64" s="44"/>
      <c r="C64" s="45"/>
      <c r="D64" s="45"/>
      <c r="E64" s="45"/>
      <c r="F64" s="45"/>
      <c r="G64" s="45"/>
      <c r="H64" s="45"/>
      <c r="I64" s="45"/>
      <c r="J64" s="45"/>
      <c r="K64" s="45"/>
      <c r="L64" s="91"/>
      <c r="S64" s="34"/>
      <c r="T64" s="34"/>
      <c r="U64" s="34"/>
      <c r="V64" s="34"/>
      <c r="W64" s="34"/>
      <c r="X64" s="34"/>
      <c r="Y64" s="34"/>
      <c r="Z64" s="34"/>
      <c r="AA64" s="34"/>
      <c r="AB64" s="34"/>
      <c r="AC64" s="34"/>
      <c r="AD64" s="34"/>
      <c r="AE64" s="34"/>
    </row>
    <row r="68" spans="1:31" s="2" customFormat="1" ht="6.95" customHeight="1">
      <c r="A68" s="34"/>
      <c r="B68" s="46"/>
      <c r="C68" s="47"/>
      <c r="D68" s="47"/>
      <c r="E68" s="47"/>
      <c r="F68" s="47"/>
      <c r="G68" s="47"/>
      <c r="H68" s="47"/>
      <c r="I68" s="47"/>
      <c r="J68" s="47"/>
      <c r="K68" s="47"/>
      <c r="L68" s="91"/>
      <c r="S68" s="34"/>
      <c r="T68" s="34"/>
      <c r="U68" s="34"/>
      <c r="V68" s="34"/>
      <c r="W68" s="34"/>
      <c r="X68" s="34"/>
      <c r="Y68" s="34"/>
      <c r="Z68" s="34"/>
      <c r="AA68" s="34"/>
      <c r="AB68" s="34"/>
      <c r="AC68" s="34"/>
      <c r="AD68" s="34"/>
      <c r="AE68" s="34"/>
    </row>
    <row r="69" spans="1:31" s="2" customFormat="1" ht="24.95" customHeight="1">
      <c r="A69" s="34"/>
      <c r="B69" s="35"/>
      <c r="C69" s="23" t="s">
        <v>122</v>
      </c>
      <c r="D69" s="34"/>
      <c r="E69" s="34"/>
      <c r="F69" s="34"/>
      <c r="G69" s="34"/>
      <c r="H69" s="34"/>
      <c r="I69" s="34"/>
      <c r="J69" s="34"/>
      <c r="K69" s="34"/>
      <c r="L69" s="91"/>
      <c r="S69" s="34"/>
      <c r="T69" s="34"/>
      <c r="U69" s="34"/>
      <c r="V69" s="34"/>
      <c r="W69" s="34"/>
      <c r="X69" s="34"/>
      <c r="Y69" s="34"/>
      <c r="Z69" s="34"/>
      <c r="AA69" s="34"/>
      <c r="AB69" s="34"/>
      <c r="AC69" s="34"/>
      <c r="AD69" s="34"/>
      <c r="AE69" s="34"/>
    </row>
    <row r="70" spans="1:31" s="2" customFormat="1" ht="6.95" customHeight="1">
      <c r="A70" s="34"/>
      <c r="B70" s="35"/>
      <c r="C70" s="34"/>
      <c r="D70" s="34"/>
      <c r="E70" s="34"/>
      <c r="F70" s="34"/>
      <c r="G70" s="34"/>
      <c r="H70" s="34"/>
      <c r="I70" s="34"/>
      <c r="J70" s="34"/>
      <c r="K70" s="34"/>
      <c r="L70" s="91"/>
      <c r="S70" s="34"/>
      <c r="T70" s="34"/>
      <c r="U70" s="34"/>
      <c r="V70" s="34"/>
      <c r="W70" s="34"/>
      <c r="X70" s="34"/>
      <c r="Y70" s="34"/>
      <c r="Z70" s="34"/>
      <c r="AA70" s="34"/>
      <c r="AB70" s="34"/>
      <c r="AC70" s="34"/>
      <c r="AD70" s="34"/>
      <c r="AE70" s="34"/>
    </row>
    <row r="71" spans="1:31" s="2" customFormat="1" ht="12" customHeight="1">
      <c r="A71" s="34"/>
      <c r="B71" s="35"/>
      <c r="C71" s="29" t="s">
        <v>17</v>
      </c>
      <c r="D71" s="34"/>
      <c r="E71" s="34"/>
      <c r="F71" s="34"/>
      <c r="G71" s="34"/>
      <c r="H71" s="34"/>
      <c r="I71" s="34"/>
      <c r="J71" s="34"/>
      <c r="K71" s="34"/>
      <c r="L71" s="91"/>
      <c r="S71" s="34"/>
      <c r="T71" s="34"/>
      <c r="U71" s="34"/>
      <c r="V71" s="34"/>
      <c r="W71" s="34"/>
      <c r="X71" s="34"/>
      <c r="Y71" s="34"/>
      <c r="Z71" s="34"/>
      <c r="AA71" s="34"/>
      <c r="AB71" s="34"/>
      <c r="AC71" s="34"/>
      <c r="AD71" s="34"/>
      <c r="AE71" s="34"/>
    </row>
    <row r="72" spans="1:31" s="2" customFormat="1" ht="26.25" customHeight="1">
      <c r="A72" s="34"/>
      <c r="B72" s="35"/>
      <c r="C72" s="34"/>
      <c r="D72" s="34"/>
      <c r="E72" s="324" t="str">
        <f>E7</f>
        <v>Projekty na realizaci plánu společných zařízení navržených v rámci KoPÚ Seletice, KoPÚ Sovenice, KoPÚ Doubravany</v>
      </c>
      <c r="F72" s="325"/>
      <c r="G72" s="325"/>
      <c r="H72" s="325"/>
      <c r="I72" s="34"/>
      <c r="J72" s="34"/>
      <c r="K72" s="34"/>
      <c r="L72" s="91"/>
      <c r="S72" s="34"/>
      <c r="T72" s="34"/>
      <c r="U72" s="34"/>
      <c r="V72" s="34"/>
      <c r="W72" s="34"/>
      <c r="X72" s="34"/>
      <c r="Y72" s="34"/>
      <c r="Z72" s="34"/>
      <c r="AA72" s="34"/>
      <c r="AB72" s="34"/>
      <c r="AC72" s="34"/>
      <c r="AD72" s="34"/>
      <c r="AE72" s="34"/>
    </row>
    <row r="73" spans="1:31" s="2" customFormat="1" ht="12" customHeight="1">
      <c r="A73" s="34"/>
      <c r="B73" s="35"/>
      <c r="C73" s="29" t="s">
        <v>90</v>
      </c>
      <c r="D73" s="34"/>
      <c r="E73" s="34"/>
      <c r="F73" s="34"/>
      <c r="G73" s="34"/>
      <c r="H73" s="34"/>
      <c r="I73" s="34"/>
      <c r="J73" s="34"/>
      <c r="K73" s="34"/>
      <c r="L73" s="91"/>
      <c r="S73" s="34"/>
      <c r="T73" s="34"/>
      <c r="U73" s="34"/>
      <c r="V73" s="34"/>
      <c r="W73" s="34"/>
      <c r="X73" s="34"/>
      <c r="Y73" s="34"/>
      <c r="Z73" s="34"/>
      <c r="AA73" s="34"/>
      <c r="AB73" s="34"/>
      <c r="AC73" s="34"/>
      <c r="AD73" s="34"/>
      <c r="AE73" s="34"/>
    </row>
    <row r="74" spans="1:31" s="2" customFormat="1" ht="16.5" customHeight="1">
      <c r="A74" s="34"/>
      <c r="B74" s="35"/>
      <c r="C74" s="34"/>
      <c r="D74" s="34"/>
      <c r="E74" s="296" t="str">
        <f>E9</f>
        <v>VoN - Vedlejší a ostatní náklady</v>
      </c>
      <c r="F74" s="323"/>
      <c r="G74" s="323"/>
      <c r="H74" s="323"/>
      <c r="I74" s="34"/>
      <c r="J74" s="34"/>
      <c r="K74" s="34"/>
      <c r="L74" s="91"/>
      <c r="S74" s="34"/>
      <c r="T74" s="34"/>
      <c r="U74" s="34"/>
      <c r="V74" s="34"/>
      <c r="W74" s="34"/>
      <c r="X74" s="34"/>
      <c r="Y74" s="34"/>
      <c r="Z74" s="34"/>
      <c r="AA74" s="34"/>
      <c r="AB74" s="34"/>
      <c r="AC74" s="34"/>
      <c r="AD74" s="34"/>
      <c r="AE74" s="34"/>
    </row>
    <row r="75" spans="1:31" s="2" customFormat="1" ht="6.95" customHeight="1">
      <c r="A75" s="34"/>
      <c r="B75" s="35"/>
      <c r="C75" s="34"/>
      <c r="D75" s="34"/>
      <c r="E75" s="34"/>
      <c r="F75" s="34"/>
      <c r="G75" s="34"/>
      <c r="H75" s="34"/>
      <c r="I75" s="34"/>
      <c r="J75" s="34"/>
      <c r="K75" s="34"/>
      <c r="L75" s="91"/>
      <c r="S75" s="34"/>
      <c r="T75" s="34"/>
      <c r="U75" s="34"/>
      <c r="V75" s="34"/>
      <c r="W75" s="34"/>
      <c r="X75" s="34"/>
      <c r="Y75" s="34"/>
      <c r="Z75" s="34"/>
      <c r="AA75" s="34"/>
      <c r="AB75" s="34"/>
      <c r="AC75" s="34"/>
      <c r="AD75" s="34"/>
      <c r="AE75" s="34"/>
    </row>
    <row r="76" spans="1:31" s="2" customFormat="1" ht="12" customHeight="1">
      <c r="A76" s="34"/>
      <c r="B76" s="35"/>
      <c r="C76" s="29" t="s">
        <v>21</v>
      </c>
      <c r="D76" s="34"/>
      <c r="E76" s="34"/>
      <c r="F76" s="27" t="str">
        <f>F12</f>
        <v>Doubravany</v>
      </c>
      <c r="G76" s="34"/>
      <c r="H76" s="34"/>
      <c r="I76" s="29" t="s">
        <v>23</v>
      </c>
      <c r="J76" s="52" t="str">
        <f>IF(J12="","",J12)</f>
        <v>31. 5. 2021</v>
      </c>
      <c r="K76" s="34"/>
      <c r="L76" s="91"/>
      <c r="S76" s="34"/>
      <c r="T76" s="34"/>
      <c r="U76" s="34"/>
      <c r="V76" s="34"/>
      <c r="W76" s="34"/>
      <c r="X76" s="34"/>
      <c r="Y76" s="34"/>
      <c r="Z76" s="34"/>
      <c r="AA76" s="34"/>
      <c r="AB76" s="34"/>
      <c r="AC76" s="34"/>
      <c r="AD76" s="34"/>
      <c r="AE76" s="34"/>
    </row>
    <row r="77" spans="1:31" s="2" customFormat="1" ht="6.95" customHeight="1">
      <c r="A77" s="34"/>
      <c r="B77" s="35"/>
      <c r="C77" s="34"/>
      <c r="D77" s="34"/>
      <c r="E77" s="34"/>
      <c r="F77" s="34"/>
      <c r="G77" s="34"/>
      <c r="H77" s="34"/>
      <c r="I77" s="34"/>
      <c r="J77" s="34"/>
      <c r="K77" s="34"/>
      <c r="L77" s="91"/>
      <c r="S77" s="34"/>
      <c r="T77" s="34"/>
      <c r="U77" s="34"/>
      <c r="V77" s="34"/>
      <c r="W77" s="34"/>
      <c r="X77" s="34"/>
      <c r="Y77" s="34"/>
      <c r="Z77" s="34"/>
      <c r="AA77" s="34"/>
      <c r="AB77" s="34"/>
      <c r="AC77" s="34"/>
      <c r="AD77" s="34"/>
      <c r="AE77" s="34"/>
    </row>
    <row r="78" spans="1:31" s="2" customFormat="1" ht="15.2" customHeight="1">
      <c r="A78" s="34"/>
      <c r="B78" s="35"/>
      <c r="C78" s="29" t="s">
        <v>25</v>
      </c>
      <c r="D78" s="34"/>
      <c r="E78" s="34"/>
      <c r="F78" s="27" t="str">
        <f>E15</f>
        <v>Státní pozemkový úřad, pobočka Nymburk</v>
      </c>
      <c r="G78" s="34"/>
      <c r="H78" s="34"/>
      <c r="I78" s="29" t="s">
        <v>32</v>
      </c>
      <c r="J78" s="32" t="str">
        <f>E21</f>
        <v>CR Project s.r.o.</v>
      </c>
      <c r="K78" s="34"/>
      <c r="L78" s="91"/>
      <c r="S78" s="34"/>
      <c r="T78" s="34"/>
      <c r="U78" s="34"/>
      <c r="V78" s="34"/>
      <c r="W78" s="34"/>
      <c r="X78" s="34"/>
      <c r="Y78" s="34"/>
      <c r="Z78" s="34"/>
      <c r="AA78" s="34"/>
      <c r="AB78" s="34"/>
      <c r="AC78" s="34"/>
      <c r="AD78" s="34"/>
      <c r="AE78" s="34"/>
    </row>
    <row r="79" spans="1:31" s="2" customFormat="1" ht="15.2" customHeight="1">
      <c r="A79" s="34"/>
      <c r="B79" s="35"/>
      <c r="C79" s="29" t="s">
        <v>30</v>
      </c>
      <c r="D79" s="34"/>
      <c r="E79" s="34"/>
      <c r="F79" s="27" t="str">
        <f>IF(E18="","",E18)</f>
        <v>Vyplň údaj</v>
      </c>
      <c r="G79" s="34"/>
      <c r="H79" s="34"/>
      <c r="I79" s="29" t="s">
        <v>37</v>
      </c>
      <c r="J79" s="32">
        <f>E24</f>
        <v>0</v>
      </c>
      <c r="K79" s="34"/>
      <c r="L79" s="91"/>
      <c r="S79" s="34"/>
      <c r="T79" s="34"/>
      <c r="U79" s="34"/>
      <c r="V79" s="34"/>
      <c r="W79" s="34"/>
      <c r="X79" s="34"/>
      <c r="Y79" s="34"/>
      <c r="Z79" s="34"/>
      <c r="AA79" s="34"/>
      <c r="AB79" s="34"/>
      <c r="AC79" s="34"/>
      <c r="AD79" s="34"/>
      <c r="AE79" s="34"/>
    </row>
    <row r="80" spans="1:31" s="2" customFormat="1" ht="10.35" customHeight="1">
      <c r="A80" s="34"/>
      <c r="B80" s="35"/>
      <c r="C80" s="34"/>
      <c r="D80" s="34"/>
      <c r="E80" s="34"/>
      <c r="F80" s="34"/>
      <c r="G80" s="34"/>
      <c r="H80" s="34"/>
      <c r="I80" s="34"/>
      <c r="J80" s="34"/>
      <c r="K80" s="34"/>
      <c r="L80" s="91"/>
      <c r="S80" s="34"/>
      <c r="T80" s="34"/>
      <c r="U80" s="34"/>
      <c r="V80" s="34"/>
      <c r="W80" s="34"/>
      <c r="X80" s="34"/>
      <c r="Y80" s="34"/>
      <c r="Z80" s="34"/>
      <c r="AA80" s="34"/>
      <c r="AB80" s="34"/>
      <c r="AC80" s="34"/>
      <c r="AD80" s="34"/>
      <c r="AE80" s="34"/>
    </row>
    <row r="81" spans="1:65" s="11" customFormat="1" ht="29.25" customHeight="1">
      <c r="A81" s="116"/>
      <c r="B81" s="117"/>
      <c r="C81" s="118" t="s">
        <v>123</v>
      </c>
      <c r="D81" s="119" t="s">
        <v>59</v>
      </c>
      <c r="E81" s="119" t="s">
        <v>55</v>
      </c>
      <c r="F81" s="119" t="s">
        <v>56</v>
      </c>
      <c r="G81" s="119" t="s">
        <v>124</v>
      </c>
      <c r="H81" s="119" t="s">
        <v>125</v>
      </c>
      <c r="I81" s="119" t="s">
        <v>126</v>
      </c>
      <c r="J81" s="119" t="s">
        <v>95</v>
      </c>
      <c r="K81" s="120" t="s">
        <v>127</v>
      </c>
      <c r="L81" s="121"/>
      <c r="M81" s="59" t="s">
        <v>3</v>
      </c>
      <c r="N81" s="60" t="s">
        <v>44</v>
      </c>
      <c r="O81" s="60" t="s">
        <v>128</v>
      </c>
      <c r="P81" s="60" t="s">
        <v>129</v>
      </c>
      <c r="Q81" s="60" t="s">
        <v>130</v>
      </c>
      <c r="R81" s="60" t="s">
        <v>131</v>
      </c>
      <c r="S81" s="60" t="s">
        <v>132</v>
      </c>
      <c r="T81" s="61" t="s">
        <v>133</v>
      </c>
      <c r="U81" s="116"/>
      <c r="V81" s="116"/>
      <c r="W81" s="116"/>
      <c r="X81" s="116"/>
      <c r="Y81" s="116"/>
      <c r="Z81" s="116"/>
      <c r="AA81" s="116"/>
      <c r="AB81" s="116"/>
      <c r="AC81" s="116"/>
      <c r="AD81" s="116"/>
      <c r="AE81" s="116"/>
    </row>
    <row r="82" spans="1:65" s="2" customFormat="1" ht="22.9" customHeight="1">
      <c r="A82" s="34"/>
      <c r="B82" s="35"/>
      <c r="C82" s="66" t="s">
        <v>134</v>
      </c>
      <c r="D82" s="34"/>
      <c r="E82" s="34"/>
      <c r="F82" s="34"/>
      <c r="G82" s="34"/>
      <c r="H82" s="34"/>
      <c r="I82" s="34"/>
      <c r="J82" s="122">
        <f>BK82</f>
        <v>0</v>
      </c>
      <c r="K82" s="34"/>
      <c r="L82" s="35"/>
      <c r="M82" s="62"/>
      <c r="N82" s="53"/>
      <c r="O82" s="63"/>
      <c r="P82" s="123">
        <f>P83</f>
        <v>0</v>
      </c>
      <c r="Q82" s="63"/>
      <c r="R82" s="123">
        <f>R83</f>
        <v>0</v>
      </c>
      <c r="S82" s="63"/>
      <c r="T82" s="124">
        <f>T83</f>
        <v>0</v>
      </c>
      <c r="U82" s="34"/>
      <c r="V82" s="34"/>
      <c r="W82" s="34"/>
      <c r="X82" s="34"/>
      <c r="Y82" s="34"/>
      <c r="Z82" s="34"/>
      <c r="AA82" s="34"/>
      <c r="AB82" s="34"/>
      <c r="AC82" s="34"/>
      <c r="AD82" s="34"/>
      <c r="AE82" s="34"/>
      <c r="AT82" s="19" t="s">
        <v>73</v>
      </c>
      <c r="AU82" s="19" t="s">
        <v>96</v>
      </c>
      <c r="BK82" s="125">
        <f>BK83</f>
        <v>0</v>
      </c>
    </row>
    <row r="83" spans="1:65" s="12" customFormat="1" ht="25.9" customHeight="1">
      <c r="B83" s="126"/>
      <c r="D83" s="127" t="s">
        <v>73</v>
      </c>
      <c r="E83" s="128" t="s">
        <v>759</v>
      </c>
      <c r="F83" s="128" t="s">
        <v>760</v>
      </c>
      <c r="I83" s="129"/>
      <c r="J83" s="130">
        <f>BK83</f>
        <v>0</v>
      </c>
      <c r="L83" s="126"/>
      <c r="M83" s="131"/>
      <c r="N83" s="132"/>
      <c r="O83" s="132"/>
      <c r="P83" s="133">
        <f>P84+P102</f>
        <v>0</v>
      </c>
      <c r="Q83" s="132"/>
      <c r="R83" s="133">
        <f>R84+R102</f>
        <v>0</v>
      </c>
      <c r="S83" s="132"/>
      <c r="T83" s="134">
        <f>T84+T102</f>
        <v>0</v>
      </c>
      <c r="AR83" s="127" t="s">
        <v>146</v>
      </c>
      <c r="AT83" s="135" t="s">
        <v>73</v>
      </c>
      <c r="AU83" s="135" t="s">
        <v>74</v>
      </c>
      <c r="AY83" s="127" t="s">
        <v>137</v>
      </c>
      <c r="BK83" s="136">
        <f>BK84+BK102</f>
        <v>0</v>
      </c>
    </row>
    <row r="84" spans="1:65" s="12" customFormat="1" ht="22.9" customHeight="1">
      <c r="B84" s="126"/>
      <c r="D84" s="127" t="s">
        <v>73</v>
      </c>
      <c r="E84" s="137" t="s">
        <v>761</v>
      </c>
      <c r="F84" s="137" t="s">
        <v>762</v>
      </c>
      <c r="I84" s="129"/>
      <c r="J84" s="138">
        <f>BK84</f>
        <v>0</v>
      </c>
      <c r="L84" s="126"/>
      <c r="M84" s="131"/>
      <c r="N84" s="132"/>
      <c r="O84" s="132"/>
      <c r="P84" s="133">
        <f>SUM(P85:P101)</f>
        <v>0</v>
      </c>
      <c r="Q84" s="132"/>
      <c r="R84" s="133">
        <f>SUM(R85:R101)</f>
        <v>0</v>
      </c>
      <c r="S84" s="132"/>
      <c r="T84" s="134">
        <f>SUM(T85:T101)</f>
        <v>0</v>
      </c>
      <c r="AR84" s="127" t="s">
        <v>146</v>
      </c>
      <c r="AT84" s="135" t="s">
        <v>73</v>
      </c>
      <c r="AU84" s="135" t="s">
        <v>82</v>
      </c>
      <c r="AY84" s="127" t="s">
        <v>137</v>
      </c>
      <c r="BK84" s="136">
        <f>SUM(BK85:BK101)</f>
        <v>0</v>
      </c>
    </row>
    <row r="85" spans="1:65" s="2" customFormat="1" ht="24">
      <c r="A85" s="34"/>
      <c r="B85" s="139"/>
      <c r="C85" s="140" t="s">
        <v>82</v>
      </c>
      <c r="D85" s="140" t="s">
        <v>141</v>
      </c>
      <c r="E85" s="141" t="s">
        <v>763</v>
      </c>
      <c r="F85" s="142" t="s">
        <v>764</v>
      </c>
      <c r="G85" s="143" t="s">
        <v>765</v>
      </c>
      <c r="H85" s="144">
        <v>1</v>
      </c>
      <c r="I85" s="145"/>
      <c r="J85" s="146">
        <f t="shared" ref="J85:J101" si="0">ROUND(I85*H85,2)</f>
        <v>0</v>
      </c>
      <c r="K85" s="142" t="s">
        <v>3</v>
      </c>
      <c r="L85" s="35"/>
      <c r="M85" s="147" t="s">
        <v>3</v>
      </c>
      <c r="N85" s="148" t="s">
        <v>45</v>
      </c>
      <c r="O85" s="55"/>
      <c r="P85" s="149">
        <f t="shared" ref="P85:P101" si="1">O85*H85</f>
        <v>0</v>
      </c>
      <c r="Q85" s="149">
        <v>0</v>
      </c>
      <c r="R85" s="149">
        <f t="shared" ref="R85:R101" si="2">Q85*H85</f>
        <v>0</v>
      </c>
      <c r="S85" s="149">
        <v>0</v>
      </c>
      <c r="T85" s="150">
        <f t="shared" ref="T85:T101" si="3">S85*H85</f>
        <v>0</v>
      </c>
      <c r="U85" s="34"/>
      <c r="V85" s="34"/>
      <c r="W85" s="34"/>
      <c r="X85" s="34"/>
      <c r="Y85" s="34"/>
      <c r="Z85" s="34"/>
      <c r="AA85" s="34"/>
      <c r="AB85" s="34"/>
      <c r="AC85" s="34"/>
      <c r="AD85" s="34"/>
      <c r="AE85" s="34"/>
      <c r="AR85" s="151" t="s">
        <v>766</v>
      </c>
      <c r="AT85" s="151" t="s">
        <v>141</v>
      </c>
      <c r="AU85" s="151" t="s">
        <v>84</v>
      </c>
      <c r="AY85" s="19" t="s">
        <v>137</v>
      </c>
      <c r="BE85" s="152">
        <f t="shared" ref="BE85:BE101" si="4">IF(N85="základní",J85,0)</f>
        <v>0</v>
      </c>
      <c r="BF85" s="152">
        <f t="shared" ref="BF85:BF101" si="5">IF(N85="snížená",J85,0)</f>
        <v>0</v>
      </c>
      <c r="BG85" s="152">
        <f t="shared" ref="BG85:BG101" si="6">IF(N85="zákl. přenesená",J85,0)</f>
        <v>0</v>
      </c>
      <c r="BH85" s="152">
        <f t="shared" ref="BH85:BH101" si="7">IF(N85="sníž. přenesená",J85,0)</f>
        <v>0</v>
      </c>
      <c r="BI85" s="152">
        <f t="shared" ref="BI85:BI101" si="8">IF(N85="nulová",J85,0)</f>
        <v>0</v>
      </c>
      <c r="BJ85" s="19" t="s">
        <v>82</v>
      </c>
      <c r="BK85" s="152">
        <f t="shared" ref="BK85:BK101" si="9">ROUND(I85*H85,2)</f>
        <v>0</v>
      </c>
      <c r="BL85" s="19" t="s">
        <v>766</v>
      </c>
      <c r="BM85" s="151" t="s">
        <v>767</v>
      </c>
    </row>
    <row r="86" spans="1:65" s="2" customFormat="1" ht="16.5" customHeight="1">
      <c r="A86" s="34"/>
      <c r="B86" s="139"/>
      <c r="C86" s="140" t="s">
        <v>84</v>
      </c>
      <c r="D86" s="140" t="s">
        <v>141</v>
      </c>
      <c r="E86" s="141" t="s">
        <v>768</v>
      </c>
      <c r="F86" s="142" t="s">
        <v>769</v>
      </c>
      <c r="G86" s="143" t="s">
        <v>765</v>
      </c>
      <c r="H86" s="144">
        <v>1</v>
      </c>
      <c r="I86" s="145"/>
      <c r="J86" s="146">
        <f t="shared" si="0"/>
        <v>0</v>
      </c>
      <c r="K86" s="142" t="s">
        <v>3</v>
      </c>
      <c r="L86" s="35"/>
      <c r="M86" s="147" t="s">
        <v>3</v>
      </c>
      <c r="N86" s="148" t="s">
        <v>45</v>
      </c>
      <c r="O86" s="55"/>
      <c r="P86" s="149">
        <f t="shared" si="1"/>
        <v>0</v>
      </c>
      <c r="Q86" s="149">
        <v>0</v>
      </c>
      <c r="R86" s="149">
        <f t="shared" si="2"/>
        <v>0</v>
      </c>
      <c r="S86" s="149">
        <v>0</v>
      </c>
      <c r="T86" s="150">
        <f t="shared" si="3"/>
        <v>0</v>
      </c>
      <c r="U86" s="34"/>
      <c r="V86" s="34"/>
      <c r="W86" s="34"/>
      <c r="X86" s="34"/>
      <c r="Y86" s="34"/>
      <c r="Z86" s="34"/>
      <c r="AA86" s="34"/>
      <c r="AB86" s="34"/>
      <c r="AC86" s="34"/>
      <c r="AD86" s="34"/>
      <c r="AE86" s="34"/>
      <c r="AR86" s="151" t="s">
        <v>766</v>
      </c>
      <c r="AT86" s="151" t="s">
        <v>141</v>
      </c>
      <c r="AU86" s="151" t="s">
        <v>84</v>
      </c>
      <c r="AY86" s="19" t="s">
        <v>137</v>
      </c>
      <c r="BE86" s="152">
        <f t="shared" si="4"/>
        <v>0</v>
      </c>
      <c r="BF86" s="152">
        <f t="shared" si="5"/>
        <v>0</v>
      </c>
      <c r="BG86" s="152">
        <f t="shared" si="6"/>
        <v>0</v>
      </c>
      <c r="BH86" s="152">
        <f t="shared" si="7"/>
        <v>0</v>
      </c>
      <c r="BI86" s="152">
        <f t="shared" si="8"/>
        <v>0</v>
      </c>
      <c r="BJ86" s="19" t="s">
        <v>82</v>
      </c>
      <c r="BK86" s="152">
        <f t="shared" si="9"/>
        <v>0</v>
      </c>
      <c r="BL86" s="19" t="s">
        <v>766</v>
      </c>
      <c r="BM86" s="151" t="s">
        <v>770</v>
      </c>
    </row>
    <row r="87" spans="1:65" s="2" customFormat="1" ht="16.5" customHeight="1">
      <c r="A87" s="34"/>
      <c r="B87" s="139"/>
      <c r="C87" s="140" t="s">
        <v>147</v>
      </c>
      <c r="D87" s="140" t="s">
        <v>141</v>
      </c>
      <c r="E87" s="141" t="s">
        <v>771</v>
      </c>
      <c r="F87" s="142" t="s">
        <v>772</v>
      </c>
      <c r="G87" s="143" t="s">
        <v>765</v>
      </c>
      <c r="H87" s="144">
        <v>1</v>
      </c>
      <c r="I87" s="145"/>
      <c r="J87" s="146">
        <f t="shared" si="0"/>
        <v>0</v>
      </c>
      <c r="K87" s="142" t="s">
        <v>3</v>
      </c>
      <c r="L87" s="35"/>
      <c r="M87" s="147" t="s">
        <v>3</v>
      </c>
      <c r="N87" s="148" t="s">
        <v>45</v>
      </c>
      <c r="O87" s="55"/>
      <c r="P87" s="149">
        <f t="shared" si="1"/>
        <v>0</v>
      </c>
      <c r="Q87" s="149">
        <v>0</v>
      </c>
      <c r="R87" s="149">
        <f t="shared" si="2"/>
        <v>0</v>
      </c>
      <c r="S87" s="149">
        <v>0</v>
      </c>
      <c r="T87" s="150">
        <f t="shared" si="3"/>
        <v>0</v>
      </c>
      <c r="U87" s="34"/>
      <c r="V87" s="34"/>
      <c r="W87" s="34"/>
      <c r="X87" s="34"/>
      <c r="Y87" s="34"/>
      <c r="Z87" s="34"/>
      <c r="AA87" s="34"/>
      <c r="AB87" s="34"/>
      <c r="AC87" s="34"/>
      <c r="AD87" s="34"/>
      <c r="AE87" s="34"/>
      <c r="AR87" s="151" t="s">
        <v>766</v>
      </c>
      <c r="AT87" s="151" t="s">
        <v>141</v>
      </c>
      <c r="AU87" s="151" t="s">
        <v>84</v>
      </c>
      <c r="AY87" s="19" t="s">
        <v>137</v>
      </c>
      <c r="BE87" s="152">
        <f t="shared" si="4"/>
        <v>0</v>
      </c>
      <c r="BF87" s="152">
        <f t="shared" si="5"/>
        <v>0</v>
      </c>
      <c r="BG87" s="152">
        <f t="shared" si="6"/>
        <v>0</v>
      </c>
      <c r="BH87" s="152">
        <f t="shared" si="7"/>
        <v>0</v>
      </c>
      <c r="BI87" s="152">
        <f t="shared" si="8"/>
        <v>0</v>
      </c>
      <c r="BJ87" s="19" t="s">
        <v>82</v>
      </c>
      <c r="BK87" s="152">
        <f t="shared" si="9"/>
        <v>0</v>
      </c>
      <c r="BL87" s="19" t="s">
        <v>766</v>
      </c>
      <c r="BM87" s="151" t="s">
        <v>773</v>
      </c>
    </row>
    <row r="88" spans="1:65" s="2" customFormat="1" ht="16.5" customHeight="1">
      <c r="A88" s="34"/>
      <c r="B88" s="139"/>
      <c r="C88" s="140" t="s">
        <v>146</v>
      </c>
      <c r="D88" s="140" t="s">
        <v>141</v>
      </c>
      <c r="E88" s="141" t="s">
        <v>774</v>
      </c>
      <c r="F88" s="142" t="s">
        <v>775</v>
      </c>
      <c r="G88" s="143" t="s">
        <v>765</v>
      </c>
      <c r="H88" s="144">
        <v>1</v>
      </c>
      <c r="I88" s="145"/>
      <c r="J88" s="146">
        <f t="shared" si="0"/>
        <v>0</v>
      </c>
      <c r="K88" s="142" t="s">
        <v>3</v>
      </c>
      <c r="L88" s="35"/>
      <c r="M88" s="147" t="s">
        <v>3</v>
      </c>
      <c r="N88" s="148" t="s">
        <v>45</v>
      </c>
      <c r="O88" s="55"/>
      <c r="P88" s="149">
        <f t="shared" si="1"/>
        <v>0</v>
      </c>
      <c r="Q88" s="149">
        <v>0</v>
      </c>
      <c r="R88" s="149">
        <f t="shared" si="2"/>
        <v>0</v>
      </c>
      <c r="S88" s="149">
        <v>0</v>
      </c>
      <c r="T88" s="150">
        <f t="shared" si="3"/>
        <v>0</v>
      </c>
      <c r="U88" s="34"/>
      <c r="V88" s="34"/>
      <c r="W88" s="34"/>
      <c r="X88" s="34"/>
      <c r="Y88" s="34"/>
      <c r="Z88" s="34"/>
      <c r="AA88" s="34"/>
      <c r="AB88" s="34"/>
      <c r="AC88" s="34"/>
      <c r="AD88" s="34"/>
      <c r="AE88" s="34"/>
      <c r="AR88" s="151" t="s">
        <v>766</v>
      </c>
      <c r="AT88" s="151" t="s">
        <v>141</v>
      </c>
      <c r="AU88" s="151" t="s">
        <v>84</v>
      </c>
      <c r="AY88" s="19" t="s">
        <v>137</v>
      </c>
      <c r="BE88" s="152">
        <f t="shared" si="4"/>
        <v>0</v>
      </c>
      <c r="BF88" s="152">
        <f t="shared" si="5"/>
        <v>0</v>
      </c>
      <c r="BG88" s="152">
        <f t="shared" si="6"/>
        <v>0</v>
      </c>
      <c r="BH88" s="152">
        <f t="shared" si="7"/>
        <v>0</v>
      </c>
      <c r="BI88" s="152">
        <f t="shared" si="8"/>
        <v>0</v>
      </c>
      <c r="BJ88" s="19" t="s">
        <v>82</v>
      </c>
      <c r="BK88" s="152">
        <f t="shared" si="9"/>
        <v>0</v>
      </c>
      <c r="BL88" s="19" t="s">
        <v>766</v>
      </c>
      <c r="BM88" s="151" t="s">
        <v>776</v>
      </c>
    </row>
    <row r="89" spans="1:65" s="2" customFormat="1" ht="36">
      <c r="A89" s="34"/>
      <c r="B89" s="139"/>
      <c r="C89" s="140" t="s">
        <v>174</v>
      </c>
      <c r="D89" s="140" t="s">
        <v>141</v>
      </c>
      <c r="E89" s="141" t="s">
        <v>777</v>
      </c>
      <c r="F89" s="142" t="s">
        <v>778</v>
      </c>
      <c r="G89" s="143" t="s">
        <v>765</v>
      </c>
      <c r="H89" s="144">
        <v>1</v>
      </c>
      <c r="I89" s="145"/>
      <c r="J89" s="146">
        <f t="shared" si="0"/>
        <v>0</v>
      </c>
      <c r="K89" s="142" t="s">
        <v>3</v>
      </c>
      <c r="L89" s="35"/>
      <c r="M89" s="147" t="s">
        <v>3</v>
      </c>
      <c r="N89" s="148" t="s">
        <v>45</v>
      </c>
      <c r="O89" s="55"/>
      <c r="P89" s="149">
        <f t="shared" si="1"/>
        <v>0</v>
      </c>
      <c r="Q89" s="149">
        <v>0</v>
      </c>
      <c r="R89" s="149">
        <f t="shared" si="2"/>
        <v>0</v>
      </c>
      <c r="S89" s="149">
        <v>0</v>
      </c>
      <c r="T89" s="150">
        <f t="shared" si="3"/>
        <v>0</v>
      </c>
      <c r="U89" s="34"/>
      <c r="V89" s="34"/>
      <c r="W89" s="34"/>
      <c r="X89" s="34"/>
      <c r="Y89" s="34"/>
      <c r="Z89" s="34"/>
      <c r="AA89" s="34"/>
      <c r="AB89" s="34"/>
      <c r="AC89" s="34"/>
      <c r="AD89" s="34"/>
      <c r="AE89" s="34"/>
      <c r="AR89" s="151" t="s">
        <v>766</v>
      </c>
      <c r="AT89" s="151" t="s">
        <v>141</v>
      </c>
      <c r="AU89" s="151" t="s">
        <v>84</v>
      </c>
      <c r="AY89" s="19" t="s">
        <v>137</v>
      </c>
      <c r="BE89" s="152">
        <f t="shared" si="4"/>
        <v>0</v>
      </c>
      <c r="BF89" s="152">
        <f t="shared" si="5"/>
        <v>0</v>
      </c>
      <c r="BG89" s="152">
        <f t="shared" si="6"/>
        <v>0</v>
      </c>
      <c r="BH89" s="152">
        <f t="shared" si="7"/>
        <v>0</v>
      </c>
      <c r="BI89" s="152">
        <f t="shared" si="8"/>
        <v>0</v>
      </c>
      <c r="BJ89" s="19" t="s">
        <v>82</v>
      </c>
      <c r="BK89" s="152">
        <f t="shared" si="9"/>
        <v>0</v>
      </c>
      <c r="BL89" s="19" t="s">
        <v>766</v>
      </c>
      <c r="BM89" s="151" t="s">
        <v>779</v>
      </c>
    </row>
    <row r="90" spans="1:65" s="2" customFormat="1" ht="44.25" customHeight="1">
      <c r="A90" s="34"/>
      <c r="B90" s="139"/>
      <c r="C90" s="140" t="s">
        <v>180</v>
      </c>
      <c r="D90" s="140" t="s">
        <v>141</v>
      </c>
      <c r="E90" s="141" t="s">
        <v>780</v>
      </c>
      <c r="F90" s="142" t="s">
        <v>781</v>
      </c>
      <c r="G90" s="143" t="s">
        <v>765</v>
      </c>
      <c r="H90" s="144">
        <v>1</v>
      </c>
      <c r="I90" s="145"/>
      <c r="J90" s="146">
        <f t="shared" si="0"/>
        <v>0</v>
      </c>
      <c r="K90" s="142" t="s">
        <v>3</v>
      </c>
      <c r="L90" s="35"/>
      <c r="M90" s="147" t="s">
        <v>3</v>
      </c>
      <c r="N90" s="148" t="s">
        <v>45</v>
      </c>
      <c r="O90" s="55"/>
      <c r="P90" s="149">
        <f t="shared" si="1"/>
        <v>0</v>
      </c>
      <c r="Q90" s="149">
        <v>0</v>
      </c>
      <c r="R90" s="149">
        <f t="shared" si="2"/>
        <v>0</v>
      </c>
      <c r="S90" s="149">
        <v>0</v>
      </c>
      <c r="T90" s="150">
        <f t="shared" si="3"/>
        <v>0</v>
      </c>
      <c r="U90" s="34"/>
      <c r="V90" s="34"/>
      <c r="W90" s="34"/>
      <c r="X90" s="34"/>
      <c r="Y90" s="34"/>
      <c r="Z90" s="34"/>
      <c r="AA90" s="34"/>
      <c r="AB90" s="34"/>
      <c r="AC90" s="34"/>
      <c r="AD90" s="34"/>
      <c r="AE90" s="34"/>
      <c r="AR90" s="151" t="s">
        <v>766</v>
      </c>
      <c r="AT90" s="151" t="s">
        <v>141</v>
      </c>
      <c r="AU90" s="151" t="s">
        <v>84</v>
      </c>
      <c r="AY90" s="19" t="s">
        <v>137</v>
      </c>
      <c r="BE90" s="152">
        <f t="shared" si="4"/>
        <v>0</v>
      </c>
      <c r="BF90" s="152">
        <f t="shared" si="5"/>
        <v>0</v>
      </c>
      <c r="BG90" s="152">
        <f t="shared" si="6"/>
        <v>0</v>
      </c>
      <c r="BH90" s="152">
        <f t="shared" si="7"/>
        <v>0</v>
      </c>
      <c r="BI90" s="152">
        <f t="shared" si="8"/>
        <v>0</v>
      </c>
      <c r="BJ90" s="19" t="s">
        <v>82</v>
      </c>
      <c r="BK90" s="152">
        <f t="shared" si="9"/>
        <v>0</v>
      </c>
      <c r="BL90" s="19" t="s">
        <v>766</v>
      </c>
      <c r="BM90" s="151" t="s">
        <v>782</v>
      </c>
    </row>
    <row r="91" spans="1:65" s="2" customFormat="1" ht="60">
      <c r="A91" s="34"/>
      <c r="B91" s="139"/>
      <c r="C91" s="140" t="s">
        <v>185</v>
      </c>
      <c r="D91" s="140" t="s">
        <v>141</v>
      </c>
      <c r="E91" s="141" t="s">
        <v>783</v>
      </c>
      <c r="F91" s="142" t="s">
        <v>784</v>
      </c>
      <c r="G91" s="143" t="s">
        <v>765</v>
      </c>
      <c r="H91" s="144">
        <v>1</v>
      </c>
      <c r="I91" s="145"/>
      <c r="J91" s="146">
        <f t="shared" si="0"/>
        <v>0</v>
      </c>
      <c r="K91" s="142" t="s">
        <v>3</v>
      </c>
      <c r="L91" s="35"/>
      <c r="M91" s="147" t="s">
        <v>3</v>
      </c>
      <c r="N91" s="148" t="s">
        <v>45</v>
      </c>
      <c r="O91" s="55"/>
      <c r="P91" s="149">
        <f t="shared" si="1"/>
        <v>0</v>
      </c>
      <c r="Q91" s="149">
        <v>0</v>
      </c>
      <c r="R91" s="149">
        <f t="shared" si="2"/>
        <v>0</v>
      </c>
      <c r="S91" s="149">
        <v>0</v>
      </c>
      <c r="T91" s="150">
        <f t="shared" si="3"/>
        <v>0</v>
      </c>
      <c r="U91" s="34"/>
      <c r="V91" s="34"/>
      <c r="W91" s="34"/>
      <c r="X91" s="34"/>
      <c r="Y91" s="34"/>
      <c r="Z91" s="34"/>
      <c r="AA91" s="34"/>
      <c r="AB91" s="34"/>
      <c r="AC91" s="34"/>
      <c r="AD91" s="34"/>
      <c r="AE91" s="34"/>
      <c r="AR91" s="151" t="s">
        <v>766</v>
      </c>
      <c r="AT91" s="151" t="s">
        <v>141</v>
      </c>
      <c r="AU91" s="151" t="s">
        <v>84</v>
      </c>
      <c r="AY91" s="19" t="s">
        <v>137</v>
      </c>
      <c r="BE91" s="152">
        <f t="shared" si="4"/>
        <v>0</v>
      </c>
      <c r="BF91" s="152">
        <f t="shared" si="5"/>
        <v>0</v>
      </c>
      <c r="BG91" s="152">
        <f t="shared" si="6"/>
        <v>0</v>
      </c>
      <c r="BH91" s="152">
        <f t="shared" si="7"/>
        <v>0</v>
      </c>
      <c r="BI91" s="152">
        <f t="shared" si="8"/>
        <v>0</v>
      </c>
      <c r="BJ91" s="19" t="s">
        <v>82</v>
      </c>
      <c r="BK91" s="152">
        <f t="shared" si="9"/>
        <v>0</v>
      </c>
      <c r="BL91" s="19" t="s">
        <v>766</v>
      </c>
      <c r="BM91" s="151" t="s">
        <v>785</v>
      </c>
    </row>
    <row r="92" spans="1:65" s="2" customFormat="1" ht="33" customHeight="1">
      <c r="A92" s="34"/>
      <c r="B92" s="139"/>
      <c r="C92" s="140" t="s">
        <v>190</v>
      </c>
      <c r="D92" s="140" t="s">
        <v>141</v>
      </c>
      <c r="E92" s="141" t="s">
        <v>786</v>
      </c>
      <c r="F92" s="142" t="s">
        <v>787</v>
      </c>
      <c r="G92" s="143" t="s">
        <v>765</v>
      </c>
      <c r="H92" s="144">
        <v>1</v>
      </c>
      <c r="I92" s="145"/>
      <c r="J92" s="146">
        <f t="shared" si="0"/>
        <v>0</v>
      </c>
      <c r="K92" s="142" t="s">
        <v>3</v>
      </c>
      <c r="L92" s="35"/>
      <c r="M92" s="147" t="s">
        <v>3</v>
      </c>
      <c r="N92" s="148" t="s">
        <v>45</v>
      </c>
      <c r="O92" s="55"/>
      <c r="P92" s="149">
        <f t="shared" si="1"/>
        <v>0</v>
      </c>
      <c r="Q92" s="149">
        <v>0</v>
      </c>
      <c r="R92" s="149">
        <f t="shared" si="2"/>
        <v>0</v>
      </c>
      <c r="S92" s="149">
        <v>0</v>
      </c>
      <c r="T92" s="150">
        <f t="shared" si="3"/>
        <v>0</v>
      </c>
      <c r="U92" s="34"/>
      <c r="V92" s="34"/>
      <c r="W92" s="34"/>
      <c r="X92" s="34"/>
      <c r="Y92" s="34"/>
      <c r="Z92" s="34"/>
      <c r="AA92" s="34"/>
      <c r="AB92" s="34"/>
      <c r="AC92" s="34"/>
      <c r="AD92" s="34"/>
      <c r="AE92" s="34"/>
      <c r="AR92" s="151" t="s">
        <v>766</v>
      </c>
      <c r="AT92" s="151" t="s">
        <v>141</v>
      </c>
      <c r="AU92" s="151" t="s">
        <v>84</v>
      </c>
      <c r="AY92" s="19" t="s">
        <v>137</v>
      </c>
      <c r="BE92" s="152">
        <f t="shared" si="4"/>
        <v>0</v>
      </c>
      <c r="BF92" s="152">
        <f t="shared" si="5"/>
        <v>0</v>
      </c>
      <c r="BG92" s="152">
        <f t="shared" si="6"/>
        <v>0</v>
      </c>
      <c r="BH92" s="152">
        <f t="shared" si="7"/>
        <v>0</v>
      </c>
      <c r="BI92" s="152">
        <f t="shared" si="8"/>
        <v>0</v>
      </c>
      <c r="BJ92" s="19" t="s">
        <v>82</v>
      </c>
      <c r="BK92" s="152">
        <f t="shared" si="9"/>
        <v>0</v>
      </c>
      <c r="BL92" s="19" t="s">
        <v>766</v>
      </c>
      <c r="BM92" s="151" t="s">
        <v>788</v>
      </c>
    </row>
    <row r="93" spans="1:65" s="2" customFormat="1" ht="36">
      <c r="A93" s="34"/>
      <c r="B93" s="139"/>
      <c r="C93" s="140" t="s">
        <v>196</v>
      </c>
      <c r="D93" s="140" t="s">
        <v>141</v>
      </c>
      <c r="E93" s="141" t="s">
        <v>789</v>
      </c>
      <c r="F93" s="142" t="s">
        <v>790</v>
      </c>
      <c r="G93" s="143" t="s">
        <v>765</v>
      </c>
      <c r="H93" s="144">
        <v>1</v>
      </c>
      <c r="I93" s="145"/>
      <c r="J93" s="146">
        <f t="shared" si="0"/>
        <v>0</v>
      </c>
      <c r="K93" s="142" t="s">
        <v>3</v>
      </c>
      <c r="L93" s="35"/>
      <c r="M93" s="147" t="s">
        <v>3</v>
      </c>
      <c r="N93" s="148" t="s">
        <v>45</v>
      </c>
      <c r="O93" s="55"/>
      <c r="P93" s="149">
        <f t="shared" si="1"/>
        <v>0</v>
      </c>
      <c r="Q93" s="149">
        <v>0</v>
      </c>
      <c r="R93" s="149">
        <f t="shared" si="2"/>
        <v>0</v>
      </c>
      <c r="S93" s="149">
        <v>0</v>
      </c>
      <c r="T93" s="150">
        <f t="shared" si="3"/>
        <v>0</v>
      </c>
      <c r="U93" s="34"/>
      <c r="V93" s="34"/>
      <c r="W93" s="34"/>
      <c r="X93" s="34"/>
      <c r="Y93" s="34"/>
      <c r="Z93" s="34"/>
      <c r="AA93" s="34"/>
      <c r="AB93" s="34"/>
      <c r="AC93" s="34"/>
      <c r="AD93" s="34"/>
      <c r="AE93" s="34"/>
      <c r="AR93" s="151" t="s">
        <v>766</v>
      </c>
      <c r="AT93" s="151" t="s">
        <v>141</v>
      </c>
      <c r="AU93" s="151" t="s">
        <v>84</v>
      </c>
      <c r="AY93" s="19" t="s">
        <v>137</v>
      </c>
      <c r="BE93" s="152">
        <f t="shared" si="4"/>
        <v>0</v>
      </c>
      <c r="BF93" s="152">
        <f t="shared" si="5"/>
        <v>0</v>
      </c>
      <c r="BG93" s="152">
        <f t="shared" si="6"/>
        <v>0</v>
      </c>
      <c r="BH93" s="152">
        <f t="shared" si="7"/>
        <v>0</v>
      </c>
      <c r="BI93" s="152">
        <f t="shared" si="8"/>
        <v>0</v>
      </c>
      <c r="BJ93" s="19" t="s">
        <v>82</v>
      </c>
      <c r="BK93" s="152">
        <f t="shared" si="9"/>
        <v>0</v>
      </c>
      <c r="BL93" s="19" t="s">
        <v>766</v>
      </c>
      <c r="BM93" s="151" t="s">
        <v>791</v>
      </c>
    </row>
    <row r="94" spans="1:65" s="2" customFormat="1" ht="60">
      <c r="A94" s="34"/>
      <c r="B94" s="139"/>
      <c r="C94" s="140" t="s">
        <v>204</v>
      </c>
      <c r="D94" s="140" t="s">
        <v>141</v>
      </c>
      <c r="E94" s="141" t="s">
        <v>792</v>
      </c>
      <c r="F94" s="142" t="s">
        <v>793</v>
      </c>
      <c r="G94" s="143" t="s">
        <v>765</v>
      </c>
      <c r="H94" s="144">
        <v>1</v>
      </c>
      <c r="I94" s="145"/>
      <c r="J94" s="146">
        <f t="shared" si="0"/>
        <v>0</v>
      </c>
      <c r="K94" s="142" t="s">
        <v>3</v>
      </c>
      <c r="L94" s="35"/>
      <c r="M94" s="147" t="s">
        <v>3</v>
      </c>
      <c r="N94" s="148" t="s">
        <v>45</v>
      </c>
      <c r="O94" s="55"/>
      <c r="P94" s="149">
        <f t="shared" si="1"/>
        <v>0</v>
      </c>
      <c r="Q94" s="149">
        <v>0</v>
      </c>
      <c r="R94" s="149">
        <f t="shared" si="2"/>
        <v>0</v>
      </c>
      <c r="S94" s="149">
        <v>0</v>
      </c>
      <c r="T94" s="150">
        <f t="shared" si="3"/>
        <v>0</v>
      </c>
      <c r="U94" s="34"/>
      <c r="V94" s="34"/>
      <c r="W94" s="34"/>
      <c r="X94" s="34"/>
      <c r="Y94" s="34"/>
      <c r="Z94" s="34"/>
      <c r="AA94" s="34"/>
      <c r="AB94" s="34"/>
      <c r="AC94" s="34"/>
      <c r="AD94" s="34"/>
      <c r="AE94" s="34"/>
      <c r="AR94" s="151" t="s">
        <v>766</v>
      </c>
      <c r="AT94" s="151" t="s">
        <v>141</v>
      </c>
      <c r="AU94" s="151" t="s">
        <v>84</v>
      </c>
      <c r="AY94" s="19" t="s">
        <v>137</v>
      </c>
      <c r="BE94" s="152">
        <f t="shared" si="4"/>
        <v>0</v>
      </c>
      <c r="BF94" s="152">
        <f t="shared" si="5"/>
        <v>0</v>
      </c>
      <c r="BG94" s="152">
        <f t="shared" si="6"/>
        <v>0</v>
      </c>
      <c r="BH94" s="152">
        <f t="shared" si="7"/>
        <v>0</v>
      </c>
      <c r="BI94" s="152">
        <f t="shared" si="8"/>
        <v>0</v>
      </c>
      <c r="BJ94" s="19" t="s">
        <v>82</v>
      </c>
      <c r="BK94" s="152">
        <f t="shared" si="9"/>
        <v>0</v>
      </c>
      <c r="BL94" s="19" t="s">
        <v>766</v>
      </c>
      <c r="BM94" s="151" t="s">
        <v>794</v>
      </c>
    </row>
    <row r="95" spans="1:65" s="2" customFormat="1" ht="33" customHeight="1">
      <c r="A95" s="34"/>
      <c r="B95" s="139"/>
      <c r="C95" s="140" t="s">
        <v>211</v>
      </c>
      <c r="D95" s="140" t="s">
        <v>141</v>
      </c>
      <c r="E95" s="141" t="s">
        <v>795</v>
      </c>
      <c r="F95" s="142" t="s">
        <v>796</v>
      </c>
      <c r="G95" s="143" t="s">
        <v>765</v>
      </c>
      <c r="H95" s="144">
        <v>1</v>
      </c>
      <c r="I95" s="145"/>
      <c r="J95" s="146">
        <f t="shared" si="0"/>
        <v>0</v>
      </c>
      <c r="K95" s="142" t="s">
        <v>3</v>
      </c>
      <c r="L95" s="35"/>
      <c r="M95" s="147" t="s">
        <v>3</v>
      </c>
      <c r="N95" s="148" t="s">
        <v>45</v>
      </c>
      <c r="O95" s="55"/>
      <c r="P95" s="149">
        <f t="shared" si="1"/>
        <v>0</v>
      </c>
      <c r="Q95" s="149">
        <v>0</v>
      </c>
      <c r="R95" s="149">
        <f t="shared" si="2"/>
        <v>0</v>
      </c>
      <c r="S95" s="149">
        <v>0</v>
      </c>
      <c r="T95" s="150">
        <f t="shared" si="3"/>
        <v>0</v>
      </c>
      <c r="U95" s="34"/>
      <c r="V95" s="34"/>
      <c r="W95" s="34"/>
      <c r="X95" s="34"/>
      <c r="Y95" s="34"/>
      <c r="Z95" s="34"/>
      <c r="AA95" s="34"/>
      <c r="AB95" s="34"/>
      <c r="AC95" s="34"/>
      <c r="AD95" s="34"/>
      <c r="AE95" s="34"/>
      <c r="AR95" s="151" t="s">
        <v>766</v>
      </c>
      <c r="AT95" s="151" t="s">
        <v>141</v>
      </c>
      <c r="AU95" s="151" t="s">
        <v>84</v>
      </c>
      <c r="AY95" s="19" t="s">
        <v>137</v>
      </c>
      <c r="BE95" s="152">
        <f t="shared" si="4"/>
        <v>0</v>
      </c>
      <c r="BF95" s="152">
        <f t="shared" si="5"/>
        <v>0</v>
      </c>
      <c r="BG95" s="152">
        <f t="shared" si="6"/>
        <v>0</v>
      </c>
      <c r="BH95" s="152">
        <f t="shared" si="7"/>
        <v>0</v>
      </c>
      <c r="BI95" s="152">
        <f t="shared" si="8"/>
        <v>0</v>
      </c>
      <c r="BJ95" s="19" t="s">
        <v>82</v>
      </c>
      <c r="BK95" s="152">
        <f t="shared" si="9"/>
        <v>0</v>
      </c>
      <c r="BL95" s="19" t="s">
        <v>766</v>
      </c>
      <c r="BM95" s="151" t="s">
        <v>797</v>
      </c>
    </row>
    <row r="96" spans="1:65" s="2" customFormat="1" ht="24">
      <c r="A96" s="34"/>
      <c r="B96" s="139"/>
      <c r="C96" s="140" t="s">
        <v>216</v>
      </c>
      <c r="D96" s="140" t="s">
        <v>141</v>
      </c>
      <c r="E96" s="141" t="s">
        <v>798</v>
      </c>
      <c r="F96" s="142" t="s">
        <v>799</v>
      </c>
      <c r="G96" s="143" t="s">
        <v>270</v>
      </c>
      <c r="H96" s="144">
        <v>12</v>
      </c>
      <c r="I96" s="145"/>
      <c r="J96" s="146">
        <f t="shared" si="0"/>
        <v>0</v>
      </c>
      <c r="K96" s="142" t="s">
        <v>3</v>
      </c>
      <c r="L96" s="35"/>
      <c r="M96" s="147" t="s">
        <v>3</v>
      </c>
      <c r="N96" s="148" t="s">
        <v>45</v>
      </c>
      <c r="O96" s="55"/>
      <c r="P96" s="149">
        <f t="shared" si="1"/>
        <v>0</v>
      </c>
      <c r="Q96" s="149">
        <v>0</v>
      </c>
      <c r="R96" s="149">
        <f t="shared" si="2"/>
        <v>0</v>
      </c>
      <c r="S96" s="149">
        <v>0</v>
      </c>
      <c r="T96" s="150">
        <f t="shared" si="3"/>
        <v>0</v>
      </c>
      <c r="U96" s="34"/>
      <c r="V96" s="34"/>
      <c r="W96" s="34"/>
      <c r="X96" s="34"/>
      <c r="Y96" s="34"/>
      <c r="Z96" s="34"/>
      <c r="AA96" s="34"/>
      <c r="AB96" s="34"/>
      <c r="AC96" s="34"/>
      <c r="AD96" s="34"/>
      <c r="AE96" s="34"/>
      <c r="AR96" s="151" t="s">
        <v>766</v>
      </c>
      <c r="AT96" s="151" t="s">
        <v>141</v>
      </c>
      <c r="AU96" s="151" t="s">
        <v>84</v>
      </c>
      <c r="AY96" s="19" t="s">
        <v>137</v>
      </c>
      <c r="BE96" s="152">
        <f t="shared" si="4"/>
        <v>0</v>
      </c>
      <c r="BF96" s="152">
        <f t="shared" si="5"/>
        <v>0</v>
      </c>
      <c r="BG96" s="152">
        <f t="shared" si="6"/>
        <v>0</v>
      </c>
      <c r="BH96" s="152">
        <f t="shared" si="7"/>
        <v>0</v>
      </c>
      <c r="BI96" s="152">
        <f t="shared" si="8"/>
        <v>0</v>
      </c>
      <c r="BJ96" s="19" t="s">
        <v>82</v>
      </c>
      <c r="BK96" s="152">
        <f t="shared" si="9"/>
        <v>0</v>
      </c>
      <c r="BL96" s="19" t="s">
        <v>766</v>
      </c>
      <c r="BM96" s="151" t="s">
        <v>800</v>
      </c>
    </row>
    <row r="97" spans="1:65" s="2" customFormat="1" ht="36">
      <c r="A97" s="34"/>
      <c r="B97" s="139"/>
      <c r="C97" s="140" t="s">
        <v>224</v>
      </c>
      <c r="D97" s="140" t="s">
        <v>141</v>
      </c>
      <c r="E97" s="141" t="s">
        <v>801</v>
      </c>
      <c r="F97" s="142" t="s">
        <v>802</v>
      </c>
      <c r="G97" s="143" t="s">
        <v>765</v>
      </c>
      <c r="H97" s="144">
        <v>1</v>
      </c>
      <c r="I97" s="145"/>
      <c r="J97" s="146">
        <f t="shared" si="0"/>
        <v>0</v>
      </c>
      <c r="K97" s="142" t="s">
        <v>3</v>
      </c>
      <c r="L97" s="35"/>
      <c r="M97" s="147" t="s">
        <v>3</v>
      </c>
      <c r="N97" s="148" t="s">
        <v>45</v>
      </c>
      <c r="O97" s="55"/>
      <c r="P97" s="149">
        <f t="shared" si="1"/>
        <v>0</v>
      </c>
      <c r="Q97" s="149">
        <v>0</v>
      </c>
      <c r="R97" s="149">
        <f t="shared" si="2"/>
        <v>0</v>
      </c>
      <c r="S97" s="149">
        <v>0</v>
      </c>
      <c r="T97" s="150">
        <f t="shared" si="3"/>
        <v>0</v>
      </c>
      <c r="U97" s="34"/>
      <c r="V97" s="34"/>
      <c r="W97" s="34"/>
      <c r="X97" s="34"/>
      <c r="Y97" s="34"/>
      <c r="Z97" s="34"/>
      <c r="AA97" s="34"/>
      <c r="AB97" s="34"/>
      <c r="AC97" s="34"/>
      <c r="AD97" s="34"/>
      <c r="AE97" s="34"/>
      <c r="AR97" s="151" t="s">
        <v>766</v>
      </c>
      <c r="AT97" s="151" t="s">
        <v>141</v>
      </c>
      <c r="AU97" s="151" t="s">
        <v>84</v>
      </c>
      <c r="AY97" s="19" t="s">
        <v>137</v>
      </c>
      <c r="BE97" s="152">
        <f t="shared" si="4"/>
        <v>0</v>
      </c>
      <c r="BF97" s="152">
        <f t="shared" si="5"/>
        <v>0</v>
      </c>
      <c r="BG97" s="152">
        <f t="shared" si="6"/>
        <v>0</v>
      </c>
      <c r="BH97" s="152">
        <f t="shared" si="7"/>
        <v>0</v>
      </c>
      <c r="BI97" s="152">
        <f t="shared" si="8"/>
        <v>0</v>
      </c>
      <c r="BJ97" s="19" t="s">
        <v>82</v>
      </c>
      <c r="BK97" s="152">
        <f t="shared" si="9"/>
        <v>0</v>
      </c>
      <c r="BL97" s="19" t="s">
        <v>766</v>
      </c>
      <c r="BM97" s="151" t="s">
        <v>803</v>
      </c>
    </row>
    <row r="98" spans="1:65" s="2" customFormat="1" ht="24">
      <c r="A98" s="34"/>
      <c r="B98" s="139"/>
      <c r="C98" s="140" t="s">
        <v>235</v>
      </c>
      <c r="D98" s="140" t="s">
        <v>141</v>
      </c>
      <c r="E98" s="141" t="s">
        <v>804</v>
      </c>
      <c r="F98" s="142" t="s">
        <v>805</v>
      </c>
      <c r="G98" s="143" t="s">
        <v>765</v>
      </c>
      <c r="H98" s="144">
        <v>1</v>
      </c>
      <c r="I98" s="145"/>
      <c r="J98" s="146">
        <f t="shared" si="0"/>
        <v>0</v>
      </c>
      <c r="K98" s="142" t="s">
        <v>3</v>
      </c>
      <c r="L98" s="35"/>
      <c r="M98" s="147" t="s">
        <v>3</v>
      </c>
      <c r="N98" s="148" t="s">
        <v>45</v>
      </c>
      <c r="O98" s="55"/>
      <c r="P98" s="149">
        <f t="shared" si="1"/>
        <v>0</v>
      </c>
      <c r="Q98" s="149">
        <v>0</v>
      </c>
      <c r="R98" s="149">
        <f t="shared" si="2"/>
        <v>0</v>
      </c>
      <c r="S98" s="149">
        <v>0</v>
      </c>
      <c r="T98" s="150">
        <f t="shared" si="3"/>
        <v>0</v>
      </c>
      <c r="U98" s="34"/>
      <c r="V98" s="34"/>
      <c r="W98" s="34"/>
      <c r="X98" s="34"/>
      <c r="Y98" s="34"/>
      <c r="Z98" s="34"/>
      <c r="AA98" s="34"/>
      <c r="AB98" s="34"/>
      <c r="AC98" s="34"/>
      <c r="AD98" s="34"/>
      <c r="AE98" s="34"/>
      <c r="AR98" s="151" t="s">
        <v>766</v>
      </c>
      <c r="AT98" s="151" t="s">
        <v>141</v>
      </c>
      <c r="AU98" s="151" t="s">
        <v>84</v>
      </c>
      <c r="AY98" s="19" t="s">
        <v>137</v>
      </c>
      <c r="BE98" s="152">
        <f t="shared" si="4"/>
        <v>0</v>
      </c>
      <c r="BF98" s="152">
        <f t="shared" si="5"/>
        <v>0</v>
      </c>
      <c r="BG98" s="152">
        <f t="shared" si="6"/>
        <v>0</v>
      </c>
      <c r="BH98" s="152">
        <f t="shared" si="7"/>
        <v>0</v>
      </c>
      <c r="BI98" s="152">
        <f t="shared" si="8"/>
        <v>0</v>
      </c>
      <c r="BJ98" s="19" t="s">
        <v>82</v>
      </c>
      <c r="BK98" s="152">
        <f t="shared" si="9"/>
        <v>0</v>
      </c>
      <c r="BL98" s="19" t="s">
        <v>766</v>
      </c>
      <c r="BM98" s="151" t="s">
        <v>806</v>
      </c>
    </row>
    <row r="99" spans="1:65" s="2" customFormat="1" ht="16.5" customHeight="1">
      <c r="A99" s="34"/>
      <c r="B99" s="139"/>
      <c r="C99" s="140" t="s">
        <v>9</v>
      </c>
      <c r="D99" s="140" t="s">
        <v>141</v>
      </c>
      <c r="E99" s="141" t="s">
        <v>807</v>
      </c>
      <c r="F99" s="142" t="s">
        <v>808</v>
      </c>
      <c r="G99" s="143" t="s">
        <v>765</v>
      </c>
      <c r="H99" s="144">
        <v>1</v>
      </c>
      <c r="I99" s="145"/>
      <c r="J99" s="146">
        <f t="shared" si="0"/>
        <v>0</v>
      </c>
      <c r="K99" s="142" t="s">
        <v>3</v>
      </c>
      <c r="L99" s="35"/>
      <c r="M99" s="147" t="s">
        <v>3</v>
      </c>
      <c r="N99" s="148" t="s">
        <v>45</v>
      </c>
      <c r="O99" s="55"/>
      <c r="P99" s="149">
        <f t="shared" si="1"/>
        <v>0</v>
      </c>
      <c r="Q99" s="149">
        <v>0</v>
      </c>
      <c r="R99" s="149">
        <f t="shared" si="2"/>
        <v>0</v>
      </c>
      <c r="S99" s="149">
        <v>0</v>
      </c>
      <c r="T99" s="150">
        <f t="shared" si="3"/>
        <v>0</v>
      </c>
      <c r="U99" s="34"/>
      <c r="V99" s="34"/>
      <c r="W99" s="34"/>
      <c r="X99" s="34"/>
      <c r="Y99" s="34"/>
      <c r="Z99" s="34"/>
      <c r="AA99" s="34"/>
      <c r="AB99" s="34"/>
      <c r="AC99" s="34"/>
      <c r="AD99" s="34"/>
      <c r="AE99" s="34"/>
      <c r="AR99" s="151" t="s">
        <v>766</v>
      </c>
      <c r="AT99" s="151" t="s">
        <v>141</v>
      </c>
      <c r="AU99" s="151" t="s">
        <v>84</v>
      </c>
      <c r="AY99" s="19" t="s">
        <v>137</v>
      </c>
      <c r="BE99" s="152">
        <f t="shared" si="4"/>
        <v>0</v>
      </c>
      <c r="BF99" s="152">
        <f t="shared" si="5"/>
        <v>0</v>
      </c>
      <c r="BG99" s="152">
        <f t="shared" si="6"/>
        <v>0</v>
      </c>
      <c r="BH99" s="152">
        <f t="shared" si="7"/>
        <v>0</v>
      </c>
      <c r="BI99" s="152">
        <f t="shared" si="8"/>
        <v>0</v>
      </c>
      <c r="BJ99" s="19" t="s">
        <v>82</v>
      </c>
      <c r="BK99" s="152">
        <f t="shared" si="9"/>
        <v>0</v>
      </c>
      <c r="BL99" s="19" t="s">
        <v>766</v>
      </c>
      <c r="BM99" s="151" t="s">
        <v>809</v>
      </c>
    </row>
    <row r="100" spans="1:65" s="2" customFormat="1" ht="21.75" customHeight="1">
      <c r="A100" s="34"/>
      <c r="B100" s="139"/>
      <c r="C100" s="140" t="s">
        <v>244</v>
      </c>
      <c r="D100" s="140" t="s">
        <v>141</v>
      </c>
      <c r="E100" s="141" t="s">
        <v>810</v>
      </c>
      <c r="F100" s="142" t="s">
        <v>811</v>
      </c>
      <c r="G100" s="143" t="s">
        <v>765</v>
      </c>
      <c r="H100" s="144">
        <v>1</v>
      </c>
      <c r="I100" s="145"/>
      <c r="J100" s="146">
        <f t="shared" si="0"/>
        <v>0</v>
      </c>
      <c r="K100" s="142" t="s">
        <v>3</v>
      </c>
      <c r="L100" s="35"/>
      <c r="M100" s="147" t="s">
        <v>3</v>
      </c>
      <c r="N100" s="148" t="s">
        <v>45</v>
      </c>
      <c r="O100" s="55"/>
      <c r="P100" s="149">
        <f t="shared" si="1"/>
        <v>0</v>
      </c>
      <c r="Q100" s="149">
        <v>0</v>
      </c>
      <c r="R100" s="149">
        <f t="shared" si="2"/>
        <v>0</v>
      </c>
      <c r="S100" s="149">
        <v>0</v>
      </c>
      <c r="T100" s="150">
        <f t="shared" si="3"/>
        <v>0</v>
      </c>
      <c r="U100" s="34"/>
      <c r="V100" s="34"/>
      <c r="W100" s="34"/>
      <c r="X100" s="34"/>
      <c r="Y100" s="34"/>
      <c r="Z100" s="34"/>
      <c r="AA100" s="34"/>
      <c r="AB100" s="34"/>
      <c r="AC100" s="34"/>
      <c r="AD100" s="34"/>
      <c r="AE100" s="34"/>
      <c r="AR100" s="151" t="s">
        <v>766</v>
      </c>
      <c r="AT100" s="151" t="s">
        <v>141</v>
      </c>
      <c r="AU100" s="151" t="s">
        <v>84</v>
      </c>
      <c r="AY100" s="19" t="s">
        <v>137</v>
      </c>
      <c r="BE100" s="152">
        <f t="shared" si="4"/>
        <v>0</v>
      </c>
      <c r="BF100" s="152">
        <f t="shared" si="5"/>
        <v>0</v>
      </c>
      <c r="BG100" s="152">
        <f t="shared" si="6"/>
        <v>0</v>
      </c>
      <c r="BH100" s="152">
        <f t="shared" si="7"/>
        <v>0</v>
      </c>
      <c r="BI100" s="152">
        <f t="shared" si="8"/>
        <v>0</v>
      </c>
      <c r="BJ100" s="19" t="s">
        <v>82</v>
      </c>
      <c r="BK100" s="152">
        <f t="shared" si="9"/>
        <v>0</v>
      </c>
      <c r="BL100" s="19" t="s">
        <v>766</v>
      </c>
      <c r="BM100" s="151" t="s">
        <v>812</v>
      </c>
    </row>
    <row r="101" spans="1:65" s="2" customFormat="1" ht="16.5" customHeight="1">
      <c r="A101" s="34"/>
      <c r="B101" s="139"/>
      <c r="C101" s="140" t="s">
        <v>250</v>
      </c>
      <c r="D101" s="140" t="s">
        <v>141</v>
      </c>
      <c r="E101" s="141" t="s">
        <v>813</v>
      </c>
      <c r="F101" s="142" t="s">
        <v>814</v>
      </c>
      <c r="G101" s="143" t="s">
        <v>765</v>
      </c>
      <c r="H101" s="144">
        <v>1</v>
      </c>
      <c r="I101" s="145"/>
      <c r="J101" s="146">
        <f t="shared" si="0"/>
        <v>0</v>
      </c>
      <c r="K101" s="142" t="s">
        <v>3</v>
      </c>
      <c r="L101" s="35"/>
      <c r="M101" s="147" t="s">
        <v>3</v>
      </c>
      <c r="N101" s="148" t="s">
        <v>45</v>
      </c>
      <c r="O101" s="55"/>
      <c r="P101" s="149">
        <f t="shared" si="1"/>
        <v>0</v>
      </c>
      <c r="Q101" s="149">
        <v>0</v>
      </c>
      <c r="R101" s="149">
        <f t="shared" si="2"/>
        <v>0</v>
      </c>
      <c r="S101" s="149">
        <v>0</v>
      </c>
      <c r="T101" s="150">
        <f t="shared" si="3"/>
        <v>0</v>
      </c>
      <c r="U101" s="34"/>
      <c r="V101" s="34"/>
      <c r="W101" s="34"/>
      <c r="X101" s="34"/>
      <c r="Y101" s="34"/>
      <c r="Z101" s="34"/>
      <c r="AA101" s="34"/>
      <c r="AB101" s="34"/>
      <c r="AC101" s="34"/>
      <c r="AD101" s="34"/>
      <c r="AE101" s="34"/>
      <c r="AR101" s="151" t="s">
        <v>766</v>
      </c>
      <c r="AT101" s="151" t="s">
        <v>141</v>
      </c>
      <c r="AU101" s="151" t="s">
        <v>84</v>
      </c>
      <c r="AY101" s="19" t="s">
        <v>137</v>
      </c>
      <c r="BE101" s="152">
        <f t="shared" si="4"/>
        <v>0</v>
      </c>
      <c r="BF101" s="152">
        <f t="shared" si="5"/>
        <v>0</v>
      </c>
      <c r="BG101" s="152">
        <f t="shared" si="6"/>
        <v>0</v>
      </c>
      <c r="BH101" s="152">
        <f t="shared" si="7"/>
        <v>0</v>
      </c>
      <c r="BI101" s="152">
        <f t="shared" si="8"/>
        <v>0</v>
      </c>
      <c r="BJ101" s="19" t="s">
        <v>82</v>
      </c>
      <c r="BK101" s="152">
        <f t="shared" si="9"/>
        <v>0</v>
      </c>
      <c r="BL101" s="19" t="s">
        <v>766</v>
      </c>
      <c r="BM101" s="151" t="s">
        <v>815</v>
      </c>
    </row>
    <row r="102" spans="1:65" s="12" customFormat="1" ht="22.9" customHeight="1">
      <c r="B102" s="126"/>
      <c r="D102" s="127" t="s">
        <v>73</v>
      </c>
      <c r="E102" s="137" t="s">
        <v>816</v>
      </c>
      <c r="F102" s="137" t="s">
        <v>817</v>
      </c>
      <c r="I102" s="129"/>
      <c r="J102" s="138">
        <f>BK102</f>
        <v>0</v>
      </c>
      <c r="L102" s="126"/>
      <c r="M102" s="131"/>
      <c r="N102" s="132"/>
      <c r="O102" s="132"/>
      <c r="P102" s="133">
        <f>SUM(P103:P107)</f>
        <v>0</v>
      </c>
      <c r="Q102" s="132"/>
      <c r="R102" s="133">
        <f>SUM(R103:R107)</f>
        <v>0</v>
      </c>
      <c r="S102" s="132"/>
      <c r="T102" s="134">
        <f>SUM(T103:T107)</f>
        <v>0</v>
      </c>
      <c r="AR102" s="127" t="s">
        <v>146</v>
      </c>
      <c r="AT102" s="135" t="s">
        <v>73</v>
      </c>
      <c r="AU102" s="135" t="s">
        <v>82</v>
      </c>
      <c r="AY102" s="127" t="s">
        <v>137</v>
      </c>
      <c r="BK102" s="136">
        <f>SUM(BK103:BK107)</f>
        <v>0</v>
      </c>
    </row>
    <row r="103" spans="1:65" s="2" customFormat="1" ht="24">
      <c r="A103" s="34"/>
      <c r="B103" s="139"/>
      <c r="C103" s="140" t="s">
        <v>255</v>
      </c>
      <c r="D103" s="140" t="s">
        <v>141</v>
      </c>
      <c r="E103" s="141" t="s">
        <v>818</v>
      </c>
      <c r="F103" s="142" t="s">
        <v>819</v>
      </c>
      <c r="G103" s="143" t="s">
        <v>765</v>
      </c>
      <c r="H103" s="144">
        <v>1</v>
      </c>
      <c r="I103" s="145"/>
      <c r="J103" s="146">
        <f>ROUND(I103*H103,2)</f>
        <v>0</v>
      </c>
      <c r="K103" s="142" t="s">
        <v>3</v>
      </c>
      <c r="L103" s="35"/>
      <c r="M103" s="147" t="s">
        <v>3</v>
      </c>
      <c r="N103" s="148" t="s">
        <v>45</v>
      </c>
      <c r="O103" s="55"/>
      <c r="P103" s="149">
        <f>O103*H103</f>
        <v>0</v>
      </c>
      <c r="Q103" s="149">
        <v>0</v>
      </c>
      <c r="R103" s="149">
        <f>Q103*H103</f>
        <v>0</v>
      </c>
      <c r="S103" s="149">
        <v>0</v>
      </c>
      <c r="T103" s="150">
        <f>S103*H103</f>
        <v>0</v>
      </c>
      <c r="U103" s="34"/>
      <c r="V103" s="34"/>
      <c r="W103" s="34"/>
      <c r="X103" s="34"/>
      <c r="Y103" s="34"/>
      <c r="Z103" s="34"/>
      <c r="AA103" s="34"/>
      <c r="AB103" s="34"/>
      <c r="AC103" s="34"/>
      <c r="AD103" s="34"/>
      <c r="AE103" s="34"/>
      <c r="AR103" s="151" t="s">
        <v>820</v>
      </c>
      <c r="AT103" s="151" t="s">
        <v>141</v>
      </c>
      <c r="AU103" s="151" t="s">
        <v>84</v>
      </c>
      <c r="AY103" s="19" t="s">
        <v>137</v>
      </c>
      <c r="BE103" s="152">
        <f>IF(N103="základní",J103,0)</f>
        <v>0</v>
      </c>
      <c r="BF103" s="152">
        <f>IF(N103="snížená",J103,0)</f>
        <v>0</v>
      </c>
      <c r="BG103" s="152">
        <f>IF(N103="zákl. přenesená",J103,0)</f>
        <v>0</v>
      </c>
      <c r="BH103" s="152">
        <f>IF(N103="sníž. přenesená",J103,0)</f>
        <v>0</v>
      </c>
      <c r="BI103" s="152">
        <f>IF(N103="nulová",J103,0)</f>
        <v>0</v>
      </c>
      <c r="BJ103" s="19" t="s">
        <v>82</v>
      </c>
      <c r="BK103" s="152">
        <f>ROUND(I103*H103,2)</f>
        <v>0</v>
      </c>
      <c r="BL103" s="19" t="s">
        <v>820</v>
      </c>
      <c r="BM103" s="151" t="s">
        <v>821</v>
      </c>
    </row>
    <row r="104" spans="1:65" s="2" customFormat="1" ht="33" customHeight="1">
      <c r="A104" s="34"/>
      <c r="B104" s="139"/>
      <c r="C104" s="140" t="s">
        <v>260</v>
      </c>
      <c r="D104" s="140" t="s">
        <v>141</v>
      </c>
      <c r="E104" s="141" t="s">
        <v>822</v>
      </c>
      <c r="F104" s="142" t="s">
        <v>823</v>
      </c>
      <c r="G104" s="143" t="s">
        <v>765</v>
      </c>
      <c r="H104" s="144">
        <v>1</v>
      </c>
      <c r="I104" s="145"/>
      <c r="J104" s="146">
        <f>ROUND(I104*H104,2)</f>
        <v>0</v>
      </c>
      <c r="K104" s="142" t="s">
        <v>3</v>
      </c>
      <c r="L104" s="35"/>
      <c r="M104" s="147" t="s">
        <v>3</v>
      </c>
      <c r="N104" s="148" t="s">
        <v>45</v>
      </c>
      <c r="O104" s="55"/>
      <c r="P104" s="149">
        <f>O104*H104</f>
        <v>0</v>
      </c>
      <c r="Q104" s="149">
        <v>0</v>
      </c>
      <c r="R104" s="149">
        <f>Q104*H104</f>
        <v>0</v>
      </c>
      <c r="S104" s="149">
        <v>0</v>
      </c>
      <c r="T104" s="150">
        <f>S104*H104</f>
        <v>0</v>
      </c>
      <c r="U104" s="34"/>
      <c r="V104" s="34"/>
      <c r="W104" s="34"/>
      <c r="X104" s="34"/>
      <c r="Y104" s="34"/>
      <c r="Z104" s="34"/>
      <c r="AA104" s="34"/>
      <c r="AB104" s="34"/>
      <c r="AC104" s="34"/>
      <c r="AD104" s="34"/>
      <c r="AE104" s="34"/>
      <c r="AR104" s="151" t="s">
        <v>820</v>
      </c>
      <c r="AT104" s="151" t="s">
        <v>141</v>
      </c>
      <c r="AU104" s="151" t="s">
        <v>84</v>
      </c>
      <c r="AY104" s="19" t="s">
        <v>137</v>
      </c>
      <c r="BE104" s="152">
        <f>IF(N104="základní",J104,0)</f>
        <v>0</v>
      </c>
      <c r="BF104" s="152">
        <f>IF(N104="snížená",J104,0)</f>
        <v>0</v>
      </c>
      <c r="BG104" s="152">
        <f>IF(N104="zákl. přenesená",J104,0)</f>
        <v>0</v>
      </c>
      <c r="BH104" s="152">
        <f>IF(N104="sníž. přenesená",J104,0)</f>
        <v>0</v>
      </c>
      <c r="BI104" s="152">
        <f>IF(N104="nulová",J104,0)</f>
        <v>0</v>
      </c>
      <c r="BJ104" s="19" t="s">
        <v>82</v>
      </c>
      <c r="BK104" s="152">
        <f>ROUND(I104*H104,2)</f>
        <v>0</v>
      </c>
      <c r="BL104" s="19" t="s">
        <v>820</v>
      </c>
      <c r="BM104" s="151" t="s">
        <v>824</v>
      </c>
    </row>
    <row r="105" spans="1:65" s="2" customFormat="1" ht="16.5" customHeight="1">
      <c r="A105" s="34"/>
      <c r="B105" s="139"/>
      <c r="C105" s="140" t="s">
        <v>267</v>
      </c>
      <c r="D105" s="140" t="s">
        <v>141</v>
      </c>
      <c r="E105" s="141" t="s">
        <v>825</v>
      </c>
      <c r="F105" s="142" t="s">
        <v>826</v>
      </c>
      <c r="G105" s="143" t="s">
        <v>765</v>
      </c>
      <c r="H105" s="144">
        <v>1</v>
      </c>
      <c r="I105" s="145"/>
      <c r="J105" s="146">
        <f>ROUND(I105*H105,2)</f>
        <v>0</v>
      </c>
      <c r="K105" s="142" t="s">
        <v>3</v>
      </c>
      <c r="L105" s="35"/>
      <c r="M105" s="147" t="s">
        <v>3</v>
      </c>
      <c r="N105" s="148" t="s">
        <v>45</v>
      </c>
      <c r="O105" s="55"/>
      <c r="P105" s="149">
        <f>O105*H105</f>
        <v>0</v>
      </c>
      <c r="Q105" s="149">
        <v>0</v>
      </c>
      <c r="R105" s="149">
        <f>Q105*H105</f>
        <v>0</v>
      </c>
      <c r="S105" s="149">
        <v>0</v>
      </c>
      <c r="T105" s="150">
        <f>S105*H105</f>
        <v>0</v>
      </c>
      <c r="U105" s="34"/>
      <c r="V105" s="34"/>
      <c r="W105" s="34"/>
      <c r="X105" s="34"/>
      <c r="Y105" s="34"/>
      <c r="Z105" s="34"/>
      <c r="AA105" s="34"/>
      <c r="AB105" s="34"/>
      <c r="AC105" s="34"/>
      <c r="AD105" s="34"/>
      <c r="AE105" s="34"/>
      <c r="AR105" s="151" t="s">
        <v>766</v>
      </c>
      <c r="AT105" s="151" t="s">
        <v>141</v>
      </c>
      <c r="AU105" s="151" t="s">
        <v>84</v>
      </c>
      <c r="AY105" s="19" t="s">
        <v>137</v>
      </c>
      <c r="BE105" s="152">
        <f>IF(N105="základní",J105,0)</f>
        <v>0</v>
      </c>
      <c r="BF105" s="152">
        <f>IF(N105="snížená",J105,0)</f>
        <v>0</v>
      </c>
      <c r="BG105" s="152">
        <f>IF(N105="zákl. přenesená",J105,0)</f>
        <v>0</v>
      </c>
      <c r="BH105" s="152">
        <f>IF(N105="sníž. přenesená",J105,0)</f>
        <v>0</v>
      </c>
      <c r="BI105" s="152">
        <f>IF(N105="nulová",J105,0)</f>
        <v>0</v>
      </c>
      <c r="BJ105" s="19" t="s">
        <v>82</v>
      </c>
      <c r="BK105" s="152">
        <f>ROUND(I105*H105,2)</f>
        <v>0</v>
      </c>
      <c r="BL105" s="19" t="s">
        <v>766</v>
      </c>
      <c r="BM105" s="151" t="s">
        <v>827</v>
      </c>
    </row>
    <row r="106" spans="1:65" s="2" customFormat="1" ht="16.5" customHeight="1">
      <c r="A106" s="34"/>
      <c r="B106" s="139"/>
      <c r="C106" s="140" t="s">
        <v>8</v>
      </c>
      <c r="D106" s="140" t="s">
        <v>141</v>
      </c>
      <c r="E106" s="141" t="s">
        <v>828</v>
      </c>
      <c r="F106" s="142" t="s">
        <v>829</v>
      </c>
      <c r="G106" s="143" t="s">
        <v>765</v>
      </c>
      <c r="H106" s="144">
        <v>1</v>
      </c>
      <c r="I106" s="145"/>
      <c r="J106" s="146">
        <f>ROUND(I106*H106,2)</f>
        <v>0</v>
      </c>
      <c r="K106" s="142" t="s">
        <v>3</v>
      </c>
      <c r="L106" s="35"/>
      <c r="M106" s="147" t="s">
        <v>3</v>
      </c>
      <c r="N106" s="148" t="s">
        <v>45</v>
      </c>
      <c r="O106" s="55"/>
      <c r="P106" s="149">
        <f>O106*H106</f>
        <v>0</v>
      </c>
      <c r="Q106" s="149">
        <v>0</v>
      </c>
      <c r="R106" s="149">
        <f>Q106*H106</f>
        <v>0</v>
      </c>
      <c r="S106" s="149">
        <v>0</v>
      </c>
      <c r="T106" s="150">
        <f>S106*H106</f>
        <v>0</v>
      </c>
      <c r="U106" s="34"/>
      <c r="V106" s="34"/>
      <c r="W106" s="34"/>
      <c r="X106" s="34"/>
      <c r="Y106" s="34"/>
      <c r="Z106" s="34"/>
      <c r="AA106" s="34"/>
      <c r="AB106" s="34"/>
      <c r="AC106" s="34"/>
      <c r="AD106" s="34"/>
      <c r="AE106" s="34"/>
      <c r="AR106" s="151" t="s">
        <v>820</v>
      </c>
      <c r="AT106" s="151" t="s">
        <v>141</v>
      </c>
      <c r="AU106" s="151" t="s">
        <v>84</v>
      </c>
      <c r="AY106" s="19" t="s">
        <v>137</v>
      </c>
      <c r="BE106" s="152">
        <f>IF(N106="základní",J106,0)</f>
        <v>0</v>
      </c>
      <c r="BF106" s="152">
        <f>IF(N106="snížená",J106,0)</f>
        <v>0</v>
      </c>
      <c r="BG106" s="152">
        <f>IF(N106="zákl. přenesená",J106,0)</f>
        <v>0</v>
      </c>
      <c r="BH106" s="152">
        <f>IF(N106="sníž. přenesená",J106,0)</f>
        <v>0</v>
      </c>
      <c r="BI106" s="152">
        <f>IF(N106="nulová",J106,0)</f>
        <v>0</v>
      </c>
      <c r="BJ106" s="19" t="s">
        <v>82</v>
      </c>
      <c r="BK106" s="152">
        <f>ROUND(I106*H106,2)</f>
        <v>0</v>
      </c>
      <c r="BL106" s="19" t="s">
        <v>820</v>
      </c>
      <c r="BM106" s="151" t="s">
        <v>830</v>
      </c>
    </row>
    <row r="107" spans="1:65" s="2" customFormat="1" ht="21.75" customHeight="1">
      <c r="A107" s="34"/>
      <c r="B107" s="139"/>
      <c r="C107" s="140" t="s">
        <v>275</v>
      </c>
      <c r="D107" s="140" t="s">
        <v>141</v>
      </c>
      <c r="E107" s="141" t="s">
        <v>831</v>
      </c>
      <c r="F107" s="142" t="s">
        <v>832</v>
      </c>
      <c r="G107" s="143" t="s">
        <v>765</v>
      </c>
      <c r="H107" s="144">
        <v>1</v>
      </c>
      <c r="I107" s="145"/>
      <c r="J107" s="146">
        <f>ROUND(I107*H107,2)</f>
        <v>0</v>
      </c>
      <c r="K107" s="142" t="s">
        <v>3</v>
      </c>
      <c r="L107" s="35"/>
      <c r="M107" s="199" t="s">
        <v>3</v>
      </c>
      <c r="N107" s="200" t="s">
        <v>45</v>
      </c>
      <c r="O107" s="201"/>
      <c r="P107" s="202">
        <f>O107*H107</f>
        <v>0</v>
      </c>
      <c r="Q107" s="202">
        <v>0</v>
      </c>
      <c r="R107" s="202">
        <f>Q107*H107</f>
        <v>0</v>
      </c>
      <c r="S107" s="202">
        <v>0</v>
      </c>
      <c r="T107" s="203">
        <f>S107*H107</f>
        <v>0</v>
      </c>
      <c r="U107" s="34"/>
      <c r="V107" s="34"/>
      <c r="W107" s="34"/>
      <c r="X107" s="34"/>
      <c r="Y107" s="34"/>
      <c r="Z107" s="34"/>
      <c r="AA107" s="34"/>
      <c r="AB107" s="34"/>
      <c r="AC107" s="34"/>
      <c r="AD107" s="34"/>
      <c r="AE107" s="34"/>
      <c r="AR107" s="151" t="s">
        <v>820</v>
      </c>
      <c r="AT107" s="151" t="s">
        <v>141</v>
      </c>
      <c r="AU107" s="151" t="s">
        <v>84</v>
      </c>
      <c r="AY107" s="19" t="s">
        <v>137</v>
      </c>
      <c r="BE107" s="152">
        <f>IF(N107="základní",J107,0)</f>
        <v>0</v>
      </c>
      <c r="BF107" s="152">
        <f>IF(N107="snížená",J107,0)</f>
        <v>0</v>
      </c>
      <c r="BG107" s="152">
        <f>IF(N107="zákl. přenesená",J107,0)</f>
        <v>0</v>
      </c>
      <c r="BH107" s="152">
        <f>IF(N107="sníž. přenesená",J107,0)</f>
        <v>0</v>
      </c>
      <c r="BI107" s="152">
        <f>IF(N107="nulová",J107,0)</f>
        <v>0</v>
      </c>
      <c r="BJ107" s="19" t="s">
        <v>82</v>
      </c>
      <c r="BK107" s="152">
        <f>ROUND(I107*H107,2)</f>
        <v>0</v>
      </c>
      <c r="BL107" s="19" t="s">
        <v>820</v>
      </c>
      <c r="BM107" s="151" t="s">
        <v>833</v>
      </c>
    </row>
    <row r="108" spans="1:65" s="2" customFormat="1" ht="6.95" customHeight="1">
      <c r="A108" s="34"/>
      <c r="B108" s="44"/>
      <c r="C108" s="45"/>
      <c r="D108" s="45"/>
      <c r="E108" s="45"/>
      <c r="F108" s="45"/>
      <c r="G108" s="45"/>
      <c r="H108" s="45"/>
      <c r="I108" s="45"/>
      <c r="J108" s="45"/>
      <c r="K108" s="45"/>
      <c r="L108" s="35"/>
      <c r="M108" s="34"/>
      <c r="O108" s="34"/>
      <c r="P108" s="34"/>
      <c r="Q108" s="34"/>
      <c r="R108" s="34"/>
      <c r="S108" s="34"/>
      <c r="T108" s="34"/>
      <c r="U108" s="34"/>
      <c r="V108" s="34"/>
      <c r="W108" s="34"/>
      <c r="X108" s="34"/>
      <c r="Y108" s="34"/>
      <c r="Z108" s="34"/>
      <c r="AA108" s="34"/>
      <c r="AB108" s="34"/>
      <c r="AC108" s="34"/>
      <c r="AD108" s="34"/>
      <c r="AE108" s="34"/>
    </row>
  </sheetData>
  <autoFilter ref="C81:K107" xr:uid="{00000000-0009-0000-0000-000002000000}"/>
  <mergeCells count="9">
    <mergeCell ref="E50:H50"/>
    <mergeCell ref="E72:H72"/>
    <mergeCell ref="E74:H74"/>
    <mergeCell ref="L2:V2"/>
    <mergeCell ref="E7:H7"/>
    <mergeCell ref="E9:H9"/>
    <mergeCell ref="E18:H18"/>
    <mergeCell ref="E27:H27"/>
    <mergeCell ref="E48:H48"/>
  </mergeCells>
  <pageMargins left="0.39370078740157483" right="0.39370078740157483" top="0.39370078740157483" bottom="0.39370078740157483" header="0" footer="0"/>
  <pageSetup paperSize="9" scale="76" fitToHeight="0" orientation="portrait" r:id="rId1"/>
  <headerFooter>
    <oddFooter>&amp;CStrana &amp;P z &amp;N</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K218"/>
  <sheetViews>
    <sheetView showGridLines="0" tabSelected="1" zoomScale="110" zoomScaleNormal="110" workbookViewId="0"/>
  </sheetViews>
  <sheetFormatPr defaultRowHeight="11.25"/>
  <cols>
    <col min="1" max="1" width="8.33203125" style="204" customWidth="1"/>
    <col min="2" max="2" width="1.6640625" style="204" customWidth="1"/>
    <col min="3" max="4" width="5" style="204" customWidth="1"/>
    <col min="5" max="5" width="11.6640625" style="204" customWidth="1"/>
    <col min="6" max="6" width="9.1640625" style="204" customWidth="1"/>
    <col min="7" max="7" width="5" style="204" customWidth="1"/>
    <col min="8" max="8" width="77.83203125" style="204" customWidth="1"/>
    <col min="9" max="10" width="20" style="204" customWidth="1"/>
    <col min="11" max="11" width="1.6640625" style="204" customWidth="1"/>
  </cols>
  <sheetData>
    <row r="1" spans="2:11" s="1" customFormat="1" ht="37.5" customHeight="1"/>
    <row r="2" spans="2:11" s="1" customFormat="1" ht="7.5" customHeight="1">
      <c r="B2" s="205"/>
      <c r="C2" s="206"/>
      <c r="D2" s="206"/>
      <c r="E2" s="206"/>
      <c r="F2" s="206"/>
      <c r="G2" s="206"/>
      <c r="H2" s="206"/>
      <c r="I2" s="206"/>
      <c r="J2" s="206"/>
      <c r="K2" s="207"/>
    </row>
    <row r="3" spans="2:11" s="17" customFormat="1" ht="45" customHeight="1">
      <c r="B3" s="208"/>
      <c r="C3" s="328" t="s">
        <v>834</v>
      </c>
      <c r="D3" s="328"/>
      <c r="E3" s="328"/>
      <c r="F3" s="328"/>
      <c r="G3" s="328"/>
      <c r="H3" s="328"/>
      <c r="I3" s="328"/>
      <c r="J3" s="328"/>
      <c r="K3" s="209"/>
    </row>
    <row r="4" spans="2:11" s="1" customFormat="1" ht="25.5" customHeight="1">
      <c r="B4" s="210"/>
      <c r="C4" s="329" t="s">
        <v>835</v>
      </c>
      <c r="D4" s="329"/>
      <c r="E4" s="329"/>
      <c r="F4" s="329"/>
      <c r="G4" s="329"/>
      <c r="H4" s="329"/>
      <c r="I4" s="329"/>
      <c r="J4" s="329"/>
      <c r="K4" s="211"/>
    </row>
    <row r="5" spans="2:11" s="1" customFormat="1" ht="5.25" customHeight="1">
      <c r="B5" s="210"/>
      <c r="C5" s="212"/>
      <c r="D5" s="212"/>
      <c r="E5" s="212"/>
      <c r="F5" s="212"/>
      <c r="G5" s="212"/>
      <c r="H5" s="212"/>
      <c r="I5" s="212"/>
      <c r="J5" s="212"/>
      <c r="K5" s="211"/>
    </row>
    <row r="6" spans="2:11" s="1" customFormat="1" ht="15" customHeight="1">
      <c r="B6" s="210"/>
      <c r="C6" s="327" t="s">
        <v>836</v>
      </c>
      <c r="D6" s="327"/>
      <c r="E6" s="327"/>
      <c r="F6" s="327"/>
      <c r="G6" s="327"/>
      <c r="H6" s="327"/>
      <c r="I6" s="327"/>
      <c r="J6" s="327"/>
      <c r="K6" s="211"/>
    </row>
    <row r="7" spans="2:11" s="1" customFormat="1" ht="15" customHeight="1">
      <c r="B7" s="214"/>
      <c r="C7" s="327" t="s">
        <v>837</v>
      </c>
      <c r="D7" s="327"/>
      <c r="E7" s="327"/>
      <c r="F7" s="327"/>
      <c r="G7" s="327"/>
      <c r="H7" s="327"/>
      <c r="I7" s="327"/>
      <c r="J7" s="327"/>
      <c r="K7" s="211"/>
    </row>
    <row r="8" spans="2:11" s="1" customFormat="1" ht="12.75" customHeight="1">
      <c r="B8" s="214"/>
      <c r="C8" s="213"/>
      <c r="D8" s="213"/>
      <c r="E8" s="213"/>
      <c r="F8" s="213"/>
      <c r="G8" s="213"/>
      <c r="H8" s="213"/>
      <c r="I8" s="213"/>
      <c r="J8" s="213"/>
      <c r="K8" s="211"/>
    </row>
    <row r="9" spans="2:11" s="1" customFormat="1" ht="15" customHeight="1">
      <c r="B9" s="214"/>
      <c r="C9" s="327" t="s">
        <v>838</v>
      </c>
      <c r="D9" s="327"/>
      <c r="E9" s="327"/>
      <c r="F9" s="327"/>
      <c r="G9" s="327"/>
      <c r="H9" s="327"/>
      <c r="I9" s="327"/>
      <c r="J9" s="327"/>
      <c r="K9" s="211"/>
    </row>
    <row r="10" spans="2:11" s="1" customFormat="1" ht="15" customHeight="1">
      <c r="B10" s="214"/>
      <c r="C10" s="213"/>
      <c r="D10" s="327" t="s">
        <v>839</v>
      </c>
      <c r="E10" s="327"/>
      <c r="F10" s="327"/>
      <c r="G10" s="327"/>
      <c r="H10" s="327"/>
      <c r="I10" s="327"/>
      <c r="J10" s="327"/>
      <c r="K10" s="211"/>
    </row>
    <row r="11" spans="2:11" s="1" customFormat="1" ht="15" customHeight="1">
      <c r="B11" s="214"/>
      <c r="C11" s="215"/>
      <c r="D11" s="327" t="s">
        <v>840</v>
      </c>
      <c r="E11" s="327"/>
      <c r="F11" s="327"/>
      <c r="G11" s="327"/>
      <c r="H11" s="327"/>
      <c r="I11" s="327"/>
      <c r="J11" s="327"/>
      <c r="K11" s="211"/>
    </row>
    <row r="12" spans="2:11" s="1" customFormat="1" ht="15" customHeight="1">
      <c r="B12" s="214"/>
      <c r="C12" s="215"/>
      <c r="D12" s="213"/>
      <c r="E12" s="213"/>
      <c r="F12" s="213"/>
      <c r="G12" s="213"/>
      <c r="H12" s="213"/>
      <c r="I12" s="213"/>
      <c r="J12" s="213"/>
      <c r="K12" s="211"/>
    </row>
    <row r="13" spans="2:11" s="1" customFormat="1" ht="15" customHeight="1">
      <c r="B13" s="214"/>
      <c r="C13" s="215"/>
      <c r="D13" s="216" t="s">
        <v>841</v>
      </c>
      <c r="E13" s="213"/>
      <c r="F13" s="213"/>
      <c r="G13" s="213"/>
      <c r="H13" s="213"/>
      <c r="I13" s="213"/>
      <c r="J13" s="213"/>
      <c r="K13" s="211"/>
    </row>
    <row r="14" spans="2:11" s="1" customFormat="1" ht="12.75" customHeight="1">
      <c r="B14" s="214"/>
      <c r="C14" s="215"/>
      <c r="D14" s="215"/>
      <c r="E14" s="215"/>
      <c r="F14" s="215"/>
      <c r="G14" s="215"/>
      <c r="H14" s="215"/>
      <c r="I14" s="215"/>
      <c r="J14" s="215"/>
      <c r="K14" s="211"/>
    </row>
    <row r="15" spans="2:11" s="1" customFormat="1" ht="15" customHeight="1">
      <c r="B15" s="214"/>
      <c r="C15" s="215"/>
      <c r="D15" s="327" t="s">
        <v>842</v>
      </c>
      <c r="E15" s="327"/>
      <c r="F15" s="327"/>
      <c r="G15" s="327"/>
      <c r="H15" s="327"/>
      <c r="I15" s="327"/>
      <c r="J15" s="327"/>
      <c r="K15" s="211"/>
    </row>
    <row r="16" spans="2:11" s="1" customFormat="1" ht="15" customHeight="1">
      <c r="B16" s="214"/>
      <c r="C16" s="215"/>
      <c r="D16" s="327" t="s">
        <v>843</v>
      </c>
      <c r="E16" s="327"/>
      <c r="F16" s="327"/>
      <c r="G16" s="327"/>
      <c r="H16" s="327"/>
      <c r="I16" s="327"/>
      <c r="J16" s="327"/>
      <c r="K16" s="211"/>
    </row>
    <row r="17" spans="2:11" s="1" customFormat="1" ht="15" customHeight="1">
      <c r="B17" s="214"/>
      <c r="C17" s="215"/>
      <c r="D17" s="327" t="s">
        <v>844</v>
      </c>
      <c r="E17" s="327"/>
      <c r="F17" s="327"/>
      <c r="G17" s="327"/>
      <c r="H17" s="327"/>
      <c r="I17" s="327"/>
      <c r="J17" s="327"/>
      <c r="K17" s="211"/>
    </row>
    <row r="18" spans="2:11" s="1" customFormat="1" ht="15" customHeight="1">
      <c r="B18" s="214"/>
      <c r="C18" s="215"/>
      <c r="D18" s="215"/>
      <c r="E18" s="217" t="s">
        <v>81</v>
      </c>
      <c r="F18" s="327" t="s">
        <v>845</v>
      </c>
      <c r="G18" s="327"/>
      <c r="H18" s="327"/>
      <c r="I18" s="327"/>
      <c r="J18" s="327"/>
      <c r="K18" s="211"/>
    </row>
    <row r="19" spans="2:11" s="1" customFormat="1" ht="15" customHeight="1">
      <c r="B19" s="214"/>
      <c r="C19" s="215"/>
      <c r="D19" s="215"/>
      <c r="E19" s="217" t="s">
        <v>846</v>
      </c>
      <c r="F19" s="327" t="s">
        <v>847</v>
      </c>
      <c r="G19" s="327"/>
      <c r="H19" s="327"/>
      <c r="I19" s="327"/>
      <c r="J19" s="327"/>
      <c r="K19" s="211"/>
    </row>
    <row r="20" spans="2:11" s="1" customFormat="1" ht="15" customHeight="1">
      <c r="B20" s="214"/>
      <c r="C20" s="215"/>
      <c r="D20" s="215"/>
      <c r="E20" s="217" t="s">
        <v>848</v>
      </c>
      <c r="F20" s="327" t="s">
        <v>849</v>
      </c>
      <c r="G20" s="327"/>
      <c r="H20" s="327"/>
      <c r="I20" s="327"/>
      <c r="J20" s="327"/>
      <c r="K20" s="211"/>
    </row>
    <row r="21" spans="2:11" s="1" customFormat="1" ht="15" customHeight="1">
      <c r="B21" s="214"/>
      <c r="C21" s="215"/>
      <c r="D21" s="215"/>
      <c r="E21" s="217" t="s">
        <v>87</v>
      </c>
      <c r="F21" s="327" t="s">
        <v>86</v>
      </c>
      <c r="G21" s="327"/>
      <c r="H21" s="327"/>
      <c r="I21" s="327"/>
      <c r="J21" s="327"/>
      <c r="K21" s="211"/>
    </row>
    <row r="22" spans="2:11" s="1" customFormat="1" ht="15" customHeight="1">
      <c r="B22" s="214"/>
      <c r="C22" s="215"/>
      <c r="D22" s="215"/>
      <c r="E22" s="217" t="s">
        <v>759</v>
      </c>
      <c r="F22" s="327" t="s">
        <v>850</v>
      </c>
      <c r="G22" s="327"/>
      <c r="H22" s="327"/>
      <c r="I22" s="327"/>
      <c r="J22" s="327"/>
      <c r="K22" s="211"/>
    </row>
    <row r="23" spans="2:11" s="1" customFormat="1" ht="15" customHeight="1">
      <c r="B23" s="214"/>
      <c r="C23" s="215"/>
      <c r="D23" s="215"/>
      <c r="E23" s="217" t="s">
        <v>851</v>
      </c>
      <c r="F23" s="327" t="s">
        <v>852</v>
      </c>
      <c r="G23" s="327"/>
      <c r="H23" s="327"/>
      <c r="I23" s="327"/>
      <c r="J23" s="327"/>
      <c r="K23" s="211"/>
    </row>
    <row r="24" spans="2:11" s="1" customFormat="1" ht="12.75" customHeight="1">
      <c r="B24" s="214"/>
      <c r="C24" s="215"/>
      <c r="D24" s="215"/>
      <c r="E24" s="215"/>
      <c r="F24" s="215"/>
      <c r="G24" s="215"/>
      <c r="H24" s="215"/>
      <c r="I24" s="215"/>
      <c r="J24" s="215"/>
      <c r="K24" s="211"/>
    </row>
    <row r="25" spans="2:11" s="1" customFormat="1" ht="15" customHeight="1">
      <c r="B25" s="214"/>
      <c r="C25" s="327" t="s">
        <v>853</v>
      </c>
      <c r="D25" s="327"/>
      <c r="E25" s="327"/>
      <c r="F25" s="327"/>
      <c r="G25" s="327"/>
      <c r="H25" s="327"/>
      <c r="I25" s="327"/>
      <c r="J25" s="327"/>
      <c r="K25" s="211"/>
    </row>
    <row r="26" spans="2:11" s="1" customFormat="1" ht="15" customHeight="1">
      <c r="B26" s="214"/>
      <c r="C26" s="327" t="s">
        <v>854</v>
      </c>
      <c r="D26" s="327"/>
      <c r="E26" s="327"/>
      <c r="F26" s="327"/>
      <c r="G26" s="327"/>
      <c r="H26" s="327"/>
      <c r="I26" s="327"/>
      <c r="J26" s="327"/>
      <c r="K26" s="211"/>
    </row>
    <row r="27" spans="2:11" s="1" customFormat="1" ht="15" customHeight="1">
      <c r="B27" s="214"/>
      <c r="C27" s="213"/>
      <c r="D27" s="327" t="s">
        <v>855</v>
      </c>
      <c r="E27" s="327"/>
      <c r="F27" s="327"/>
      <c r="G27" s="327"/>
      <c r="H27" s="327"/>
      <c r="I27" s="327"/>
      <c r="J27" s="327"/>
      <c r="K27" s="211"/>
    </row>
    <row r="28" spans="2:11" s="1" customFormat="1" ht="15" customHeight="1">
      <c r="B28" s="214"/>
      <c r="C28" s="215"/>
      <c r="D28" s="327" t="s">
        <v>856</v>
      </c>
      <c r="E28" s="327"/>
      <c r="F28" s="327"/>
      <c r="G28" s="327"/>
      <c r="H28" s="327"/>
      <c r="I28" s="327"/>
      <c r="J28" s="327"/>
      <c r="K28" s="211"/>
    </row>
    <row r="29" spans="2:11" s="1" customFormat="1" ht="12.75" customHeight="1">
      <c r="B29" s="214"/>
      <c r="C29" s="215"/>
      <c r="D29" s="215"/>
      <c r="E29" s="215"/>
      <c r="F29" s="215"/>
      <c r="G29" s="215"/>
      <c r="H29" s="215"/>
      <c r="I29" s="215"/>
      <c r="J29" s="215"/>
      <c r="K29" s="211"/>
    </row>
    <row r="30" spans="2:11" s="1" customFormat="1" ht="15" customHeight="1">
      <c r="B30" s="214"/>
      <c r="C30" s="215"/>
      <c r="D30" s="327" t="s">
        <v>857</v>
      </c>
      <c r="E30" s="327"/>
      <c r="F30" s="327"/>
      <c r="G30" s="327"/>
      <c r="H30" s="327"/>
      <c r="I30" s="327"/>
      <c r="J30" s="327"/>
      <c r="K30" s="211"/>
    </row>
    <row r="31" spans="2:11" s="1" customFormat="1" ht="15" customHeight="1">
      <c r="B31" s="214"/>
      <c r="C31" s="215"/>
      <c r="D31" s="327" t="s">
        <v>858</v>
      </c>
      <c r="E31" s="327"/>
      <c r="F31" s="327"/>
      <c r="G31" s="327"/>
      <c r="H31" s="327"/>
      <c r="I31" s="327"/>
      <c r="J31" s="327"/>
      <c r="K31" s="211"/>
    </row>
    <row r="32" spans="2:11" s="1" customFormat="1" ht="12.75" customHeight="1">
      <c r="B32" s="214"/>
      <c r="C32" s="215"/>
      <c r="D32" s="215"/>
      <c r="E32" s="215"/>
      <c r="F32" s="215"/>
      <c r="G32" s="215"/>
      <c r="H32" s="215"/>
      <c r="I32" s="215"/>
      <c r="J32" s="215"/>
      <c r="K32" s="211"/>
    </row>
    <row r="33" spans="2:11" s="1" customFormat="1" ht="15" customHeight="1">
      <c r="B33" s="214"/>
      <c r="C33" s="215"/>
      <c r="D33" s="327" t="s">
        <v>859</v>
      </c>
      <c r="E33" s="327"/>
      <c r="F33" s="327"/>
      <c r="G33" s="327"/>
      <c r="H33" s="327"/>
      <c r="I33" s="327"/>
      <c r="J33" s="327"/>
      <c r="K33" s="211"/>
    </row>
    <row r="34" spans="2:11" s="1" customFormat="1" ht="15" customHeight="1">
      <c r="B34" s="214"/>
      <c r="C34" s="215"/>
      <c r="D34" s="327" t="s">
        <v>860</v>
      </c>
      <c r="E34" s="327"/>
      <c r="F34" s="327"/>
      <c r="G34" s="327"/>
      <c r="H34" s="327"/>
      <c r="I34" s="327"/>
      <c r="J34" s="327"/>
      <c r="K34" s="211"/>
    </row>
    <row r="35" spans="2:11" s="1" customFormat="1" ht="15" customHeight="1">
      <c r="B35" s="214"/>
      <c r="C35" s="215"/>
      <c r="D35" s="327" t="s">
        <v>861</v>
      </c>
      <c r="E35" s="327"/>
      <c r="F35" s="327"/>
      <c r="G35" s="327"/>
      <c r="H35" s="327"/>
      <c r="I35" s="327"/>
      <c r="J35" s="327"/>
      <c r="K35" s="211"/>
    </row>
    <row r="36" spans="2:11" s="1" customFormat="1" ht="15" customHeight="1">
      <c r="B36" s="214"/>
      <c r="C36" s="215"/>
      <c r="D36" s="213"/>
      <c r="E36" s="216" t="s">
        <v>123</v>
      </c>
      <c r="F36" s="213"/>
      <c r="G36" s="327" t="s">
        <v>862</v>
      </c>
      <c r="H36" s="327"/>
      <c r="I36" s="327"/>
      <c r="J36" s="327"/>
      <c r="K36" s="211"/>
    </row>
    <row r="37" spans="2:11" s="1" customFormat="1" ht="30.75" customHeight="1">
      <c r="B37" s="214"/>
      <c r="C37" s="215"/>
      <c r="D37" s="213"/>
      <c r="E37" s="216" t="s">
        <v>863</v>
      </c>
      <c r="F37" s="213"/>
      <c r="G37" s="327" t="s">
        <v>864</v>
      </c>
      <c r="H37" s="327"/>
      <c r="I37" s="327"/>
      <c r="J37" s="327"/>
      <c r="K37" s="211"/>
    </row>
    <row r="38" spans="2:11" s="1" customFormat="1" ht="15" customHeight="1">
      <c r="B38" s="214"/>
      <c r="C38" s="215"/>
      <c r="D38" s="213"/>
      <c r="E38" s="216" t="s">
        <v>55</v>
      </c>
      <c r="F38" s="213"/>
      <c r="G38" s="327" t="s">
        <v>865</v>
      </c>
      <c r="H38" s="327"/>
      <c r="I38" s="327"/>
      <c r="J38" s="327"/>
      <c r="K38" s="211"/>
    </row>
    <row r="39" spans="2:11" s="1" customFormat="1" ht="15" customHeight="1">
      <c r="B39" s="214"/>
      <c r="C39" s="215"/>
      <c r="D39" s="213"/>
      <c r="E39" s="216" t="s">
        <v>56</v>
      </c>
      <c r="F39" s="213"/>
      <c r="G39" s="327" t="s">
        <v>866</v>
      </c>
      <c r="H39" s="327"/>
      <c r="I39" s="327"/>
      <c r="J39" s="327"/>
      <c r="K39" s="211"/>
    </row>
    <row r="40" spans="2:11" s="1" customFormat="1" ht="15" customHeight="1">
      <c r="B40" s="214"/>
      <c r="C40" s="215"/>
      <c r="D40" s="213"/>
      <c r="E40" s="216" t="s">
        <v>124</v>
      </c>
      <c r="F40" s="213"/>
      <c r="G40" s="327" t="s">
        <v>867</v>
      </c>
      <c r="H40" s="327"/>
      <c r="I40" s="327"/>
      <c r="J40" s="327"/>
      <c r="K40" s="211"/>
    </row>
    <row r="41" spans="2:11" s="1" customFormat="1" ht="15" customHeight="1">
      <c r="B41" s="214"/>
      <c r="C41" s="215"/>
      <c r="D41" s="213"/>
      <c r="E41" s="216" t="s">
        <v>125</v>
      </c>
      <c r="F41" s="213"/>
      <c r="G41" s="327" t="s">
        <v>868</v>
      </c>
      <c r="H41" s="327"/>
      <c r="I41" s="327"/>
      <c r="J41" s="327"/>
      <c r="K41" s="211"/>
    </row>
    <row r="42" spans="2:11" s="1" customFormat="1" ht="15" customHeight="1">
      <c r="B42" s="214"/>
      <c r="C42" s="215"/>
      <c r="D42" s="213"/>
      <c r="E42" s="216" t="s">
        <v>869</v>
      </c>
      <c r="F42" s="213"/>
      <c r="G42" s="327" t="s">
        <v>870</v>
      </c>
      <c r="H42" s="327"/>
      <c r="I42" s="327"/>
      <c r="J42" s="327"/>
      <c r="K42" s="211"/>
    </row>
    <row r="43" spans="2:11" s="1" customFormat="1" ht="15" customHeight="1">
      <c r="B43" s="214"/>
      <c r="C43" s="215"/>
      <c r="D43" s="213"/>
      <c r="E43" s="216"/>
      <c r="F43" s="213"/>
      <c r="G43" s="327" t="s">
        <v>871</v>
      </c>
      <c r="H43" s="327"/>
      <c r="I43" s="327"/>
      <c r="J43" s="327"/>
      <c r="K43" s="211"/>
    </row>
    <row r="44" spans="2:11" s="1" customFormat="1" ht="15" customHeight="1">
      <c r="B44" s="214"/>
      <c r="C44" s="215"/>
      <c r="D44" s="213"/>
      <c r="E44" s="216" t="s">
        <v>872</v>
      </c>
      <c r="F44" s="213"/>
      <c r="G44" s="327" t="s">
        <v>873</v>
      </c>
      <c r="H44" s="327"/>
      <c r="I44" s="327"/>
      <c r="J44" s="327"/>
      <c r="K44" s="211"/>
    </row>
    <row r="45" spans="2:11" s="1" customFormat="1" ht="15" customHeight="1">
      <c r="B45" s="214"/>
      <c r="C45" s="215"/>
      <c r="D45" s="213"/>
      <c r="E45" s="216" t="s">
        <v>127</v>
      </c>
      <c r="F45" s="213"/>
      <c r="G45" s="327" t="s">
        <v>874</v>
      </c>
      <c r="H45" s="327"/>
      <c r="I45" s="327"/>
      <c r="J45" s="327"/>
      <c r="K45" s="211"/>
    </row>
    <row r="46" spans="2:11" s="1" customFormat="1" ht="12.75" customHeight="1">
      <c r="B46" s="214"/>
      <c r="C46" s="215"/>
      <c r="D46" s="213"/>
      <c r="E46" s="213"/>
      <c r="F46" s="213"/>
      <c r="G46" s="213"/>
      <c r="H46" s="213"/>
      <c r="I46" s="213"/>
      <c r="J46" s="213"/>
      <c r="K46" s="211"/>
    </row>
    <row r="47" spans="2:11" s="1" customFormat="1" ht="15" customHeight="1">
      <c r="B47" s="214"/>
      <c r="C47" s="215"/>
      <c r="D47" s="327" t="s">
        <v>875</v>
      </c>
      <c r="E47" s="327"/>
      <c r="F47" s="327"/>
      <c r="G47" s="327"/>
      <c r="H47" s="327"/>
      <c r="I47" s="327"/>
      <c r="J47" s="327"/>
      <c r="K47" s="211"/>
    </row>
    <row r="48" spans="2:11" s="1" customFormat="1" ht="15" customHeight="1">
      <c r="B48" s="214"/>
      <c r="C48" s="215"/>
      <c r="D48" s="215"/>
      <c r="E48" s="327" t="s">
        <v>876</v>
      </c>
      <c r="F48" s="327"/>
      <c r="G48" s="327"/>
      <c r="H48" s="327"/>
      <c r="I48" s="327"/>
      <c r="J48" s="327"/>
      <c r="K48" s="211"/>
    </row>
    <row r="49" spans="2:11" s="1" customFormat="1" ht="15" customHeight="1">
      <c r="B49" s="214"/>
      <c r="C49" s="215"/>
      <c r="D49" s="215"/>
      <c r="E49" s="327" t="s">
        <v>877</v>
      </c>
      <c r="F49" s="327"/>
      <c r="G49" s="327"/>
      <c r="H49" s="327"/>
      <c r="I49" s="327"/>
      <c r="J49" s="327"/>
      <c r="K49" s="211"/>
    </row>
    <row r="50" spans="2:11" s="1" customFormat="1" ht="15" customHeight="1">
      <c r="B50" s="214"/>
      <c r="C50" s="215"/>
      <c r="D50" s="215"/>
      <c r="E50" s="327" t="s">
        <v>878</v>
      </c>
      <c r="F50" s="327"/>
      <c r="G50" s="327"/>
      <c r="H50" s="327"/>
      <c r="I50" s="327"/>
      <c r="J50" s="327"/>
      <c r="K50" s="211"/>
    </row>
    <row r="51" spans="2:11" s="1" customFormat="1" ht="15" customHeight="1">
      <c r="B51" s="214"/>
      <c r="C51" s="215"/>
      <c r="D51" s="327" t="s">
        <v>879</v>
      </c>
      <c r="E51" s="327"/>
      <c r="F51" s="327"/>
      <c r="G51" s="327"/>
      <c r="H51" s="327"/>
      <c r="I51" s="327"/>
      <c r="J51" s="327"/>
      <c r="K51" s="211"/>
    </row>
    <row r="52" spans="2:11" s="1" customFormat="1" ht="25.5" customHeight="1">
      <c r="B52" s="210"/>
      <c r="C52" s="329" t="s">
        <v>880</v>
      </c>
      <c r="D52" s="329"/>
      <c r="E52" s="329"/>
      <c r="F52" s="329"/>
      <c r="G52" s="329"/>
      <c r="H52" s="329"/>
      <c r="I52" s="329"/>
      <c r="J52" s="329"/>
      <c r="K52" s="211"/>
    </row>
    <row r="53" spans="2:11" s="1" customFormat="1" ht="5.25" customHeight="1">
      <c r="B53" s="210"/>
      <c r="C53" s="212"/>
      <c r="D53" s="212"/>
      <c r="E53" s="212"/>
      <c r="F53" s="212"/>
      <c r="G53" s="212"/>
      <c r="H53" s="212"/>
      <c r="I53" s="212"/>
      <c r="J53" s="212"/>
      <c r="K53" s="211"/>
    </row>
    <row r="54" spans="2:11" s="1" customFormat="1" ht="15" customHeight="1">
      <c r="B54" s="210"/>
      <c r="C54" s="327" t="s">
        <v>881</v>
      </c>
      <c r="D54" s="327"/>
      <c r="E54" s="327"/>
      <c r="F54" s="327"/>
      <c r="G54" s="327"/>
      <c r="H54" s="327"/>
      <c r="I54" s="327"/>
      <c r="J54" s="327"/>
      <c r="K54" s="211"/>
    </row>
    <row r="55" spans="2:11" s="1" customFormat="1" ht="15" customHeight="1">
      <c r="B55" s="210"/>
      <c r="C55" s="327" t="s">
        <v>882</v>
      </c>
      <c r="D55" s="327"/>
      <c r="E55" s="327"/>
      <c r="F55" s="327"/>
      <c r="G55" s="327"/>
      <c r="H55" s="327"/>
      <c r="I55" s="327"/>
      <c r="J55" s="327"/>
      <c r="K55" s="211"/>
    </row>
    <row r="56" spans="2:11" s="1" customFormat="1" ht="12.75" customHeight="1">
      <c r="B56" s="210"/>
      <c r="C56" s="213"/>
      <c r="D56" s="213"/>
      <c r="E56" s="213"/>
      <c r="F56" s="213"/>
      <c r="G56" s="213"/>
      <c r="H56" s="213"/>
      <c r="I56" s="213"/>
      <c r="J56" s="213"/>
      <c r="K56" s="211"/>
    </row>
    <row r="57" spans="2:11" s="1" customFormat="1" ht="15" customHeight="1">
      <c r="B57" s="210"/>
      <c r="C57" s="327" t="s">
        <v>883</v>
      </c>
      <c r="D57" s="327"/>
      <c r="E57" s="327"/>
      <c r="F57" s="327"/>
      <c r="G57" s="327"/>
      <c r="H57" s="327"/>
      <c r="I57" s="327"/>
      <c r="J57" s="327"/>
      <c r="K57" s="211"/>
    </row>
    <row r="58" spans="2:11" s="1" customFormat="1" ht="15" customHeight="1">
      <c r="B58" s="210"/>
      <c r="C58" s="215"/>
      <c r="D58" s="327" t="s">
        <v>884</v>
      </c>
      <c r="E58" s="327"/>
      <c r="F58" s="327"/>
      <c r="G58" s="327"/>
      <c r="H58" s="327"/>
      <c r="I58" s="327"/>
      <c r="J58" s="327"/>
      <c r="K58" s="211"/>
    </row>
    <row r="59" spans="2:11" s="1" customFormat="1" ht="15" customHeight="1">
      <c r="B59" s="210"/>
      <c r="C59" s="215"/>
      <c r="D59" s="327" t="s">
        <v>885</v>
      </c>
      <c r="E59" s="327"/>
      <c r="F59" s="327"/>
      <c r="G59" s="327"/>
      <c r="H59" s="327"/>
      <c r="I59" s="327"/>
      <c r="J59" s="327"/>
      <c r="K59" s="211"/>
    </row>
    <row r="60" spans="2:11" s="1" customFormat="1" ht="15" customHeight="1">
      <c r="B60" s="210"/>
      <c r="C60" s="215"/>
      <c r="D60" s="327" t="s">
        <v>886</v>
      </c>
      <c r="E60" s="327"/>
      <c r="F60" s="327"/>
      <c r="G60" s="327"/>
      <c r="H60" s="327"/>
      <c r="I60" s="327"/>
      <c r="J60" s="327"/>
      <c r="K60" s="211"/>
    </row>
    <row r="61" spans="2:11" s="1" customFormat="1" ht="15" customHeight="1">
      <c r="B61" s="210"/>
      <c r="C61" s="215"/>
      <c r="D61" s="327" t="s">
        <v>887</v>
      </c>
      <c r="E61" s="327"/>
      <c r="F61" s="327"/>
      <c r="G61" s="327"/>
      <c r="H61" s="327"/>
      <c r="I61" s="327"/>
      <c r="J61" s="327"/>
      <c r="K61" s="211"/>
    </row>
    <row r="62" spans="2:11" s="1" customFormat="1" ht="15" customHeight="1">
      <c r="B62" s="210"/>
      <c r="C62" s="215"/>
      <c r="D62" s="331" t="s">
        <v>888</v>
      </c>
      <c r="E62" s="331"/>
      <c r="F62" s="331"/>
      <c r="G62" s="331"/>
      <c r="H62" s="331"/>
      <c r="I62" s="331"/>
      <c r="J62" s="331"/>
      <c r="K62" s="211"/>
    </row>
    <row r="63" spans="2:11" s="1" customFormat="1" ht="15" customHeight="1">
      <c r="B63" s="210"/>
      <c r="C63" s="215"/>
      <c r="D63" s="327" t="s">
        <v>889</v>
      </c>
      <c r="E63" s="327"/>
      <c r="F63" s="327"/>
      <c r="G63" s="327"/>
      <c r="H63" s="327"/>
      <c r="I63" s="327"/>
      <c r="J63" s="327"/>
      <c r="K63" s="211"/>
    </row>
    <row r="64" spans="2:11" s="1" customFormat="1" ht="12.75" customHeight="1">
      <c r="B64" s="210"/>
      <c r="C64" s="215"/>
      <c r="D64" s="215"/>
      <c r="E64" s="218"/>
      <c r="F64" s="215"/>
      <c r="G64" s="215"/>
      <c r="H64" s="215"/>
      <c r="I64" s="215"/>
      <c r="J64" s="215"/>
      <c r="K64" s="211"/>
    </row>
    <row r="65" spans="2:11" s="1" customFormat="1" ht="15" customHeight="1">
      <c r="B65" s="210"/>
      <c r="C65" s="215"/>
      <c r="D65" s="327" t="s">
        <v>890</v>
      </c>
      <c r="E65" s="327"/>
      <c r="F65" s="327"/>
      <c r="G65" s="327"/>
      <c r="H65" s="327"/>
      <c r="I65" s="327"/>
      <c r="J65" s="327"/>
      <c r="K65" s="211"/>
    </row>
    <row r="66" spans="2:11" s="1" customFormat="1" ht="15" customHeight="1">
      <c r="B66" s="210"/>
      <c r="C66" s="215"/>
      <c r="D66" s="331" t="s">
        <v>891</v>
      </c>
      <c r="E66" s="331"/>
      <c r="F66" s="331"/>
      <c r="G66" s="331"/>
      <c r="H66" s="331"/>
      <c r="I66" s="331"/>
      <c r="J66" s="331"/>
      <c r="K66" s="211"/>
    </row>
    <row r="67" spans="2:11" s="1" customFormat="1" ht="15" customHeight="1">
      <c r="B67" s="210"/>
      <c r="C67" s="215"/>
      <c r="D67" s="327" t="s">
        <v>892</v>
      </c>
      <c r="E67" s="327"/>
      <c r="F67" s="327"/>
      <c r="G67" s="327"/>
      <c r="H67" s="327"/>
      <c r="I67" s="327"/>
      <c r="J67" s="327"/>
      <c r="K67" s="211"/>
    </row>
    <row r="68" spans="2:11" s="1" customFormat="1" ht="15" customHeight="1">
      <c r="B68" s="210"/>
      <c r="C68" s="215"/>
      <c r="D68" s="327" t="s">
        <v>893</v>
      </c>
      <c r="E68" s="327"/>
      <c r="F68" s="327"/>
      <c r="G68" s="327"/>
      <c r="H68" s="327"/>
      <c r="I68" s="327"/>
      <c r="J68" s="327"/>
      <c r="K68" s="211"/>
    </row>
    <row r="69" spans="2:11" s="1" customFormat="1" ht="15" customHeight="1">
      <c r="B69" s="210"/>
      <c r="C69" s="215"/>
      <c r="D69" s="327" t="s">
        <v>894</v>
      </c>
      <c r="E69" s="327"/>
      <c r="F69" s="327"/>
      <c r="G69" s="327"/>
      <c r="H69" s="327"/>
      <c r="I69" s="327"/>
      <c r="J69" s="327"/>
      <c r="K69" s="211"/>
    </row>
    <row r="70" spans="2:11" s="1" customFormat="1" ht="15" customHeight="1">
      <c r="B70" s="210"/>
      <c r="C70" s="215"/>
      <c r="D70" s="327" t="s">
        <v>895</v>
      </c>
      <c r="E70" s="327"/>
      <c r="F70" s="327"/>
      <c r="G70" s="327"/>
      <c r="H70" s="327"/>
      <c r="I70" s="327"/>
      <c r="J70" s="327"/>
      <c r="K70" s="211"/>
    </row>
    <row r="71" spans="2:11" s="1" customFormat="1" ht="12.75" customHeight="1">
      <c r="B71" s="219"/>
      <c r="C71" s="220"/>
      <c r="D71" s="220"/>
      <c r="E71" s="220"/>
      <c r="F71" s="220"/>
      <c r="G71" s="220"/>
      <c r="H71" s="220"/>
      <c r="I71" s="220"/>
      <c r="J71" s="220"/>
      <c r="K71" s="221"/>
    </row>
    <row r="72" spans="2:11" s="1" customFormat="1" ht="18.75" customHeight="1">
      <c r="B72" s="222"/>
      <c r="C72" s="222"/>
      <c r="D72" s="222"/>
      <c r="E72" s="222"/>
      <c r="F72" s="222"/>
      <c r="G72" s="222"/>
      <c r="H72" s="222"/>
      <c r="I72" s="222"/>
      <c r="J72" s="222"/>
      <c r="K72" s="223"/>
    </row>
    <row r="73" spans="2:11" s="1" customFormat="1" ht="18.75" customHeight="1">
      <c r="B73" s="223"/>
      <c r="C73" s="223"/>
      <c r="D73" s="223"/>
      <c r="E73" s="223"/>
      <c r="F73" s="223"/>
      <c r="G73" s="223"/>
      <c r="H73" s="223"/>
      <c r="I73" s="223"/>
      <c r="J73" s="223"/>
      <c r="K73" s="223"/>
    </row>
    <row r="74" spans="2:11" s="1" customFormat="1" ht="7.5" customHeight="1">
      <c r="B74" s="224"/>
      <c r="C74" s="225"/>
      <c r="D74" s="225"/>
      <c r="E74" s="225"/>
      <c r="F74" s="225"/>
      <c r="G74" s="225"/>
      <c r="H74" s="225"/>
      <c r="I74" s="225"/>
      <c r="J74" s="225"/>
      <c r="K74" s="226"/>
    </row>
    <row r="75" spans="2:11" s="1" customFormat="1" ht="45" customHeight="1">
      <c r="B75" s="227"/>
      <c r="C75" s="330" t="s">
        <v>896</v>
      </c>
      <c r="D75" s="330"/>
      <c r="E75" s="330"/>
      <c r="F75" s="330"/>
      <c r="G75" s="330"/>
      <c r="H75" s="330"/>
      <c r="I75" s="330"/>
      <c r="J75" s="330"/>
      <c r="K75" s="228"/>
    </row>
    <row r="76" spans="2:11" s="1" customFormat="1" ht="17.25" customHeight="1">
      <c r="B76" s="227"/>
      <c r="C76" s="229" t="s">
        <v>897</v>
      </c>
      <c r="D76" s="229"/>
      <c r="E76" s="229"/>
      <c r="F76" s="229" t="s">
        <v>898</v>
      </c>
      <c r="G76" s="230"/>
      <c r="H76" s="229" t="s">
        <v>56</v>
      </c>
      <c r="I76" s="229" t="s">
        <v>59</v>
      </c>
      <c r="J76" s="229" t="s">
        <v>899</v>
      </c>
      <c r="K76" s="228"/>
    </row>
    <row r="77" spans="2:11" s="1" customFormat="1" ht="17.25" customHeight="1">
      <c r="B77" s="227"/>
      <c r="C77" s="231" t="s">
        <v>900</v>
      </c>
      <c r="D77" s="231"/>
      <c r="E77" s="231"/>
      <c r="F77" s="232" t="s">
        <v>901</v>
      </c>
      <c r="G77" s="233"/>
      <c r="H77" s="231"/>
      <c r="I77" s="231"/>
      <c r="J77" s="231" t="s">
        <v>902</v>
      </c>
      <c r="K77" s="228"/>
    </row>
    <row r="78" spans="2:11" s="1" customFormat="1" ht="5.25" customHeight="1">
      <c r="B78" s="227"/>
      <c r="C78" s="234"/>
      <c r="D78" s="234"/>
      <c r="E78" s="234"/>
      <c r="F78" s="234"/>
      <c r="G78" s="235"/>
      <c r="H78" s="234"/>
      <c r="I78" s="234"/>
      <c r="J78" s="234"/>
      <c r="K78" s="228"/>
    </row>
    <row r="79" spans="2:11" s="1" customFormat="1" ht="15" customHeight="1">
      <c r="B79" s="227"/>
      <c r="C79" s="216" t="s">
        <v>55</v>
      </c>
      <c r="D79" s="236"/>
      <c r="E79" s="236"/>
      <c r="F79" s="237" t="s">
        <v>903</v>
      </c>
      <c r="G79" s="238"/>
      <c r="H79" s="216" t="s">
        <v>904</v>
      </c>
      <c r="I79" s="216" t="s">
        <v>905</v>
      </c>
      <c r="J79" s="216">
        <v>20</v>
      </c>
      <c r="K79" s="228"/>
    </row>
    <row r="80" spans="2:11" s="1" customFormat="1" ht="15" customHeight="1">
      <c r="B80" s="227"/>
      <c r="C80" s="216" t="s">
        <v>906</v>
      </c>
      <c r="D80" s="216"/>
      <c r="E80" s="216"/>
      <c r="F80" s="237" t="s">
        <v>903</v>
      </c>
      <c r="G80" s="238"/>
      <c r="H80" s="216" t="s">
        <v>907</v>
      </c>
      <c r="I80" s="216" t="s">
        <v>905</v>
      </c>
      <c r="J80" s="216">
        <v>120</v>
      </c>
      <c r="K80" s="228"/>
    </row>
    <row r="81" spans="2:11" s="1" customFormat="1" ht="15" customHeight="1">
      <c r="B81" s="239"/>
      <c r="C81" s="216" t="s">
        <v>908</v>
      </c>
      <c r="D81" s="216"/>
      <c r="E81" s="216"/>
      <c r="F81" s="237" t="s">
        <v>909</v>
      </c>
      <c r="G81" s="238"/>
      <c r="H81" s="216" t="s">
        <v>910</v>
      </c>
      <c r="I81" s="216" t="s">
        <v>905</v>
      </c>
      <c r="J81" s="216">
        <v>50</v>
      </c>
      <c r="K81" s="228"/>
    </row>
    <row r="82" spans="2:11" s="1" customFormat="1" ht="15" customHeight="1">
      <c r="B82" s="239"/>
      <c r="C82" s="216" t="s">
        <v>911</v>
      </c>
      <c r="D82" s="216"/>
      <c r="E82" s="216"/>
      <c r="F82" s="237" t="s">
        <v>903</v>
      </c>
      <c r="G82" s="238"/>
      <c r="H82" s="216" t="s">
        <v>912</v>
      </c>
      <c r="I82" s="216" t="s">
        <v>913</v>
      </c>
      <c r="J82" s="216"/>
      <c r="K82" s="228"/>
    </row>
    <row r="83" spans="2:11" s="1" customFormat="1" ht="15" customHeight="1">
      <c r="B83" s="239"/>
      <c r="C83" s="240" t="s">
        <v>914</v>
      </c>
      <c r="D83" s="240"/>
      <c r="E83" s="240"/>
      <c r="F83" s="241" t="s">
        <v>909</v>
      </c>
      <c r="G83" s="240"/>
      <c r="H83" s="240" t="s">
        <v>915</v>
      </c>
      <c r="I83" s="240" t="s">
        <v>905</v>
      </c>
      <c r="J83" s="240">
        <v>15</v>
      </c>
      <c r="K83" s="228"/>
    </row>
    <row r="84" spans="2:11" s="1" customFormat="1" ht="15" customHeight="1">
      <c r="B84" s="239"/>
      <c r="C84" s="240" t="s">
        <v>916</v>
      </c>
      <c r="D84" s="240"/>
      <c r="E84" s="240"/>
      <c r="F84" s="241" t="s">
        <v>909</v>
      </c>
      <c r="G84" s="240"/>
      <c r="H84" s="240" t="s">
        <v>917</v>
      </c>
      <c r="I84" s="240" t="s">
        <v>905</v>
      </c>
      <c r="J84" s="240">
        <v>15</v>
      </c>
      <c r="K84" s="228"/>
    </row>
    <row r="85" spans="2:11" s="1" customFormat="1" ht="15" customHeight="1">
      <c r="B85" s="239"/>
      <c r="C85" s="240" t="s">
        <v>918</v>
      </c>
      <c r="D85" s="240"/>
      <c r="E85" s="240"/>
      <c r="F85" s="241" t="s">
        <v>909</v>
      </c>
      <c r="G85" s="240"/>
      <c r="H85" s="240" t="s">
        <v>919</v>
      </c>
      <c r="I85" s="240" t="s">
        <v>905</v>
      </c>
      <c r="J85" s="240">
        <v>20</v>
      </c>
      <c r="K85" s="228"/>
    </row>
    <row r="86" spans="2:11" s="1" customFormat="1" ht="15" customHeight="1">
      <c r="B86" s="239"/>
      <c r="C86" s="240" t="s">
        <v>920</v>
      </c>
      <c r="D86" s="240"/>
      <c r="E86" s="240"/>
      <c r="F86" s="241" t="s">
        <v>909</v>
      </c>
      <c r="G86" s="240"/>
      <c r="H86" s="240" t="s">
        <v>921</v>
      </c>
      <c r="I86" s="240" t="s">
        <v>905</v>
      </c>
      <c r="J86" s="240">
        <v>20</v>
      </c>
      <c r="K86" s="228"/>
    </row>
    <row r="87" spans="2:11" s="1" customFormat="1" ht="15" customHeight="1">
      <c r="B87" s="239"/>
      <c r="C87" s="216" t="s">
        <v>922</v>
      </c>
      <c r="D87" s="216"/>
      <c r="E87" s="216"/>
      <c r="F87" s="237" t="s">
        <v>909</v>
      </c>
      <c r="G87" s="238"/>
      <c r="H87" s="216" t="s">
        <v>923</v>
      </c>
      <c r="I87" s="216" t="s">
        <v>905</v>
      </c>
      <c r="J87" s="216">
        <v>50</v>
      </c>
      <c r="K87" s="228"/>
    </row>
    <row r="88" spans="2:11" s="1" customFormat="1" ht="15" customHeight="1">
      <c r="B88" s="239"/>
      <c r="C88" s="216" t="s">
        <v>924</v>
      </c>
      <c r="D88" s="216"/>
      <c r="E88" s="216"/>
      <c r="F88" s="237" t="s">
        <v>909</v>
      </c>
      <c r="G88" s="238"/>
      <c r="H88" s="216" t="s">
        <v>925</v>
      </c>
      <c r="I88" s="216" t="s">
        <v>905</v>
      </c>
      <c r="J88" s="216">
        <v>20</v>
      </c>
      <c r="K88" s="228"/>
    </row>
    <row r="89" spans="2:11" s="1" customFormat="1" ht="15" customHeight="1">
      <c r="B89" s="239"/>
      <c r="C89" s="216" t="s">
        <v>926</v>
      </c>
      <c r="D89" s="216"/>
      <c r="E89" s="216"/>
      <c r="F89" s="237" t="s">
        <v>909</v>
      </c>
      <c r="G89" s="238"/>
      <c r="H89" s="216" t="s">
        <v>927</v>
      </c>
      <c r="I89" s="216" t="s">
        <v>905</v>
      </c>
      <c r="J89" s="216">
        <v>20</v>
      </c>
      <c r="K89" s="228"/>
    </row>
    <row r="90" spans="2:11" s="1" customFormat="1" ht="15" customHeight="1">
      <c r="B90" s="239"/>
      <c r="C90" s="216" t="s">
        <v>928</v>
      </c>
      <c r="D90" s="216"/>
      <c r="E90" s="216"/>
      <c r="F90" s="237" t="s">
        <v>909</v>
      </c>
      <c r="G90" s="238"/>
      <c r="H90" s="216" t="s">
        <v>929</v>
      </c>
      <c r="I90" s="216" t="s">
        <v>905</v>
      </c>
      <c r="J90" s="216">
        <v>50</v>
      </c>
      <c r="K90" s="228"/>
    </row>
    <row r="91" spans="2:11" s="1" customFormat="1" ht="15" customHeight="1">
      <c r="B91" s="239"/>
      <c r="C91" s="216" t="s">
        <v>930</v>
      </c>
      <c r="D91" s="216"/>
      <c r="E91" s="216"/>
      <c r="F91" s="237" t="s">
        <v>909</v>
      </c>
      <c r="G91" s="238"/>
      <c r="H91" s="216" t="s">
        <v>930</v>
      </c>
      <c r="I91" s="216" t="s">
        <v>905</v>
      </c>
      <c r="J91" s="216">
        <v>50</v>
      </c>
      <c r="K91" s="228"/>
    </row>
    <row r="92" spans="2:11" s="1" customFormat="1" ht="15" customHeight="1">
      <c r="B92" s="239"/>
      <c r="C92" s="216" t="s">
        <v>931</v>
      </c>
      <c r="D92" s="216"/>
      <c r="E92" s="216"/>
      <c r="F92" s="237" t="s">
        <v>909</v>
      </c>
      <c r="G92" s="238"/>
      <c r="H92" s="216" t="s">
        <v>932</v>
      </c>
      <c r="I92" s="216" t="s">
        <v>905</v>
      </c>
      <c r="J92" s="216">
        <v>255</v>
      </c>
      <c r="K92" s="228"/>
    </row>
    <row r="93" spans="2:11" s="1" customFormat="1" ht="15" customHeight="1">
      <c r="B93" s="239"/>
      <c r="C93" s="216" t="s">
        <v>933</v>
      </c>
      <c r="D93" s="216"/>
      <c r="E93" s="216"/>
      <c r="F93" s="237" t="s">
        <v>903</v>
      </c>
      <c r="G93" s="238"/>
      <c r="H93" s="216" t="s">
        <v>934</v>
      </c>
      <c r="I93" s="216" t="s">
        <v>935</v>
      </c>
      <c r="J93" s="216"/>
      <c r="K93" s="228"/>
    </row>
    <row r="94" spans="2:11" s="1" customFormat="1" ht="15" customHeight="1">
      <c r="B94" s="239"/>
      <c r="C94" s="216" t="s">
        <v>936</v>
      </c>
      <c r="D94" s="216"/>
      <c r="E94" s="216"/>
      <c r="F94" s="237" t="s">
        <v>903</v>
      </c>
      <c r="G94" s="238"/>
      <c r="H94" s="216" t="s">
        <v>937</v>
      </c>
      <c r="I94" s="216" t="s">
        <v>938</v>
      </c>
      <c r="J94" s="216"/>
      <c r="K94" s="228"/>
    </row>
    <row r="95" spans="2:11" s="1" customFormat="1" ht="15" customHeight="1">
      <c r="B95" s="239"/>
      <c r="C95" s="216" t="s">
        <v>939</v>
      </c>
      <c r="D95" s="216"/>
      <c r="E95" s="216"/>
      <c r="F95" s="237" t="s">
        <v>903</v>
      </c>
      <c r="G95" s="238"/>
      <c r="H95" s="216" t="s">
        <v>939</v>
      </c>
      <c r="I95" s="216" t="s">
        <v>938</v>
      </c>
      <c r="J95" s="216"/>
      <c r="K95" s="228"/>
    </row>
    <row r="96" spans="2:11" s="1" customFormat="1" ht="15" customHeight="1">
      <c r="B96" s="239"/>
      <c r="C96" s="216" t="s">
        <v>40</v>
      </c>
      <c r="D96" s="216"/>
      <c r="E96" s="216"/>
      <c r="F96" s="237" t="s">
        <v>903</v>
      </c>
      <c r="G96" s="238"/>
      <c r="H96" s="216" t="s">
        <v>940</v>
      </c>
      <c r="I96" s="216" t="s">
        <v>938</v>
      </c>
      <c r="J96" s="216"/>
      <c r="K96" s="228"/>
    </row>
    <row r="97" spans="2:11" s="1" customFormat="1" ht="15" customHeight="1">
      <c r="B97" s="239"/>
      <c r="C97" s="216" t="s">
        <v>50</v>
      </c>
      <c r="D97" s="216"/>
      <c r="E97" s="216"/>
      <c r="F97" s="237" t="s">
        <v>903</v>
      </c>
      <c r="G97" s="238"/>
      <c r="H97" s="216" t="s">
        <v>941</v>
      </c>
      <c r="I97" s="216" t="s">
        <v>938</v>
      </c>
      <c r="J97" s="216"/>
      <c r="K97" s="228"/>
    </row>
    <row r="98" spans="2:11" s="1" customFormat="1" ht="15" customHeight="1">
      <c r="B98" s="242"/>
      <c r="C98" s="243"/>
      <c r="D98" s="243"/>
      <c r="E98" s="243"/>
      <c r="F98" s="243"/>
      <c r="G98" s="243"/>
      <c r="H98" s="243"/>
      <c r="I98" s="243"/>
      <c r="J98" s="243"/>
      <c r="K98" s="244"/>
    </row>
    <row r="99" spans="2:11" s="1" customFormat="1" ht="18.75" customHeight="1">
      <c r="B99" s="245"/>
      <c r="C99" s="246"/>
      <c r="D99" s="246"/>
      <c r="E99" s="246"/>
      <c r="F99" s="246"/>
      <c r="G99" s="246"/>
      <c r="H99" s="246"/>
      <c r="I99" s="246"/>
      <c r="J99" s="246"/>
      <c r="K99" s="245"/>
    </row>
    <row r="100" spans="2:11" s="1" customFormat="1" ht="18.75" customHeight="1">
      <c r="B100" s="223"/>
      <c r="C100" s="223"/>
      <c r="D100" s="223"/>
      <c r="E100" s="223"/>
      <c r="F100" s="223"/>
      <c r="G100" s="223"/>
      <c r="H100" s="223"/>
      <c r="I100" s="223"/>
      <c r="J100" s="223"/>
      <c r="K100" s="223"/>
    </row>
    <row r="101" spans="2:11" s="1" customFormat="1" ht="7.5" customHeight="1">
      <c r="B101" s="224"/>
      <c r="C101" s="225"/>
      <c r="D101" s="225"/>
      <c r="E101" s="225"/>
      <c r="F101" s="225"/>
      <c r="G101" s="225"/>
      <c r="H101" s="225"/>
      <c r="I101" s="225"/>
      <c r="J101" s="225"/>
      <c r="K101" s="226"/>
    </row>
    <row r="102" spans="2:11" s="1" customFormat="1" ht="45" customHeight="1">
      <c r="B102" s="227"/>
      <c r="C102" s="330" t="s">
        <v>942</v>
      </c>
      <c r="D102" s="330"/>
      <c r="E102" s="330"/>
      <c r="F102" s="330"/>
      <c r="G102" s="330"/>
      <c r="H102" s="330"/>
      <c r="I102" s="330"/>
      <c r="J102" s="330"/>
      <c r="K102" s="228"/>
    </row>
    <row r="103" spans="2:11" s="1" customFormat="1" ht="17.25" customHeight="1">
      <c r="B103" s="227"/>
      <c r="C103" s="229" t="s">
        <v>897</v>
      </c>
      <c r="D103" s="229"/>
      <c r="E103" s="229"/>
      <c r="F103" s="229" t="s">
        <v>898</v>
      </c>
      <c r="G103" s="230"/>
      <c r="H103" s="229" t="s">
        <v>56</v>
      </c>
      <c r="I103" s="229" t="s">
        <v>59</v>
      </c>
      <c r="J103" s="229" t="s">
        <v>899</v>
      </c>
      <c r="K103" s="228"/>
    </row>
    <row r="104" spans="2:11" s="1" customFormat="1" ht="17.25" customHeight="1">
      <c r="B104" s="227"/>
      <c r="C104" s="231" t="s">
        <v>900</v>
      </c>
      <c r="D104" s="231"/>
      <c r="E104" s="231"/>
      <c r="F104" s="232" t="s">
        <v>901</v>
      </c>
      <c r="G104" s="233"/>
      <c r="H104" s="231"/>
      <c r="I104" s="231"/>
      <c r="J104" s="231" t="s">
        <v>902</v>
      </c>
      <c r="K104" s="228"/>
    </row>
    <row r="105" spans="2:11" s="1" customFormat="1" ht="5.25" customHeight="1">
      <c r="B105" s="227"/>
      <c r="C105" s="229"/>
      <c r="D105" s="229"/>
      <c r="E105" s="229"/>
      <c r="F105" s="229"/>
      <c r="G105" s="247"/>
      <c r="H105" s="229"/>
      <c r="I105" s="229"/>
      <c r="J105" s="229"/>
      <c r="K105" s="228"/>
    </row>
    <row r="106" spans="2:11" s="1" customFormat="1" ht="15" customHeight="1">
      <c r="B106" s="227"/>
      <c r="C106" s="216" t="s">
        <v>55</v>
      </c>
      <c r="D106" s="236"/>
      <c r="E106" s="236"/>
      <c r="F106" s="237" t="s">
        <v>903</v>
      </c>
      <c r="G106" s="216"/>
      <c r="H106" s="216" t="s">
        <v>943</v>
      </c>
      <c r="I106" s="216" t="s">
        <v>905</v>
      </c>
      <c r="J106" s="216">
        <v>20</v>
      </c>
      <c r="K106" s="228"/>
    </row>
    <row r="107" spans="2:11" s="1" customFormat="1" ht="15" customHeight="1">
      <c r="B107" s="227"/>
      <c r="C107" s="216" t="s">
        <v>906</v>
      </c>
      <c r="D107" s="216"/>
      <c r="E107" s="216"/>
      <c r="F107" s="237" t="s">
        <v>903</v>
      </c>
      <c r="G107" s="216"/>
      <c r="H107" s="216" t="s">
        <v>943</v>
      </c>
      <c r="I107" s="216" t="s">
        <v>905</v>
      </c>
      <c r="J107" s="216">
        <v>120</v>
      </c>
      <c r="K107" s="228"/>
    </row>
    <row r="108" spans="2:11" s="1" customFormat="1" ht="15" customHeight="1">
      <c r="B108" s="239"/>
      <c r="C108" s="216" t="s">
        <v>908</v>
      </c>
      <c r="D108" s="216"/>
      <c r="E108" s="216"/>
      <c r="F108" s="237" t="s">
        <v>909</v>
      </c>
      <c r="G108" s="216"/>
      <c r="H108" s="216" t="s">
        <v>943</v>
      </c>
      <c r="I108" s="216" t="s">
        <v>905</v>
      </c>
      <c r="J108" s="216">
        <v>50</v>
      </c>
      <c r="K108" s="228"/>
    </row>
    <row r="109" spans="2:11" s="1" customFormat="1" ht="15" customHeight="1">
      <c r="B109" s="239"/>
      <c r="C109" s="216" t="s">
        <v>911</v>
      </c>
      <c r="D109" s="216"/>
      <c r="E109" s="216"/>
      <c r="F109" s="237" t="s">
        <v>903</v>
      </c>
      <c r="G109" s="216"/>
      <c r="H109" s="216" t="s">
        <v>943</v>
      </c>
      <c r="I109" s="216" t="s">
        <v>913</v>
      </c>
      <c r="J109" s="216"/>
      <c r="K109" s="228"/>
    </row>
    <row r="110" spans="2:11" s="1" customFormat="1" ht="15" customHeight="1">
      <c r="B110" s="239"/>
      <c r="C110" s="216" t="s">
        <v>922</v>
      </c>
      <c r="D110" s="216"/>
      <c r="E110" s="216"/>
      <c r="F110" s="237" t="s">
        <v>909</v>
      </c>
      <c r="G110" s="216"/>
      <c r="H110" s="216" t="s">
        <v>943</v>
      </c>
      <c r="I110" s="216" t="s">
        <v>905</v>
      </c>
      <c r="J110" s="216">
        <v>50</v>
      </c>
      <c r="K110" s="228"/>
    </row>
    <row r="111" spans="2:11" s="1" customFormat="1" ht="15" customHeight="1">
      <c r="B111" s="239"/>
      <c r="C111" s="216" t="s">
        <v>930</v>
      </c>
      <c r="D111" s="216"/>
      <c r="E111" s="216"/>
      <c r="F111" s="237" t="s">
        <v>909</v>
      </c>
      <c r="G111" s="216"/>
      <c r="H111" s="216" t="s">
        <v>943</v>
      </c>
      <c r="I111" s="216" t="s">
        <v>905</v>
      </c>
      <c r="J111" s="216">
        <v>50</v>
      </c>
      <c r="K111" s="228"/>
    </row>
    <row r="112" spans="2:11" s="1" customFormat="1" ht="15" customHeight="1">
      <c r="B112" s="239"/>
      <c r="C112" s="216" t="s">
        <v>928</v>
      </c>
      <c r="D112" s="216"/>
      <c r="E112" s="216"/>
      <c r="F112" s="237" t="s">
        <v>909</v>
      </c>
      <c r="G112" s="216"/>
      <c r="H112" s="216" t="s">
        <v>943</v>
      </c>
      <c r="I112" s="216" t="s">
        <v>905</v>
      </c>
      <c r="J112" s="216">
        <v>50</v>
      </c>
      <c r="K112" s="228"/>
    </row>
    <row r="113" spans="2:11" s="1" customFormat="1" ht="15" customHeight="1">
      <c r="B113" s="239"/>
      <c r="C113" s="216" t="s">
        <v>55</v>
      </c>
      <c r="D113" s="216"/>
      <c r="E113" s="216"/>
      <c r="F113" s="237" t="s">
        <v>903</v>
      </c>
      <c r="G113" s="216"/>
      <c r="H113" s="216" t="s">
        <v>944</v>
      </c>
      <c r="I113" s="216" t="s">
        <v>905</v>
      </c>
      <c r="J113" s="216">
        <v>20</v>
      </c>
      <c r="K113" s="228"/>
    </row>
    <row r="114" spans="2:11" s="1" customFormat="1" ht="15" customHeight="1">
      <c r="B114" s="239"/>
      <c r="C114" s="216" t="s">
        <v>945</v>
      </c>
      <c r="D114" s="216"/>
      <c r="E114" s="216"/>
      <c r="F114" s="237" t="s">
        <v>903</v>
      </c>
      <c r="G114" s="216"/>
      <c r="H114" s="216" t="s">
        <v>946</v>
      </c>
      <c r="I114" s="216" t="s">
        <v>905</v>
      </c>
      <c r="J114" s="216">
        <v>120</v>
      </c>
      <c r="K114" s="228"/>
    </row>
    <row r="115" spans="2:11" s="1" customFormat="1" ht="15" customHeight="1">
      <c r="B115" s="239"/>
      <c r="C115" s="216" t="s">
        <v>40</v>
      </c>
      <c r="D115" s="216"/>
      <c r="E115" s="216"/>
      <c r="F115" s="237" t="s">
        <v>903</v>
      </c>
      <c r="G115" s="216"/>
      <c r="H115" s="216" t="s">
        <v>947</v>
      </c>
      <c r="I115" s="216" t="s">
        <v>938</v>
      </c>
      <c r="J115" s="216"/>
      <c r="K115" s="228"/>
    </row>
    <row r="116" spans="2:11" s="1" customFormat="1" ht="15" customHeight="1">
      <c r="B116" s="239"/>
      <c r="C116" s="216" t="s">
        <v>50</v>
      </c>
      <c r="D116" s="216"/>
      <c r="E116" s="216"/>
      <c r="F116" s="237" t="s">
        <v>903</v>
      </c>
      <c r="G116" s="216"/>
      <c r="H116" s="216" t="s">
        <v>948</v>
      </c>
      <c r="I116" s="216" t="s">
        <v>938</v>
      </c>
      <c r="J116" s="216"/>
      <c r="K116" s="228"/>
    </row>
    <row r="117" spans="2:11" s="1" customFormat="1" ht="15" customHeight="1">
      <c r="B117" s="239"/>
      <c r="C117" s="216" t="s">
        <v>59</v>
      </c>
      <c r="D117" s="216"/>
      <c r="E117" s="216"/>
      <c r="F117" s="237" t="s">
        <v>903</v>
      </c>
      <c r="G117" s="216"/>
      <c r="H117" s="216" t="s">
        <v>949</v>
      </c>
      <c r="I117" s="216" t="s">
        <v>950</v>
      </c>
      <c r="J117" s="216"/>
      <c r="K117" s="228"/>
    </row>
    <row r="118" spans="2:11" s="1" customFormat="1" ht="15" customHeight="1">
      <c r="B118" s="242"/>
      <c r="C118" s="248"/>
      <c r="D118" s="248"/>
      <c r="E118" s="248"/>
      <c r="F118" s="248"/>
      <c r="G118" s="248"/>
      <c r="H118" s="248"/>
      <c r="I118" s="248"/>
      <c r="J118" s="248"/>
      <c r="K118" s="244"/>
    </row>
    <row r="119" spans="2:11" s="1" customFormat="1" ht="18.75" customHeight="1">
      <c r="B119" s="249"/>
      <c r="C119" s="250"/>
      <c r="D119" s="250"/>
      <c r="E119" s="250"/>
      <c r="F119" s="251"/>
      <c r="G119" s="250"/>
      <c r="H119" s="250"/>
      <c r="I119" s="250"/>
      <c r="J119" s="250"/>
      <c r="K119" s="249"/>
    </row>
    <row r="120" spans="2:11" s="1" customFormat="1" ht="18.75" customHeight="1">
      <c r="B120" s="223"/>
      <c r="C120" s="223"/>
      <c r="D120" s="223"/>
      <c r="E120" s="223"/>
      <c r="F120" s="223"/>
      <c r="G120" s="223"/>
      <c r="H120" s="223"/>
      <c r="I120" s="223"/>
      <c r="J120" s="223"/>
      <c r="K120" s="223"/>
    </row>
    <row r="121" spans="2:11" s="1" customFormat="1" ht="7.5" customHeight="1">
      <c r="B121" s="252"/>
      <c r="C121" s="253"/>
      <c r="D121" s="253"/>
      <c r="E121" s="253"/>
      <c r="F121" s="253"/>
      <c r="G121" s="253"/>
      <c r="H121" s="253"/>
      <c r="I121" s="253"/>
      <c r="J121" s="253"/>
      <c r="K121" s="254"/>
    </row>
    <row r="122" spans="2:11" s="1" customFormat="1" ht="45" customHeight="1">
      <c r="B122" s="255"/>
      <c r="C122" s="328" t="s">
        <v>951</v>
      </c>
      <c r="D122" s="328"/>
      <c r="E122" s="328"/>
      <c r="F122" s="328"/>
      <c r="G122" s="328"/>
      <c r="H122" s="328"/>
      <c r="I122" s="328"/>
      <c r="J122" s="328"/>
      <c r="K122" s="256"/>
    </row>
    <row r="123" spans="2:11" s="1" customFormat="1" ht="17.25" customHeight="1">
      <c r="B123" s="257"/>
      <c r="C123" s="229" t="s">
        <v>897</v>
      </c>
      <c r="D123" s="229"/>
      <c r="E123" s="229"/>
      <c r="F123" s="229" t="s">
        <v>898</v>
      </c>
      <c r="G123" s="230"/>
      <c r="H123" s="229" t="s">
        <v>56</v>
      </c>
      <c r="I123" s="229" t="s">
        <v>59</v>
      </c>
      <c r="J123" s="229" t="s">
        <v>899</v>
      </c>
      <c r="K123" s="258"/>
    </row>
    <row r="124" spans="2:11" s="1" customFormat="1" ht="17.25" customHeight="1">
      <c r="B124" s="257"/>
      <c r="C124" s="231" t="s">
        <v>900</v>
      </c>
      <c r="D124" s="231"/>
      <c r="E124" s="231"/>
      <c r="F124" s="232" t="s">
        <v>901</v>
      </c>
      <c r="G124" s="233"/>
      <c r="H124" s="231"/>
      <c r="I124" s="231"/>
      <c r="J124" s="231" t="s">
        <v>902</v>
      </c>
      <c r="K124" s="258"/>
    </row>
    <row r="125" spans="2:11" s="1" customFormat="1" ht="5.25" customHeight="1">
      <c r="B125" s="259"/>
      <c r="C125" s="234"/>
      <c r="D125" s="234"/>
      <c r="E125" s="234"/>
      <c r="F125" s="234"/>
      <c r="G125" s="260"/>
      <c r="H125" s="234"/>
      <c r="I125" s="234"/>
      <c r="J125" s="234"/>
      <c r="K125" s="261"/>
    </row>
    <row r="126" spans="2:11" s="1" customFormat="1" ht="15" customHeight="1">
      <c r="B126" s="259"/>
      <c r="C126" s="216" t="s">
        <v>906</v>
      </c>
      <c r="D126" s="236"/>
      <c r="E126" s="236"/>
      <c r="F126" s="237" t="s">
        <v>903</v>
      </c>
      <c r="G126" s="216"/>
      <c r="H126" s="216" t="s">
        <v>943</v>
      </c>
      <c r="I126" s="216" t="s">
        <v>905</v>
      </c>
      <c r="J126" s="216">
        <v>120</v>
      </c>
      <c r="K126" s="262"/>
    </row>
    <row r="127" spans="2:11" s="1" customFormat="1" ht="15" customHeight="1">
      <c r="B127" s="259"/>
      <c r="C127" s="216" t="s">
        <v>952</v>
      </c>
      <c r="D127" s="216"/>
      <c r="E127" s="216"/>
      <c r="F127" s="237" t="s">
        <v>903</v>
      </c>
      <c r="G127" s="216"/>
      <c r="H127" s="216" t="s">
        <v>953</v>
      </c>
      <c r="I127" s="216" t="s">
        <v>905</v>
      </c>
      <c r="J127" s="216" t="s">
        <v>954</v>
      </c>
      <c r="K127" s="262"/>
    </row>
    <row r="128" spans="2:11" s="1" customFormat="1" ht="15" customHeight="1">
      <c r="B128" s="259"/>
      <c r="C128" s="216" t="s">
        <v>851</v>
      </c>
      <c r="D128" s="216"/>
      <c r="E128" s="216"/>
      <c r="F128" s="237" t="s">
        <v>903</v>
      </c>
      <c r="G128" s="216"/>
      <c r="H128" s="216" t="s">
        <v>955</v>
      </c>
      <c r="I128" s="216" t="s">
        <v>905</v>
      </c>
      <c r="J128" s="216" t="s">
        <v>954</v>
      </c>
      <c r="K128" s="262"/>
    </row>
    <row r="129" spans="2:11" s="1" customFormat="1" ht="15" customHeight="1">
      <c r="B129" s="259"/>
      <c r="C129" s="216" t="s">
        <v>914</v>
      </c>
      <c r="D129" s="216"/>
      <c r="E129" s="216"/>
      <c r="F129" s="237" t="s">
        <v>909</v>
      </c>
      <c r="G129" s="216"/>
      <c r="H129" s="216" t="s">
        <v>915</v>
      </c>
      <c r="I129" s="216" t="s">
        <v>905</v>
      </c>
      <c r="J129" s="216">
        <v>15</v>
      </c>
      <c r="K129" s="262"/>
    </row>
    <row r="130" spans="2:11" s="1" customFormat="1" ht="15" customHeight="1">
      <c r="B130" s="259"/>
      <c r="C130" s="240" t="s">
        <v>916</v>
      </c>
      <c r="D130" s="240"/>
      <c r="E130" s="240"/>
      <c r="F130" s="241" t="s">
        <v>909</v>
      </c>
      <c r="G130" s="240"/>
      <c r="H130" s="240" t="s">
        <v>917</v>
      </c>
      <c r="I130" s="240" t="s">
        <v>905</v>
      </c>
      <c r="J130" s="240">
        <v>15</v>
      </c>
      <c r="K130" s="262"/>
    </row>
    <row r="131" spans="2:11" s="1" customFormat="1" ht="15" customHeight="1">
      <c r="B131" s="259"/>
      <c r="C131" s="240" t="s">
        <v>918</v>
      </c>
      <c r="D131" s="240"/>
      <c r="E131" s="240"/>
      <c r="F131" s="241" t="s">
        <v>909</v>
      </c>
      <c r="G131" s="240"/>
      <c r="H131" s="240" t="s">
        <v>919</v>
      </c>
      <c r="I131" s="240" t="s">
        <v>905</v>
      </c>
      <c r="J131" s="240">
        <v>20</v>
      </c>
      <c r="K131" s="262"/>
    </row>
    <row r="132" spans="2:11" s="1" customFormat="1" ht="15" customHeight="1">
      <c r="B132" s="259"/>
      <c r="C132" s="240" t="s">
        <v>920</v>
      </c>
      <c r="D132" s="240"/>
      <c r="E132" s="240"/>
      <c r="F132" s="241" t="s">
        <v>909</v>
      </c>
      <c r="G132" s="240"/>
      <c r="H132" s="240" t="s">
        <v>921</v>
      </c>
      <c r="I132" s="240" t="s">
        <v>905</v>
      </c>
      <c r="J132" s="240">
        <v>20</v>
      </c>
      <c r="K132" s="262"/>
    </row>
    <row r="133" spans="2:11" s="1" customFormat="1" ht="15" customHeight="1">
      <c r="B133" s="259"/>
      <c r="C133" s="216" t="s">
        <v>908</v>
      </c>
      <c r="D133" s="216"/>
      <c r="E133" s="216"/>
      <c r="F133" s="237" t="s">
        <v>909</v>
      </c>
      <c r="G133" s="216"/>
      <c r="H133" s="216" t="s">
        <v>943</v>
      </c>
      <c r="I133" s="216" t="s">
        <v>905</v>
      </c>
      <c r="J133" s="216">
        <v>50</v>
      </c>
      <c r="K133" s="262"/>
    </row>
    <row r="134" spans="2:11" s="1" customFormat="1" ht="15" customHeight="1">
      <c r="B134" s="259"/>
      <c r="C134" s="216" t="s">
        <v>922</v>
      </c>
      <c r="D134" s="216"/>
      <c r="E134" s="216"/>
      <c r="F134" s="237" t="s">
        <v>909</v>
      </c>
      <c r="G134" s="216"/>
      <c r="H134" s="216" t="s">
        <v>943</v>
      </c>
      <c r="I134" s="216" t="s">
        <v>905</v>
      </c>
      <c r="J134" s="216">
        <v>50</v>
      </c>
      <c r="K134" s="262"/>
    </row>
    <row r="135" spans="2:11" s="1" customFormat="1" ht="15" customHeight="1">
      <c r="B135" s="259"/>
      <c r="C135" s="216" t="s">
        <v>928</v>
      </c>
      <c r="D135" s="216"/>
      <c r="E135" s="216"/>
      <c r="F135" s="237" t="s">
        <v>909</v>
      </c>
      <c r="G135" s="216"/>
      <c r="H135" s="216" t="s">
        <v>943</v>
      </c>
      <c r="I135" s="216" t="s">
        <v>905</v>
      </c>
      <c r="J135" s="216">
        <v>50</v>
      </c>
      <c r="K135" s="262"/>
    </row>
    <row r="136" spans="2:11" s="1" customFormat="1" ht="15" customHeight="1">
      <c r="B136" s="259"/>
      <c r="C136" s="216" t="s">
        <v>930</v>
      </c>
      <c r="D136" s="216"/>
      <c r="E136" s="216"/>
      <c r="F136" s="237" t="s">
        <v>909</v>
      </c>
      <c r="G136" s="216"/>
      <c r="H136" s="216" t="s">
        <v>943</v>
      </c>
      <c r="I136" s="216" t="s">
        <v>905</v>
      </c>
      <c r="J136" s="216">
        <v>50</v>
      </c>
      <c r="K136" s="262"/>
    </row>
    <row r="137" spans="2:11" s="1" customFormat="1" ht="15" customHeight="1">
      <c r="B137" s="259"/>
      <c r="C137" s="216" t="s">
        <v>931</v>
      </c>
      <c r="D137" s="216"/>
      <c r="E137" s="216"/>
      <c r="F137" s="237" t="s">
        <v>909</v>
      </c>
      <c r="G137" s="216"/>
      <c r="H137" s="216" t="s">
        <v>956</v>
      </c>
      <c r="I137" s="216" t="s">
        <v>905</v>
      </c>
      <c r="J137" s="216">
        <v>255</v>
      </c>
      <c r="K137" s="262"/>
    </row>
    <row r="138" spans="2:11" s="1" customFormat="1" ht="15" customHeight="1">
      <c r="B138" s="259"/>
      <c r="C138" s="216" t="s">
        <v>933</v>
      </c>
      <c r="D138" s="216"/>
      <c r="E138" s="216"/>
      <c r="F138" s="237" t="s">
        <v>903</v>
      </c>
      <c r="G138" s="216"/>
      <c r="H138" s="216" t="s">
        <v>957</v>
      </c>
      <c r="I138" s="216" t="s">
        <v>935</v>
      </c>
      <c r="J138" s="216"/>
      <c r="K138" s="262"/>
    </row>
    <row r="139" spans="2:11" s="1" customFormat="1" ht="15" customHeight="1">
      <c r="B139" s="259"/>
      <c r="C139" s="216" t="s">
        <v>936</v>
      </c>
      <c r="D139" s="216"/>
      <c r="E139" s="216"/>
      <c r="F139" s="237" t="s">
        <v>903</v>
      </c>
      <c r="G139" s="216"/>
      <c r="H139" s="216" t="s">
        <v>958</v>
      </c>
      <c r="I139" s="216" t="s">
        <v>938</v>
      </c>
      <c r="J139" s="216"/>
      <c r="K139" s="262"/>
    </row>
    <row r="140" spans="2:11" s="1" customFormat="1" ht="15" customHeight="1">
      <c r="B140" s="259"/>
      <c r="C140" s="216" t="s">
        <v>939</v>
      </c>
      <c r="D140" s="216"/>
      <c r="E140" s="216"/>
      <c r="F140" s="237" t="s">
        <v>903</v>
      </c>
      <c r="G140" s="216"/>
      <c r="H140" s="216" t="s">
        <v>939</v>
      </c>
      <c r="I140" s="216" t="s">
        <v>938</v>
      </c>
      <c r="J140" s="216"/>
      <c r="K140" s="262"/>
    </row>
    <row r="141" spans="2:11" s="1" customFormat="1" ht="15" customHeight="1">
      <c r="B141" s="259"/>
      <c r="C141" s="216" t="s">
        <v>40</v>
      </c>
      <c r="D141" s="216"/>
      <c r="E141" s="216"/>
      <c r="F141" s="237" t="s">
        <v>903</v>
      </c>
      <c r="G141" s="216"/>
      <c r="H141" s="216" t="s">
        <v>959</v>
      </c>
      <c r="I141" s="216" t="s">
        <v>938</v>
      </c>
      <c r="J141" s="216"/>
      <c r="K141" s="262"/>
    </row>
    <row r="142" spans="2:11" s="1" customFormat="1" ht="15" customHeight="1">
      <c r="B142" s="259"/>
      <c r="C142" s="216" t="s">
        <v>960</v>
      </c>
      <c r="D142" s="216"/>
      <c r="E142" s="216"/>
      <c r="F142" s="237" t="s">
        <v>903</v>
      </c>
      <c r="G142" s="216"/>
      <c r="H142" s="216" t="s">
        <v>961</v>
      </c>
      <c r="I142" s="216" t="s">
        <v>938</v>
      </c>
      <c r="J142" s="216"/>
      <c r="K142" s="262"/>
    </row>
    <row r="143" spans="2:11" s="1" customFormat="1" ht="15" customHeight="1">
      <c r="B143" s="263"/>
      <c r="C143" s="264"/>
      <c r="D143" s="264"/>
      <c r="E143" s="264"/>
      <c r="F143" s="264"/>
      <c r="G143" s="264"/>
      <c r="H143" s="264"/>
      <c r="I143" s="264"/>
      <c r="J143" s="264"/>
      <c r="K143" s="265"/>
    </row>
    <row r="144" spans="2:11" s="1" customFormat="1" ht="18.75" customHeight="1">
      <c r="B144" s="250"/>
      <c r="C144" s="250"/>
      <c r="D144" s="250"/>
      <c r="E144" s="250"/>
      <c r="F144" s="251"/>
      <c r="G144" s="250"/>
      <c r="H144" s="250"/>
      <c r="I144" s="250"/>
      <c r="J144" s="250"/>
      <c r="K144" s="250"/>
    </row>
    <row r="145" spans="2:11" s="1" customFormat="1" ht="18.75" customHeight="1">
      <c r="B145" s="223"/>
      <c r="C145" s="223"/>
      <c r="D145" s="223"/>
      <c r="E145" s="223"/>
      <c r="F145" s="223"/>
      <c r="G145" s="223"/>
      <c r="H145" s="223"/>
      <c r="I145" s="223"/>
      <c r="J145" s="223"/>
      <c r="K145" s="223"/>
    </row>
    <row r="146" spans="2:11" s="1" customFormat="1" ht="7.5" customHeight="1">
      <c r="B146" s="224"/>
      <c r="C146" s="225"/>
      <c r="D146" s="225"/>
      <c r="E146" s="225"/>
      <c r="F146" s="225"/>
      <c r="G146" s="225"/>
      <c r="H146" s="225"/>
      <c r="I146" s="225"/>
      <c r="J146" s="225"/>
      <c r="K146" s="226"/>
    </row>
    <row r="147" spans="2:11" s="1" customFormat="1" ht="45" customHeight="1">
      <c r="B147" s="227"/>
      <c r="C147" s="330" t="s">
        <v>962</v>
      </c>
      <c r="D147" s="330"/>
      <c r="E147" s="330"/>
      <c r="F147" s="330"/>
      <c r="G147" s="330"/>
      <c r="H147" s="330"/>
      <c r="I147" s="330"/>
      <c r="J147" s="330"/>
      <c r="K147" s="228"/>
    </row>
    <row r="148" spans="2:11" s="1" customFormat="1" ht="17.25" customHeight="1">
      <c r="B148" s="227"/>
      <c r="C148" s="229" t="s">
        <v>897</v>
      </c>
      <c r="D148" s="229"/>
      <c r="E148" s="229"/>
      <c r="F148" s="229" t="s">
        <v>898</v>
      </c>
      <c r="G148" s="230"/>
      <c r="H148" s="229" t="s">
        <v>56</v>
      </c>
      <c r="I148" s="229" t="s">
        <v>59</v>
      </c>
      <c r="J148" s="229" t="s">
        <v>899</v>
      </c>
      <c r="K148" s="228"/>
    </row>
    <row r="149" spans="2:11" s="1" customFormat="1" ht="17.25" customHeight="1">
      <c r="B149" s="227"/>
      <c r="C149" s="231" t="s">
        <v>900</v>
      </c>
      <c r="D149" s="231"/>
      <c r="E149" s="231"/>
      <c r="F149" s="232" t="s">
        <v>901</v>
      </c>
      <c r="G149" s="233"/>
      <c r="H149" s="231"/>
      <c r="I149" s="231"/>
      <c r="J149" s="231" t="s">
        <v>902</v>
      </c>
      <c r="K149" s="228"/>
    </row>
    <row r="150" spans="2:11" s="1" customFormat="1" ht="5.25" customHeight="1">
      <c r="B150" s="239"/>
      <c r="C150" s="234"/>
      <c r="D150" s="234"/>
      <c r="E150" s="234"/>
      <c r="F150" s="234"/>
      <c r="G150" s="235"/>
      <c r="H150" s="234"/>
      <c r="I150" s="234"/>
      <c r="J150" s="234"/>
      <c r="K150" s="262"/>
    </row>
    <row r="151" spans="2:11" s="1" customFormat="1" ht="15" customHeight="1">
      <c r="B151" s="239"/>
      <c r="C151" s="266" t="s">
        <v>906</v>
      </c>
      <c r="D151" s="216"/>
      <c r="E151" s="216"/>
      <c r="F151" s="267" t="s">
        <v>903</v>
      </c>
      <c r="G151" s="216"/>
      <c r="H151" s="266" t="s">
        <v>943</v>
      </c>
      <c r="I151" s="266" t="s">
        <v>905</v>
      </c>
      <c r="J151" s="266">
        <v>120</v>
      </c>
      <c r="K151" s="262"/>
    </row>
    <row r="152" spans="2:11" s="1" customFormat="1" ht="15" customHeight="1">
      <c r="B152" s="239"/>
      <c r="C152" s="266" t="s">
        <v>952</v>
      </c>
      <c r="D152" s="216"/>
      <c r="E152" s="216"/>
      <c r="F152" s="267" t="s">
        <v>903</v>
      </c>
      <c r="G152" s="216"/>
      <c r="H152" s="266" t="s">
        <v>963</v>
      </c>
      <c r="I152" s="266" t="s">
        <v>905</v>
      </c>
      <c r="J152" s="266" t="s">
        <v>954</v>
      </c>
      <c r="K152" s="262"/>
    </row>
    <row r="153" spans="2:11" s="1" customFormat="1" ht="15" customHeight="1">
      <c r="B153" s="239"/>
      <c r="C153" s="266" t="s">
        <v>851</v>
      </c>
      <c r="D153" s="216"/>
      <c r="E153" s="216"/>
      <c r="F153" s="267" t="s">
        <v>903</v>
      </c>
      <c r="G153" s="216"/>
      <c r="H153" s="266" t="s">
        <v>964</v>
      </c>
      <c r="I153" s="266" t="s">
        <v>905</v>
      </c>
      <c r="J153" s="266" t="s">
        <v>954</v>
      </c>
      <c r="K153" s="262"/>
    </row>
    <row r="154" spans="2:11" s="1" customFormat="1" ht="15" customHeight="1">
      <c r="B154" s="239"/>
      <c r="C154" s="266" t="s">
        <v>908</v>
      </c>
      <c r="D154" s="216"/>
      <c r="E154" s="216"/>
      <c r="F154" s="267" t="s">
        <v>909</v>
      </c>
      <c r="G154" s="216"/>
      <c r="H154" s="266" t="s">
        <v>943</v>
      </c>
      <c r="I154" s="266" t="s">
        <v>905</v>
      </c>
      <c r="J154" s="266">
        <v>50</v>
      </c>
      <c r="K154" s="262"/>
    </row>
    <row r="155" spans="2:11" s="1" customFormat="1" ht="15" customHeight="1">
      <c r="B155" s="239"/>
      <c r="C155" s="266" t="s">
        <v>911</v>
      </c>
      <c r="D155" s="216"/>
      <c r="E155" s="216"/>
      <c r="F155" s="267" t="s">
        <v>903</v>
      </c>
      <c r="G155" s="216"/>
      <c r="H155" s="266" t="s">
        <v>943</v>
      </c>
      <c r="I155" s="266" t="s">
        <v>913</v>
      </c>
      <c r="J155" s="266"/>
      <c r="K155" s="262"/>
    </row>
    <row r="156" spans="2:11" s="1" customFormat="1" ht="15" customHeight="1">
      <c r="B156" s="239"/>
      <c r="C156" s="266" t="s">
        <v>922</v>
      </c>
      <c r="D156" s="216"/>
      <c r="E156" s="216"/>
      <c r="F156" s="267" t="s">
        <v>909</v>
      </c>
      <c r="G156" s="216"/>
      <c r="H156" s="266" t="s">
        <v>943</v>
      </c>
      <c r="I156" s="266" t="s">
        <v>905</v>
      </c>
      <c r="J156" s="266">
        <v>50</v>
      </c>
      <c r="K156" s="262"/>
    </row>
    <row r="157" spans="2:11" s="1" customFormat="1" ht="15" customHeight="1">
      <c r="B157" s="239"/>
      <c r="C157" s="266" t="s">
        <v>930</v>
      </c>
      <c r="D157" s="216"/>
      <c r="E157" s="216"/>
      <c r="F157" s="267" t="s">
        <v>909</v>
      </c>
      <c r="G157" s="216"/>
      <c r="H157" s="266" t="s">
        <v>943</v>
      </c>
      <c r="I157" s="266" t="s">
        <v>905</v>
      </c>
      <c r="J157" s="266">
        <v>50</v>
      </c>
      <c r="K157" s="262"/>
    </row>
    <row r="158" spans="2:11" s="1" customFormat="1" ht="15" customHeight="1">
      <c r="B158" s="239"/>
      <c r="C158" s="266" t="s">
        <v>928</v>
      </c>
      <c r="D158" s="216"/>
      <c r="E158" s="216"/>
      <c r="F158" s="267" t="s">
        <v>909</v>
      </c>
      <c r="G158" s="216"/>
      <c r="H158" s="266" t="s">
        <v>943</v>
      </c>
      <c r="I158" s="266" t="s">
        <v>905</v>
      </c>
      <c r="J158" s="266">
        <v>50</v>
      </c>
      <c r="K158" s="262"/>
    </row>
    <row r="159" spans="2:11" s="1" customFormat="1" ht="15" customHeight="1">
      <c r="B159" s="239"/>
      <c r="C159" s="266" t="s">
        <v>94</v>
      </c>
      <c r="D159" s="216"/>
      <c r="E159" s="216"/>
      <c r="F159" s="267" t="s">
        <v>903</v>
      </c>
      <c r="G159" s="216"/>
      <c r="H159" s="266" t="s">
        <v>965</v>
      </c>
      <c r="I159" s="266" t="s">
        <v>905</v>
      </c>
      <c r="J159" s="266" t="s">
        <v>966</v>
      </c>
      <c r="K159" s="262"/>
    </row>
    <row r="160" spans="2:11" s="1" customFormat="1" ht="15" customHeight="1">
      <c r="B160" s="239"/>
      <c r="C160" s="266" t="s">
        <v>967</v>
      </c>
      <c r="D160" s="216"/>
      <c r="E160" s="216"/>
      <c r="F160" s="267" t="s">
        <v>903</v>
      </c>
      <c r="G160" s="216"/>
      <c r="H160" s="266" t="s">
        <v>968</v>
      </c>
      <c r="I160" s="266" t="s">
        <v>938</v>
      </c>
      <c r="J160" s="266"/>
      <c r="K160" s="262"/>
    </row>
    <row r="161" spans="2:11" s="1" customFormat="1" ht="15" customHeight="1">
      <c r="B161" s="268"/>
      <c r="C161" s="248"/>
      <c r="D161" s="248"/>
      <c r="E161" s="248"/>
      <c r="F161" s="248"/>
      <c r="G161" s="248"/>
      <c r="H161" s="248"/>
      <c r="I161" s="248"/>
      <c r="J161" s="248"/>
      <c r="K161" s="269"/>
    </row>
    <row r="162" spans="2:11" s="1" customFormat="1" ht="18.75" customHeight="1">
      <c r="B162" s="250"/>
      <c r="C162" s="260"/>
      <c r="D162" s="260"/>
      <c r="E162" s="260"/>
      <c r="F162" s="270"/>
      <c r="G162" s="260"/>
      <c r="H162" s="260"/>
      <c r="I162" s="260"/>
      <c r="J162" s="260"/>
      <c r="K162" s="250"/>
    </row>
    <row r="163" spans="2:11" s="1" customFormat="1" ht="18.75" customHeight="1">
      <c r="B163" s="223"/>
      <c r="C163" s="223"/>
      <c r="D163" s="223"/>
      <c r="E163" s="223"/>
      <c r="F163" s="223"/>
      <c r="G163" s="223"/>
      <c r="H163" s="223"/>
      <c r="I163" s="223"/>
      <c r="J163" s="223"/>
      <c r="K163" s="223"/>
    </row>
    <row r="164" spans="2:11" s="1" customFormat="1" ht="7.5" customHeight="1">
      <c r="B164" s="205"/>
      <c r="C164" s="206"/>
      <c r="D164" s="206"/>
      <c r="E164" s="206"/>
      <c r="F164" s="206"/>
      <c r="G164" s="206"/>
      <c r="H164" s="206"/>
      <c r="I164" s="206"/>
      <c r="J164" s="206"/>
      <c r="K164" s="207"/>
    </row>
    <row r="165" spans="2:11" s="1" customFormat="1" ht="45" customHeight="1">
      <c r="B165" s="208"/>
      <c r="C165" s="328" t="s">
        <v>969</v>
      </c>
      <c r="D165" s="328"/>
      <c r="E165" s="328"/>
      <c r="F165" s="328"/>
      <c r="G165" s="328"/>
      <c r="H165" s="328"/>
      <c r="I165" s="328"/>
      <c r="J165" s="328"/>
      <c r="K165" s="209"/>
    </row>
    <row r="166" spans="2:11" s="1" customFormat="1" ht="17.25" customHeight="1">
      <c r="B166" s="208"/>
      <c r="C166" s="229" t="s">
        <v>897</v>
      </c>
      <c r="D166" s="229"/>
      <c r="E166" s="229"/>
      <c r="F166" s="229" t="s">
        <v>898</v>
      </c>
      <c r="G166" s="271"/>
      <c r="H166" s="272" t="s">
        <v>56</v>
      </c>
      <c r="I166" s="272" t="s">
        <v>59</v>
      </c>
      <c r="J166" s="229" t="s">
        <v>899</v>
      </c>
      <c r="K166" s="209"/>
    </row>
    <row r="167" spans="2:11" s="1" customFormat="1" ht="17.25" customHeight="1">
      <c r="B167" s="210"/>
      <c r="C167" s="231" t="s">
        <v>900</v>
      </c>
      <c r="D167" s="231"/>
      <c r="E167" s="231"/>
      <c r="F167" s="232" t="s">
        <v>901</v>
      </c>
      <c r="G167" s="273"/>
      <c r="H167" s="274"/>
      <c r="I167" s="274"/>
      <c r="J167" s="231" t="s">
        <v>902</v>
      </c>
      <c r="K167" s="211"/>
    </row>
    <row r="168" spans="2:11" s="1" customFormat="1" ht="5.25" customHeight="1">
      <c r="B168" s="239"/>
      <c r="C168" s="234"/>
      <c r="D168" s="234"/>
      <c r="E168" s="234"/>
      <c r="F168" s="234"/>
      <c r="G168" s="235"/>
      <c r="H168" s="234"/>
      <c r="I168" s="234"/>
      <c r="J168" s="234"/>
      <c r="K168" s="262"/>
    </row>
    <row r="169" spans="2:11" s="1" customFormat="1" ht="15" customHeight="1">
      <c r="B169" s="239"/>
      <c r="C169" s="216" t="s">
        <v>906</v>
      </c>
      <c r="D169" s="216"/>
      <c r="E169" s="216"/>
      <c r="F169" s="237" t="s">
        <v>903</v>
      </c>
      <c r="G169" s="216"/>
      <c r="H169" s="216" t="s">
        <v>943</v>
      </c>
      <c r="I169" s="216" t="s">
        <v>905</v>
      </c>
      <c r="J169" s="216">
        <v>120</v>
      </c>
      <c r="K169" s="262"/>
    </row>
    <row r="170" spans="2:11" s="1" customFormat="1" ht="15" customHeight="1">
      <c r="B170" s="239"/>
      <c r="C170" s="216" t="s">
        <v>952</v>
      </c>
      <c r="D170" s="216"/>
      <c r="E170" s="216"/>
      <c r="F170" s="237" t="s">
        <v>903</v>
      </c>
      <c r="G170" s="216"/>
      <c r="H170" s="216" t="s">
        <v>953</v>
      </c>
      <c r="I170" s="216" t="s">
        <v>905</v>
      </c>
      <c r="J170" s="216" t="s">
        <v>954</v>
      </c>
      <c r="K170" s="262"/>
    </row>
    <row r="171" spans="2:11" s="1" customFormat="1" ht="15" customHeight="1">
      <c r="B171" s="239"/>
      <c r="C171" s="216" t="s">
        <v>851</v>
      </c>
      <c r="D171" s="216"/>
      <c r="E171" s="216"/>
      <c r="F171" s="237" t="s">
        <v>903</v>
      </c>
      <c r="G171" s="216"/>
      <c r="H171" s="216" t="s">
        <v>970</v>
      </c>
      <c r="I171" s="216" t="s">
        <v>905</v>
      </c>
      <c r="J171" s="216" t="s">
        <v>954</v>
      </c>
      <c r="K171" s="262"/>
    </row>
    <row r="172" spans="2:11" s="1" customFormat="1" ht="15" customHeight="1">
      <c r="B172" s="239"/>
      <c r="C172" s="216" t="s">
        <v>908</v>
      </c>
      <c r="D172" s="216"/>
      <c r="E172" s="216"/>
      <c r="F172" s="237" t="s">
        <v>909</v>
      </c>
      <c r="G172" s="216"/>
      <c r="H172" s="216" t="s">
        <v>970</v>
      </c>
      <c r="I172" s="216" t="s">
        <v>905</v>
      </c>
      <c r="J172" s="216">
        <v>50</v>
      </c>
      <c r="K172" s="262"/>
    </row>
    <row r="173" spans="2:11" s="1" customFormat="1" ht="15" customHeight="1">
      <c r="B173" s="239"/>
      <c r="C173" s="216" t="s">
        <v>911</v>
      </c>
      <c r="D173" s="216"/>
      <c r="E173" s="216"/>
      <c r="F173" s="237" t="s">
        <v>903</v>
      </c>
      <c r="G173" s="216"/>
      <c r="H173" s="216" t="s">
        <v>970</v>
      </c>
      <c r="I173" s="216" t="s">
        <v>913</v>
      </c>
      <c r="J173" s="216"/>
      <c r="K173" s="262"/>
    </row>
    <row r="174" spans="2:11" s="1" customFormat="1" ht="15" customHeight="1">
      <c r="B174" s="239"/>
      <c r="C174" s="216" t="s">
        <v>922</v>
      </c>
      <c r="D174" s="216"/>
      <c r="E174" s="216"/>
      <c r="F174" s="237" t="s">
        <v>909</v>
      </c>
      <c r="G174" s="216"/>
      <c r="H174" s="216" t="s">
        <v>970</v>
      </c>
      <c r="I174" s="216" t="s">
        <v>905</v>
      </c>
      <c r="J174" s="216">
        <v>50</v>
      </c>
      <c r="K174" s="262"/>
    </row>
    <row r="175" spans="2:11" s="1" customFormat="1" ht="15" customHeight="1">
      <c r="B175" s="239"/>
      <c r="C175" s="216" t="s">
        <v>930</v>
      </c>
      <c r="D175" s="216"/>
      <c r="E175" s="216"/>
      <c r="F175" s="237" t="s">
        <v>909</v>
      </c>
      <c r="G175" s="216"/>
      <c r="H175" s="216" t="s">
        <v>970</v>
      </c>
      <c r="I175" s="216" t="s">
        <v>905</v>
      </c>
      <c r="J175" s="216">
        <v>50</v>
      </c>
      <c r="K175" s="262"/>
    </row>
    <row r="176" spans="2:11" s="1" customFormat="1" ht="15" customHeight="1">
      <c r="B176" s="239"/>
      <c r="C176" s="216" t="s">
        <v>928</v>
      </c>
      <c r="D176" s="216"/>
      <c r="E176" s="216"/>
      <c r="F176" s="237" t="s">
        <v>909</v>
      </c>
      <c r="G176" s="216"/>
      <c r="H176" s="216" t="s">
        <v>970</v>
      </c>
      <c r="I176" s="216" t="s">
        <v>905</v>
      </c>
      <c r="J176" s="216">
        <v>50</v>
      </c>
      <c r="K176" s="262"/>
    </row>
    <row r="177" spans="2:11" s="1" customFormat="1" ht="15" customHeight="1">
      <c r="B177" s="239"/>
      <c r="C177" s="216" t="s">
        <v>123</v>
      </c>
      <c r="D177" s="216"/>
      <c r="E177" s="216"/>
      <c r="F177" s="237" t="s">
        <v>903</v>
      </c>
      <c r="G177" s="216"/>
      <c r="H177" s="216" t="s">
        <v>971</v>
      </c>
      <c r="I177" s="216" t="s">
        <v>972</v>
      </c>
      <c r="J177" s="216"/>
      <c r="K177" s="262"/>
    </row>
    <row r="178" spans="2:11" s="1" customFormat="1" ht="15" customHeight="1">
      <c r="B178" s="239"/>
      <c r="C178" s="216" t="s">
        <v>59</v>
      </c>
      <c r="D178" s="216"/>
      <c r="E178" s="216"/>
      <c r="F178" s="237" t="s">
        <v>903</v>
      </c>
      <c r="G178" s="216"/>
      <c r="H178" s="216" t="s">
        <v>973</v>
      </c>
      <c r="I178" s="216" t="s">
        <v>974</v>
      </c>
      <c r="J178" s="216">
        <v>1</v>
      </c>
      <c r="K178" s="262"/>
    </row>
    <row r="179" spans="2:11" s="1" customFormat="1" ht="15" customHeight="1">
      <c r="B179" s="239"/>
      <c r="C179" s="216" t="s">
        <v>55</v>
      </c>
      <c r="D179" s="216"/>
      <c r="E179" s="216"/>
      <c r="F179" s="237" t="s">
        <v>903</v>
      </c>
      <c r="G179" s="216"/>
      <c r="H179" s="216" t="s">
        <v>975</v>
      </c>
      <c r="I179" s="216" t="s">
        <v>905</v>
      </c>
      <c r="J179" s="216">
        <v>20</v>
      </c>
      <c r="K179" s="262"/>
    </row>
    <row r="180" spans="2:11" s="1" customFormat="1" ht="15" customHeight="1">
      <c r="B180" s="239"/>
      <c r="C180" s="216" t="s">
        <v>56</v>
      </c>
      <c r="D180" s="216"/>
      <c r="E180" s="216"/>
      <c r="F180" s="237" t="s">
        <v>903</v>
      </c>
      <c r="G180" s="216"/>
      <c r="H180" s="216" t="s">
        <v>976</v>
      </c>
      <c r="I180" s="216" t="s">
        <v>905</v>
      </c>
      <c r="J180" s="216">
        <v>255</v>
      </c>
      <c r="K180" s="262"/>
    </row>
    <row r="181" spans="2:11" s="1" customFormat="1" ht="15" customHeight="1">
      <c r="B181" s="239"/>
      <c r="C181" s="216" t="s">
        <v>124</v>
      </c>
      <c r="D181" s="216"/>
      <c r="E181" s="216"/>
      <c r="F181" s="237" t="s">
        <v>903</v>
      </c>
      <c r="G181" s="216"/>
      <c r="H181" s="216" t="s">
        <v>867</v>
      </c>
      <c r="I181" s="216" t="s">
        <v>905</v>
      </c>
      <c r="J181" s="216">
        <v>10</v>
      </c>
      <c r="K181" s="262"/>
    </row>
    <row r="182" spans="2:11" s="1" customFormat="1" ht="15" customHeight="1">
      <c r="B182" s="239"/>
      <c r="C182" s="216" t="s">
        <v>125</v>
      </c>
      <c r="D182" s="216"/>
      <c r="E182" s="216"/>
      <c r="F182" s="237" t="s">
        <v>903</v>
      </c>
      <c r="G182" s="216"/>
      <c r="H182" s="216" t="s">
        <v>977</v>
      </c>
      <c r="I182" s="216" t="s">
        <v>938</v>
      </c>
      <c r="J182" s="216"/>
      <c r="K182" s="262"/>
    </row>
    <row r="183" spans="2:11" s="1" customFormat="1" ht="15" customHeight="1">
      <c r="B183" s="239"/>
      <c r="C183" s="216" t="s">
        <v>978</v>
      </c>
      <c r="D183" s="216"/>
      <c r="E183" s="216"/>
      <c r="F183" s="237" t="s">
        <v>903</v>
      </c>
      <c r="G183" s="216"/>
      <c r="H183" s="216" t="s">
        <v>979</v>
      </c>
      <c r="I183" s="216" t="s">
        <v>938</v>
      </c>
      <c r="J183" s="216"/>
      <c r="K183" s="262"/>
    </row>
    <row r="184" spans="2:11" s="1" customFormat="1" ht="15" customHeight="1">
      <c r="B184" s="239"/>
      <c r="C184" s="216" t="s">
        <v>967</v>
      </c>
      <c r="D184" s="216"/>
      <c r="E184" s="216"/>
      <c r="F184" s="237" t="s">
        <v>903</v>
      </c>
      <c r="G184" s="216"/>
      <c r="H184" s="216" t="s">
        <v>980</v>
      </c>
      <c r="I184" s="216" t="s">
        <v>938</v>
      </c>
      <c r="J184" s="216"/>
      <c r="K184" s="262"/>
    </row>
    <row r="185" spans="2:11" s="1" customFormat="1" ht="15" customHeight="1">
      <c r="B185" s="239"/>
      <c r="C185" s="216" t="s">
        <v>127</v>
      </c>
      <c r="D185" s="216"/>
      <c r="E185" s="216"/>
      <c r="F185" s="237" t="s">
        <v>909</v>
      </c>
      <c r="G185" s="216"/>
      <c r="H185" s="216" t="s">
        <v>981</v>
      </c>
      <c r="I185" s="216" t="s">
        <v>905</v>
      </c>
      <c r="J185" s="216">
        <v>50</v>
      </c>
      <c r="K185" s="262"/>
    </row>
    <row r="186" spans="2:11" s="1" customFormat="1" ht="15" customHeight="1">
      <c r="B186" s="239"/>
      <c r="C186" s="216" t="s">
        <v>982</v>
      </c>
      <c r="D186" s="216"/>
      <c r="E186" s="216"/>
      <c r="F186" s="237" t="s">
        <v>909</v>
      </c>
      <c r="G186" s="216"/>
      <c r="H186" s="216" t="s">
        <v>983</v>
      </c>
      <c r="I186" s="216" t="s">
        <v>984</v>
      </c>
      <c r="J186" s="216"/>
      <c r="K186" s="262"/>
    </row>
    <row r="187" spans="2:11" s="1" customFormat="1" ht="15" customHeight="1">
      <c r="B187" s="239"/>
      <c r="C187" s="216" t="s">
        <v>985</v>
      </c>
      <c r="D187" s="216"/>
      <c r="E187" s="216"/>
      <c r="F187" s="237" t="s">
        <v>909</v>
      </c>
      <c r="G187" s="216"/>
      <c r="H187" s="216" t="s">
        <v>986</v>
      </c>
      <c r="I187" s="216" t="s">
        <v>984</v>
      </c>
      <c r="J187" s="216"/>
      <c r="K187" s="262"/>
    </row>
    <row r="188" spans="2:11" s="1" customFormat="1" ht="15" customHeight="1">
      <c r="B188" s="239"/>
      <c r="C188" s="216" t="s">
        <v>987</v>
      </c>
      <c r="D188" s="216"/>
      <c r="E188" s="216"/>
      <c r="F188" s="237" t="s">
        <v>909</v>
      </c>
      <c r="G188" s="216"/>
      <c r="H188" s="216" t="s">
        <v>988</v>
      </c>
      <c r="I188" s="216" t="s">
        <v>984</v>
      </c>
      <c r="J188" s="216"/>
      <c r="K188" s="262"/>
    </row>
    <row r="189" spans="2:11" s="1" customFormat="1" ht="15" customHeight="1">
      <c r="B189" s="239"/>
      <c r="C189" s="275" t="s">
        <v>989</v>
      </c>
      <c r="D189" s="216"/>
      <c r="E189" s="216"/>
      <c r="F189" s="237" t="s">
        <v>909</v>
      </c>
      <c r="G189" s="216"/>
      <c r="H189" s="216" t="s">
        <v>990</v>
      </c>
      <c r="I189" s="216" t="s">
        <v>991</v>
      </c>
      <c r="J189" s="276" t="s">
        <v>992</v>
      </c>
      <c r="K189" s="262"/>
    </row>
    <row r="190" spans="2:11" s="1" customFormat="1" ht="15" customHeight="1">
      <c r="B190" s="239"/>
      <c r="C190" s="275" t="s">
        <v>44</v>
      </c>
      <c r="D190" s="216"/>
      <c r="E190" s="216"/>
      <c r="F190" s="237" t="s">
        <v>903</v>
      </c>
      <c r="G190" s="216"/>
      <c r="H190" s="213" t="s">
        <v>993</v>
      </c>
      <c r="I190" s="216" t="s">
        <v>994</v>
      </c>
      <c r="J190" s="216"/>
      <c r="K190" s="262"/>
    </row>
    <row r="191" spans="2:11" s="1" customFormat="1" ht="15" customHeight="1">
      <c r="B191" s="239"/>
      <c r="C191" s="275" t="s">
        <v>995</v>
      </c>
      <c r="D191" s="216"/>
      <c r="E191" s="216"/>
      <c r="F191" s="237" t="s">
        <v>903</v>
      </c>
      <c r="G191" s="216"/>
      <c r="H191" s="216" t="s">
        <v>996</v>
      </c>
      <c r="I191" s="216" t="s">
        <v>938</v>
      </c>
      <c r="J191" s="216"/>
      <c r="K191" s="262"/>
    </row>
    <row r="192" spans="2:11" s="1" customFormat="1" ht="15" customHeight="1">
      <c r="B192" s="239"/>
      <c r="C192" s="275" t="s">
        <v>997</v>
      </c>
      <c r="D192" s="216"/>
      <c r="E192" s="216"/>
      <c r="F192" s="237" t="s">
        <v>903</v>
      </c>
      <c r="G192" s="216"/>
      <c r="H192" s="216" t="s">
        <v>998</v>
      </c>
      <c r="I192" s="216" t="s">
        <v>938</v>
      </c>
      <c r="J192" s="216"/>
      <c r="K192" s="262"/>
    </row>
    <row r="193" spans="2:11" s="1" customFormat="1" ht="15" customHeight="1">
      <c r="B193" s="239"/>
      <c r="C193" s="275" t="s">
        <v>999</v>
      </c>
      <c r="D193" s="216"/>
      <c r="E193" s="216"/>
      <c r="F193" s="237" t="s">
        <v>909</v>
      </c>
      <c r="G193" s="216"/>
      <c r="H193" s="216" t="s">
        <v>1000</v>
      </c>
      <c r="I193" s="216" t="s">
        <v>938</v>
      </c>
      <c r="J193" s="216"/>
      <c r="K193" s="262"/>
    </row>
    <row r="194" spans="2:11" s="1" customFormat="1" ht="15" customHeight="1">
      <c r="B194" s="268"/>
      <c r="C194" s="277"/>
      <c r="D194" s="248"/>
      <c r="E194" s="248"/>
      <c r="F194" s="248"/>
      <c r="G194" s="248"/>
      <c r="H194" s="248"/>
      <c r="I194" s="248"/>
      <c r="J194" s="248"/>
      <c r="K194" s="269"/>
    </row>
    <row r="195" spans="2:11" s="1" customFormat="1" ht="18.75" customHeight="1">
      <c r="B195" s="250"/>
      <c r="C195" s="260"/>
      <c r="D195" s="260"/>
      <c r="E195" s="260"/>
      <c r="F195" s="270"/>
      <c r="G195" s="260"/>
      <c r="H195" s="260"/>
      <c r="I195" s="260"/>
      <c r="J195" s="260"/>
      <c r="K195" s="250"/>
    </row>
    <row r="196" spans="2:11" s="1" customFormat="1" ht="18.75" customHeight="1">
      <c r="B196" s="250"/>
      <c r="C196" s="260"/>
      <c r="D196" s="260"/>
      <c r="E196" s="260"/>
      <c r="F196" s="270"/>
      <c r="G196" s="260"/>
      <c r="H196" s="260"/>
      <c r="I196" s="260"/>
      <c r="J196" s="260"/>
      <c r="K196" s="250"/>
    </row>
    <row r="197" spans="2:11" s="1" customFormat="1" ht="18.75" customHeight="1">
      <c r="B197" s="223"/>
      <c r="C197" s="223"/>
      <c r="D197" s="223"/>
      <c r="E197" s="223"/>
      <c r="F197" s="223"/>
      <c r="G197" s="223"/>
      <c r="H197" s="223"/>
      <c r="I197" s="223"/>
      <c r="J197" s="223"/>
      <c r="K197" s="223"/>
    </row>
    <row r="198" spans="2:11" s="1" customFormat="1" ht="13.5">
      <c r="B198" s="205"/>
      <c r="C198" s="206"/>
      <c r="D198" s="206"/>
      <c r="E198" s="206"/>
      <c r="F198" s="206"/>
      <c r="G198" s="206"/>
      <c r="H198" s="206"/>
      <c r="I198" s="206"/>
      <c r="J198" s="206"/>
      <c r="K198" s="207"/>
    </row>
    <row r="199" spans="2:11" s="1" customFormat="1" ht="21">
      <c r="B199" s="208"/>
      <c r="C199" s="328" t="s">
        <v>1001</v>
      </c>
      <c r="D199" s="328"/>
      <c r="E199" s="328"/>
      <c r="F199" s="328"/>
      <c r="G199" s="328"/>
      <c r="H199" s="328"/>
      <c r="I199" s="328"/>
      <c r="J199" s="328"/>
      <c r="K199" s="209"/>
    </row>
    <row r="200" spans="2:11" s="1" customFormat="1" ht="25.5" customHeight="1">
      <c r="B200" s="208"/>
      <c r="C200" s="278" t="s">
        <v>1002</v>
      </c>
      <c r="D200" s="278"/>
      <c r="E200" s="278"/>
      <c r="F200" s="278" t="s">
        <v>1003</v>
      </c>
      <c r="G200" s="279"/>
      <c r="H200" s="334" t="s">
        <v>1004</v>
      </c>
      <c r="I200" s="334"/>
      <c r="J200" s="334"/>
      <c r="K200" s="209"/>
    </row>
    <row r="201" spans="2:11" s="1" customFormat="1" ht="5.25" customHeight="1">
      <c r="B201" s="239"/>
      <c r="C201" s="234"/>
      <c r="D201" s="234"/>
      <c r="E201" s="234"/>
      <c r="F201" s="234"/>
      <c r="G201" s="260"/>
      <c r="H201" s="234"/>
      <c r="I201" s="234"/>
      <c r="J201" s="234"/>
      <c r="K201" s="262"/>
    </row>
    <row r="202" spans="2:11" s="1" customFormat="1" ht="15" customHeight="1">
      <c r="B202" s="239"/>
      <c r="C202" s="216" t="s">
        <v>994</v>
      </c>
      <c r="D202" s="216"/>
      <c r="E202" s="216"/>
      <c r="F202" s="237" t="s">
        <v>45</v>
      </c>
      <c r="G202" s="216"/>
      <c r="H202" s="333" t="s">
        <v>1005</v>
      </c>
      <c r="I202" s="333"/>
      <c r="J202" s="333"/>
      <c r="K202" s="262"/>
    </row>
    <row r="203" spans="2:11" s="1" customFormat="1" ht="15" customHeight="1">
      <c r="B203" s="239"/>
      <c r="C203" s="216"/>
      <c r="D203" s="216"/>
      <c r="E203" s="216"/>
      <c r="F203" s="237" t="s">
        <v>46</v>
      </c>
      <c r="G203" s="216"/>
      <c r="H203" s="333" t="s">
        <v>1006</v>
      </c>
      <c r="I203" s="333"/>
      <c r="J203" s="333"/>
      <c r="K203" s="262"/>
    </row>
    <row r="204" spans="2:11" s="1" customFormat="1" ht="15" customHeight="1">
      <c r="B204" s="239"/>
      <c r="C204" s="216"/>
      <c r="D204" s="216"/>
      <c r="E204" s="216"/>
      <c r="F204" s="237" t="s">
        <v>49</v>
      </c>
      <c r="G204" s="216"/>
      <c r="H204" s="333" t="s">
        <v>1007</v>
      </c>
      <c r="I204" s="333"/>
      <c r="J204" s="333"/>
      <c r="K204" s="262"/>
    </row>
    <row r="205" spans="2:11" s="1" customFormat="1" ht="15" customHeight="1">
      <c r="B205" s="239"/>
      <c r="C205" s="216"/>
      <c r="D205" s="216"/>
      <c r="E205" s="216"/>
      <c r="F205" s="237" t="s">
        <v>47</v>
      </c>
      <c r="G205" s="216"/>
      <c r="H205" s="333" t="s">
        <v>1008</v>
      </c>
      <c r="I205" s="333"/>
      <c r="J205" s="333"/>
      <c r="K205" s="262"/>
    </row>
    <row r="206" spans="2:11" s="1" customFormat="1" ht="15" customHeight="1">
      <c r="B206" s="239"/>
      <c r="C206" s="216"/>
      <c r="D206" s="216"/>
      <c r="E206" s="216"/>
      <c r="F206" s="237" t="s">
        <v>48</v>
      </c>
      <c r="G206" s="216"/>
      <c r="H206" s="333" t="s">
        <v>1009</v>
      </c>
      <c r="I206" s="333"/>
      <c r="J206" s="333"/>
      <c r="K206" s="262"/>
    </row>
    <row r="207" spans="2:11" s="1" customFormat="1" ht="15" customHeight="1">
      <c r="B207" s="239"/>
      <c r="C207" s="216"/>
      <c r="D207" s="216"/>
      <c r="E207" s="216"/>
      <c r="F207" s="237"/>
      <c r="G207" s="216"/>
      <c r="H207" s="216"/>
      <c r="I207" s="216"/>
      <c r="J207" s="216"/>
      <c r="K207" s="262"/>
    </row>
    <row r="208" spans="2:11" s="1" customFormat="1" ht="15" customHeight="1">
      <c r="B208" s="239"/>
      <c r="C208" s="216" t="s">
        <v>950</v>
      </c>
      <c r="D208" s="216"/>
      <c r="E208" s="216"/>
      <c r="F208" s="237" t="s">
        <v>81</v>
      </c>
      <c r="G208" s="216"/>
      <c r="H208" s="333" t="s">
        <v>1010</v>
      </c>
      <c r="I208" s="333"/>
      <c r="J208" s="333"/>
      <c r="K208" s="262"/>
    </row>
    <row r="209" spans="2:11" s="1" customFormat="1" ht="15" customHeight="1">
      <c r="B209" s="239"/>
      <c r="C209" s="216"/>
      <c r="D209" s="216"/>
      <c r="E209" s="216"/>
      <c r="F209" s="237" t="s">
        <v>848</v>
      </c>
      <c r="G209" s="216"/>
      <c r="H209" s="333" t="s">
        <v>849</v>
      </c>
      <c r="I209" s="333"/>
      <c r="J209" s="333"/>
      <c r="K209" s="262"/>
    </row>
    <row r="210" spans="2:11" s="1" customFormat="1" ht="15" customHeight="1">
      <c r="B210" s="239"/>
      <c r="C210" s="216"/>
      <c r="D210" s="216"/>
      <c r="E210" s="216"/>
      <c r="F210" s="237" t="s">
        <v>846</v>
      </c>
      <c r="G210" s="216"/>
      <c r="H210" s="333" t="s">
        <v>1011</v>
      </c>
      <c r="I210" s="333"/>
      <c r="J210" s="333"/>
      <c r="K210" s="262"/>
    </row>
    <row r="211" spans="2:11" s="1" customFormat="1" ht="15" customHeight="1">
      <c r="B211" s="280"/>
      <c r="C211" s="216"/>
      <c r="D211" s="216"/>
      <c r="E211" s="216"/>
      <c r="F211" s="237" t="s">
        <v>87</v>
      </c>
      <c r="G211" s="275"/>
      <c r="H211" s="332" t="s">
        <v>86</v>
      </c>
      <c r="I211" s="332"/>
      <c r="J211" s="332"/>
      <c r="K211" s="281"/>
    </row>
    <row r="212" spans="2:11" s="1" customFormat="1" ht="15" customHeight="1">
      <c r="B212" s="280"/>
      <c r="C212" s="216"/>
      <c r="D212" s="216"/>
      <c r="E212" s="216"/>
      <c r="F212" s="237" t="s">
        <v>759</v>
      </c>
      <c r="G212" s="275"/>
      <c r="H212" s="332" t="s">
        <v>817</v>
      </c>
      <c r="I212" s="332"/>
      <c r="J212" s="332"/>
      <c r="K212" s="281"/>
    </row>
    <row r="213" spans="2:11" s="1" customFormat="1" ht="15" customHeight="1">
      <c r="B213" s="280"/>
      <c r="C213" s="216"/>
      <c r="D213" s="216"/>
      <c r="E213" s="216"/>
      <c r="F213" s="237"/>
      <c r="G213" s="275"/>
      <c r="H213" s="266"/>
      <c r="I213" s="266"/>
      <c r="J213" s="266"/>
      <c r="K213" s="281"/>
    </row>
    <row r="214" spans="2:11" s="1" customFormat="1" ht="15" customHeight="1">
      <c r="B214" s="280"/>
      <c r="C214" s="216" t="s">
        <v>974</v>
      </c>
      <c r="D214" s="216"/>
      <c r="E214" s="216"/>
      <c r="F214" s="237">
        <v>1</v>
      </c>
      <c r="G214" s="275"/>
      <c r="H214" s="332" t="s">
        <v>1012</v>
      </c>
      <c r="I214" s="332"/>
      <c r="J214" s="332"/>
      <c r="K214" s="281"/>
    </row>
    <row r="215" spans="2:11" s="1" customFormat="1" ht="15" customHeight="1">
      <c r="B215" s="280"/>
      <c r="C215" s="216"/>
      <c r="D215" s="216"/>
      <c r="E215" s="216"/>
      <c r="F215" s="237">
        <v>2</v>
      </c>
      <c r="G215" s="275"/>
      <c r="H215" s="332" t="s">
        <v>1013</v>
      </c>
      <c r="I215" s="332"/>
      <c r="J215" s="332"/>
      <c r="K215" s="281"/>
    </row>
    <row r="216" spans="2:11" s="1" customFormat="1" ht="15" customHeight="1">
      <c r="B216" s="280"/>
      <c r="C216" s="216"/>
      <c r="D216" s="216"/>
      <c r="E216" s="216"/>
      <c r="F216" s="237">
        <v>3</v>
      </c>
      <c r="G216" s="275"/>
      <c r="H216" s="332" t="s">
        <v>1014</v>
      </c>
      <c r="I216" s="332"/>
      <c r="J216" s="332"/>
      <c r="K216" s="281"/>
    </row>
    <row r="217" spans="2:11" s="1" customFormat="1" ht="15" customHeight="1">
      <c r="B217" s="280"/>
      <c r="C217" s="216"/>
      <c r="D217" s="216"/>
      <c r="E217" s="216"/>
      <c r="F217" s="237">
        <v>4</v>
      </c>
      <c r="G217" s="275"/>
      <c r="H217" s="332" t="s">
        <v>1015</v>
      </c>
      <c r="I217" s="332"/>
      <c r="J217" s="332"/>
      <c r="K217" s="281"/>
    </row>
    <row r="218" spans="2:11" s="1" customFormat="1" ht="12.75" customHeight="1">
      <c r="B218" s="282"/>
      <c r="C218" s="283"/>
      <c r="D218" s="283"/>
      <c r="E218" s="283"/>
      <c r="F218" s="283"/>
      <c r="G218" s="283"/>
      <c r="H218" s="283"/>
      <c r="I218" s="283"/>
      <c r="J218" s="283"/>
      <c r="K218" s="284"/>
    </row>
  </sheetData>
  <sheetProtection formatCells="0" formatColumns="0" formatRows="0" insertColumns="0" insertRows="0" insertHyperlinks="0" deleteColumns="0" deleteRows="0" sort="0" autoFilter="0" pivotTables="0"/>
  <mergeCells count="77">
    <mergeCell ref="C102:J102"/>
    <mergeCell ref="C122:J122"/>
    <mergeCell ref="C147:J147"/>
    <mergeCell ref="C165:J165"/>
    <mergeCell ref="C199:J199"/>
    <mergeCell ref="H200:J200"/>
    <mergeCell ref="H202:J202"/>
    <mergeCell ref="H203:J203"/>
    <mergeCell ref="H204:J204"/>
    <mergeCell ref="H205:J205"/>
    <mergeCell ref="H206:J206"/>
    <mergeCell ref="H208:J208"/>
    <mergeCell ref="H209:J209"/>
    <mergeCell ref="H210:J210"/>
    <mergeCell ref="H211:J211"/>
    <mergeCell ref="H212:J212"/>
    <mergeCell ref="H214:J214"/>
    <mergeCell ref="H215:J215"/>
    <mergeCell ref="H216:J216"/>
    <mergeCell ref="H217:J217"/>
    <mergeCell ref="D47:J47"/>
    <mergeCell ref="E48:J48"/>
    <mergeCell ref="E49:J49"/>
    <mergeCell ref="E50:J50"/>
    <mergeCell ref="D51:J51"/>
    <mergeCell ref="C52:J52"/>
    <mergeCell ref="C54:J54"/>
    <mergeCell ref="C55:J55"/>
    <mergeCell ref="C57:J57"/>
    <mergeCell ref="D58:J58"/>
    <mergeCell ref="D59:J59"/>
    <mergeCell ref="D60:J60"/>
    <mergeCell ref="D61:J61"/>
    <mergeCell ref="D62:J62"/>
    <mergeCell ref="D63:J63"/>
    <mergeCell ref="D65:J65"/>
    <mergeCell ref="D66:J66"/>
    <mergeCell ref="D67:J67"/>
    <mergeCell ref="D68:J68"/>
    <mergeCell ref="D69:J69"/>
    <mergeCell ref="D70:J70"/>
    <mergeCell ref="C75:J75"/>
    <mergeCell ref="C9:J9"/>
    <mergeCell ref="D10:J10"/>
    <mergeCell ref="D11:J11"/>
    <mergeCell ref="D15:J15"/>
    <mergeCell ref="D16:J16"/>
    <mergeCell ref="D17:J17"/>
    <mergeCell ref="F18:J18"/>
    <mergeCell ref="F19:J19"/>
    <mergeCell ref="F20:J20"/>
    <mergeCell ref="F21:J21"/>
    <mergeCell ref="F22:J22"/>
    <mergeCell ref="F23:J23"/>
    <mergeCell ref="C25:J25"/>
    <mergeCell ref="C26:J26"/>
    <mergeCell ref="D27:J27"/>
    <mergeCell ref="D28:J28"/>
    <mergeCell ref="D30:J30"/>
    <mergeCell ref="D31:J31"/>
    <mergeCell ref="D33:J33"/>
    <mergeCell ref="G44:J44"/>
    <mergeCell ref="G45:J45"/>
    <mergeCell ref="C3:J3"/>
    <mergeCell ref="C4:J4"/>
    <mergeCell ref="C6:J6"/>
    <mergeCell ref="C7:J7"/>
    <mergeCell ref="G39:J39"/>
    <mergeCell ref="G40:J40"/>
    <mergeCell ref="G41:J41"/>
    <mergeCell ref="G42:J42"/>
    <mergeCell ref="G43:J43"/>
    <mergeCell ref="D34:J34"/>
    <mergeCell ref="D35:J35"/>
    <mergeCell ref="G36:J36"/>
    <mergeCell ref="G37:J37"/>
    <mergeCell ref="G38:J38"/>
  </mergeCells>
  <pageMargins left="0.39370078740157483" right="0.39370078740157483" top="0.39370078740157483" bottom="0.39370078740157483" header="0" footer="0"/>
  <pageSetup paperSize="9" scale="77" fitToHeight="0" orientation="portrait" r:id="rId1"/>
  <headerFooter>
    <oddFooter>&amp;CStrana &amp;P z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7</vt:i4>
      </vt:variant>
    </vt:vector>
  </HeadingPairs>
  <TitlesOfParts>
    <vt:vector size="11" baseType="lpstr">
      <vt:lpstr>Rekapitulace stavby</vt:lpstr>
      <vt:lpstr>SO.101 - SO.101 - Polní c...</vt:lpstr>
      <vt:lpstr>VoN - Vedlejší a ostatní ...</vt:lpstr>
      <vt:lpstr>Pokyny pro vyplnění</vt:lpstr>
      <vt:lpstr>'Rekapitulace stavby'!Názvy_tisku</vt:lpstr>
      <vt:lpstr>'SO.101 - SO.101 - Polní c...'!Názvy_tisku</vt:lpstr>
      <vt:lpstr>'VoN - Vedlejší a ostatní ...'!Názvy_tisku</vt:lpstr>
      <vt:lpstr>'Pokyny pro vyplnění'!Oblast_tisku</vt:lpstr>
      <vt:lpstr>'Rekapitulace stavby'!Oblast_tisku</vt:lpstr>
      <vt:lpstr>'SO.101 - SO.101 - Polní c...'!Oblast_tisku</vt:lpstr>
      <vt:lpstr>'VoN - Vedlejší a ostatní ...'!Oblast_tisku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Josef Nentwich, CR Project</dc:creator>
  <cp:lastModifiedBy>Kučerová Jitka Ing.</cp:lastModifiedBy>
  <cp:lastPrinted>2021-05-31T20:18:26Z</cp:lastPrinted>
  <dcterms:created xsi:type="dcterms:W3CDTF">2021-05-31T20:15:54Z</dcterms:created>
  <dcterms:modified xsi:type="dcterms:W3CDTF">2021-06-02T13:28:58Z</dcterms:modified>
</cp:coreProperties>
</file>