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W:\Vymena\__VEŘEJNÉ ZAKÁZKY\2021\5. Mnichov C5, liniová zeleň, mostek M1\3. Podklady\2. Rozpocet\"/>
    </mc:Choice>
  </mc:AlternateContent>
  <xr:revisionPtr revIDLastSave="0" documentId="13_ncr:1_{DF528805-1E5B-409B-A52C-006F23CCD465}" xr6:coauthVersionLast="45" xr6:coauthVersionMax="45" xr10:uidLastSave="{00000000-0000-0000-0000-000000000000}"/>
  <bookViews>
    <workbookView xWindow="390" yWindow="390" windowWidth="18690" windowHeight="16710" xr2:uid="{00000000-000D-0000-FFFF-FFFF00000000}"/>
  </bookViews>
  <sheets>
    <sheet name="Rekapitulace stavby" sheetId="1" r:id="rId1"/>
    <sheet name="SO 101 - Polní cesta C5" sheetId="2" r:id="rId2"/>
    <sheet name="SO 102 - Odvodnění" sheetId="3" r:id="rId3"/>
    <sheet name="SO 151 - Propustek č.2" sheetId="4" r:id="rId4"/>
    <sheet name="SO 201 - Most" sheetId="5" r:id="rId5"/>
    <sheet name="SO 801 - Kácení zeleně" sheetId="6" r:id="rId6"/>
    <sheet name="SO 802 - Výsadba KZ2" sheetId="7" r:id="rId7"/>
    <sheet name="VON - Vedlejší a ostatní ..." sheetId="8" r:id="rId8"/>
    <sheet name="Pokyny pro vyplnění" sheetId="9" r:id="rId9"/>
  </sheets>
  <definedNames>
    <definedName name="_xlnm._FilterDatabase" localSheetId="1" hidden="1">'SO 101 - Polní cesta C5'!$C$87:$K$296</definedName>
    <definedName name="_xlnm._FilterDatabase" localSheetId="2" hidden="1">'SO 102 - Odvodnění'!$C$87:$K$215</definedName>
    <definedName name="_xlnm._FilterDatabase" localSheetId="3" hidden="1">'SO 151 - Propustek č.2'!$C$89:$K$227</definedName>
    <definedName name="_xlnm._FilterDatabase" localSheetId="4" hidden="1">'SO 201 - Most'!$C$91:$K$585</definedName>
    <definedName name="_xlnm._FilterDatabase" localSheetId="5" hidden="1">'SO 801 - Kácení zeleně'!$C$81:$K$161</definedName>
    <definedName name="_xlnm._FilterDatabase" localSheetId="6" hidden="1">'SO 802 - Výsadba KZ2'!$C$81:$K$152</definedName>
    <definedName name="_xlnm._FilterDatabase" localSheetId="7" hidden="1">'VON - Vedlejší a ostatní ...'!$C$84:$K$143</definedName>
    <definedName name="_xlnm.Print_Titles" localSheetId="0">'Rekapitulace stavby'!$52:$52</definedName>
    <definedName name="_xlnm.Print_Titles" localSheetId="1">'SO 101 - Polní cesta C5'!$87:$87</definedName>
    <definedName name="_xlnm.Print_Titles" localSheetId="2">'SO 102 - Odvodnění'!$87:$87</definedName>
    <definedName name="_xlnm.Print_Titles" localSheetId="3">'SO 151 - Propustek č.2'!$89:$89</definedName>
    <definedName name="_xlnm.Print_Titles" localSheetId="4">'SO 201 - Most'!$91:$91</definedName>
    <definedName name="_xlnm.Print_Titles" localSheetId="5">'SO 801 - Kácení zeleně'!$81:$81</definedName>
    <definedName name="_xlnm.Print_Titles" localSheetId="6">'SO 802 - Výsadba KZ2'!$81:$81</definedName>
    <definedName name="_xlnm.Print_Titles" localSheetId="7">'VON - Vedlejší a ostatní ...'!$84:$84</definedName>
    <definedName name="_xlnm.Print_Area" localSheetId="8">'Pokyny pro vyplnění'!$B$2:$K$71,'Pokyny pro vyplnění'!$B$74:$K$118,'Pokyny pro vyplnění'!$B$121:$K$161,'Pokyny pro vyplnění'!$B$164:$K$218</definedName>
    <definedName name="_xlnm.Print_Area" localSheetId="0">'Rekapitulace stavby'!$D$4:$AO$36,'Rekapitulace stavby'!$C$42:$AQ$62</definedName>
    <definedName name="_xlnm.Print_Area" localSheetId="1">'SO 101 - Polní cesta C5'!$C$4:$J$39,'SO 101 - Polní cesta C5'!$C$45:$J$69,'SO 101 - Polní cesta C5'!$C$75:$K$296</definedName>
    <definedName name="_xlnm.Print_Area" localSheetId="2">'SO 102 - Odvodnění'!$C$4:$J$39,'SO 102 - Odvodnění'!$C$45:$J$69,'SO 102 - Odvodnění'!$C$75:$K$215</definedName>
    <definedName name="_xlnm.Print_Area" localSheetId="3">'SO 151 - Propustek č.2'!$C$4:$J$39,'SO 151 - Propustek č.2'!$C$45:$J$71,'SO 151 - Propustek č.2'!$C$77:$K$227</definedName>
    <definedName name="_xlnm.Print_Area" localSheetId="4">'SO 201 - Most'!$C$4:$J$39,'SO 201 - Most'!$C$45:$J$73,'SO 201 - Most'!$C$79:$K$585</definedName>
    <definedName name="_xlnm.Print_Area" localSheetId="5">'SO 801 - Kácení zeleně'!$C$4:$J$39,'SO 801 - Kácení zeleně'!$C$45:$J$63,'SO 801 - Kácení zeleně'!$C$69:$K$161</definedName>
    <definedName name="_xlnm.Print_Area" localSheetId="6">'SO 802 - Výsadba KZ2'!$C$4:$J$39,'SO 802 - Výsadba KZ2'!$C$45:$J$63,'SO 802 - Výsadba KZ2'!$C$69:$K$152</definedName>
    <definedName name="_xlnm.Print_Area" localSheetId="7">'VON - Vedlejší a ostatní ...'!$C$4:$J$39,'VON - Vedlejší a ostatní ...'!$C$45:$J$66,'VON - Vedlejší a ostatní ...'!$C$72:$K$143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7" i="8" l="1"/>
  <c r="J36" i="8"/>
  <c r="AY61" i="1" s="1"/>
  <c r="J35" i="8"/>
  <c r="AX61" i="1" s="1"/>
  <c r="BI142" i="8"/>
  <c r="BH142" i="8"/>
  <c r="BG142" i="8"/>
  <c r="BF142" i="8"/>
  <c r="T142" i="8"/>
  <c r="R142" i="8"/>
  <c r="P142" i="8"/>
  <c r="BI138" i="8"/>
  <c r="BH138" i="8"/>
  <c r="BG138" i="8"/>
  <c r="BF138" i="8"/>
  <c r="T138" i="8"/>
  <c r="R138" i="8"/>
  <c r="P138" i="8"/>
  <c r="BI135" i="8"/>
  <c r="BH135" i="8"/>
  <c r="BG135" i="8"/>
  <c r="BF135" i="8"/>
  <c r="T135" i="8"/>
  <c r="T134" i="8" s="1"/>
  <c r="R135" i="8"/>
  <c r="R134" i="8" s="1"/>
  <c r="P135" i="8"/>
  <c r="P134" i="8" s="1"/>
  <c r="BI132" i="8"/>
  <c r="BH132" i="8"/>
  <c r="BG132" i="8"/>
  <c r="BF132" i="8"/>
  <c r="T132" i="8"/>
  <c r="R132" i="8"/>
  <c r="P132" i="8"/>
  <c r="BI130" i="8"/>
  <c r="BH130" i="8"/>
  <c r="BG130" i="8"/>
  <c r="BF130" i="8"/>
  <c r="T130" i="8"/>
  <c r="R130" i="8"/>
  <c r="P130" i="8"/>
  <c r="BI128" i="8"/>
  <c r="BH128" i="8"/>
  <c r="BG128" i="8"/>
  <c r="BF128" i="8"/>
  <c r="T128" i="8"/>
  <c r="R128" i="8"/>
  <c r="P128" i="8"/>
  <c r="BI122" i="8"/>
  <c r="BH122" i="8"/>
  <c r="BG122" i="8"/>
  <c r="BF122" i="8"/>
  <c r="T122" i="8"/>
  <c r="R122" i="8"/>
  <c r="P122" i="8"/>
  <c r="BI120" i="8"/>
  <c r="BH120" i="8"/>
  <c r="BG120" i="8"/>
  <c r="BF120" i="8"/>
  <c r="T120" i="8"/>
  <c r="R120" i="8"/>
  <c r="P120" i="8"/>
  <c r="BI118" i="8"/>
  <c r="BH118" i="8"/>
  <c r="BG118" i="8"/>
  <c r="BF118" i="8"/>
  <c r="T118" i="8"/>
  <c r="R118" i="8"/>
  <c r="P118" i="8"/>
  <c r="BI114" i="8"/>
  <c r="BH114" i="8"/>
  <c r="BG114" i="8"/>
  <c r="BF114" i="8"/>
  <c r="T114" i="8"/>
  <c r="R114" i="8"/>
  <c r="P114" i="8"/>
  <c r="BI106" i="8"/>
  <c r="BH106" i="8"/>
  <c r="BG106" i="8"/>
  <c r="BF106" i="8"/>
  <c r="T106" i="8"/>
  <c r="R106" i="8"/>
  <c r="P106" i="8"/>
  <c r="BI103" i="8"/>
  <c r="BH103" i="8"/>
  <c r="BG103" i="8"/>
  <c r="BF103" i="8"/>
  <c r="T103" i="8"/>
  <c r="R103" i="8"/>
  <c r="P103" i="8"/>
  <c r="BI101" i="8"/>
  <c r="BH101" i="8"/>
  <c r="BG101" i="8"/>
  <c r="BF101" i="8"/>
  <c r="T101" i="8"/>
  <c r="R101" i="8"/>
  <c r="P101" i="8"/>
  <c r="BI99" i="8"/>
  <c r="BH99" i="8"/>
  <c r="BG99" i="8"/>
  <c r="BF99" i="8"/>
  <c r="T99" i="8"/>
  <c r="R99" i="8"/>
  <c r="P99" i="8"/>
  <c r="BI97" i="8"/>
  <c r="BH97" i="8"/>
  <c r="BG97" i="8"/>
  <c r="BF97" i="8"/>
  <c r="T97" i="8"/>
  <c r="R97" i="8"/>
  <c r="P97" i="8"/>
  <c r="BI95" i="8"/>
  <c r="BH95" i="8"/>
  <c r="BG95" i="8"/>
  <c r="BF95" i="8"/>
  <c r="T95" i="8"/>
  <c r="R95" i="8"/>
  <c r="P95" i="8"/>
  <c r="BI93" i="8"/>
  <c r="BH93" i="8"/>
  <c r="BG93" i="8"/>
  <c r="BF93" i="8"/>
  <c r="T93" i="8"/>
  <c r="R93" i="8"/>
  <c r="P93" i="8"/>
  <c r="BI91" i="8"/>
  <c r="BH91" i="8"/>
  <c r="BG91" i="8"/>
  <c r="BF91" i="8"/>
  <c r="T91" i="8"/>
  <c r="R91" i="8"/>
  <c r="P91" i="8"/>
  <c r="BI90" i="8"/>
  <c r="BH90" i="8"/>
  <c r="BG90" i="8"/>
  <c r="BF90" i="8"/>
  <c r="T90" i="8"/>
  <c r="R90" i="8"/>
  <c r="P90" i="8"/>
  <c r="BI88" i="8"/>
  <c r="BH88" i="8"/>
  <c r="BG88" i="8"/>
  <c r="BF88" i="8"/>
  <c r="T88" i="8"/>
  <c r="R88" i="8"/>
  <c r="P88" i="8"/>
  <c r="J82" i="8"/>
  <c r="J81" i="8"/>
  <c r="F81" i="8"/>
  <c r="F79" i="8"/>
  <c r="E77" i="8"/>
  <c r="J55" i="8"/>
  <c r="J54" i="8"/>
  <c r="F54" i="8"/>
  <c r="F52" i="8"/>
  <c r="E50" i="8"/>
  <c r="J18" i="8"/>
  <c r="E18" i="8"/>
  <c r="F82" i="8" s="1"/>
  <c r="J17" i="8"/>
  <c r="J12" i="8"/>
  <c r="J52" i="8"/>
  <c r="E7" i="8"/>
  <c r="E75" i="8" s="1"/>
  <c r="J37" i="7"/>
  <c r="J36" i="7"/>
  <c r="AY60" i="1" s="1"/>
  <c r="J35" i="7"/>
  <c r="AX60" i="1"/>
  <c r="BI152" i="7"/>
  <c r="BH152" i="7"/>
  <c r="BG152" i="7"/>
  <c r="BF152" i="7"/>
  <c r="T152" i="7"/>
  <c r="T151" i="7" s="1"/>
  <c r="R152" i="7"/>
  <c r="R151" i="7"/>
  <c r="P152" i="7"/>
  <c r="P151" i="7" s="1"/>
  <c r="BI149" i="7"/>
  <c r="BH149" i="7"/>
  <c r="BG149" i="7"/>
  <c r="BF149" i="7"/>
  <c r="T149" i="7"/>
  <c r="R149" i="7"/>
  <c r="P149" i="7"/>
  <c r="BI147" i="7"/>
  <c r="BH147" i="7"/>
  <c r="BG147" i="7"/>
  <c r="BF147" i="7"/>
  <c r="T147" i="7"/>
  <c r="R147" i="7"/>
  <c r="P147" i="7"/>
  <c r="BI145" i="7"/>
  <c r="BH145" i="7"/>
  <c r="BG145" i="7"/>
  <c r="BF145" i="7"/>
  <c r="T145" i="7"/>
  <c r="R145" i="7"/>
  <c r="P145" i="7"/>
  <c r="BI139" i="7"/>
  <c r="BH139" i="7"/>
  <c r="BG139" i="7"/>
  <c r="BF139" i="7"/>
  <c r="T139" i="7"/>
  <c r="R139" i="7"/>
  <c r="P139" i="7"/>
  <c r="BI136" i="7"/>
  <c r="BH136" i="7"/>
  <c r="BG136" i="7"/>
  <c r="BF136" i="7"/>
  <c r="T136" i="7"/>
  <c r="R136" i="7"/>
  <c r="P136" i="7"/>
  <c r="BI133" i="7"/>
  <c r="BH133" i="7"/>
  <c r="BG133" i="7"/>
  <c r="BF133" i="7"/>
  <c r="T133" i="7"/>
  <c r="R133" i="7"/>
  <c r="P133" i="7"/>
  <c r="BI127" i="7"/>
  <c r="BH127" i="7"/>
  <c r="BG127" i="7"/>
  <c r="BF127" i="7"/>
  <c r="T127" i="7"/>
  <c r="R127" i="7"/>
  <c r="P127" i="7"/>
  <c r="BI124" i="7"/>
  <c r="BH124" i="7"/>
  <c r="BG124" i="7"/>
  <c r="BF124" i="7"/>
  <c r="T124" i="7"/>
  <c r="R124" i="7"/>
  <c r="P124" i="7"/>
  <c r="BI121" i="7"/>
  <c r="BH121" i="7"/>
  <c r="BG121" i="7"/>
  <c r="BF121" i="7"/>
  <c r="T121" i="7"/>
  <c r="R121" i="7"/>
  <c r="P121" i="7"/>
  <c r="BI119" i="7"/>
  <c r="BH119" i="7"/>
  <c r="BG119" i="7"/>
  <c r="BF119" i="7"/>
  <c r="T119" i="7"/>
  <c r="R119" i="7"/>
  <c r="P119" i="7"/>
  <c r="BI116" i="7"/>
  <c r="BH116" i="7"/>
  <c r="BG116" i="7"/>
  <c r="BF116" i="7"/>
  <c r="T116" i="7"/>
  <c r="R116" i="7"/>
  <c r="P116" i="7"/>
  <c r="BI111" i="7"/>
  <c r="BH111" i="7"/>
  <c r="BG111" i="7"/>
  <c r="BF111" i="7"/>
  <c r="T111" i="7"/>
  <c r="R111" i="7"/>
  <c r="P111" i="7"/>
  <c r="BI108" i="7"/>
  <c r="BH108" i="7"/>
  <c r="BG108" i="7"/>
  <c r="BF108" i="7"/>
  <c r="T108" i="7"/>
  <c r="R108" i="7"/>
  <c r="P108" i="7"/>
  <c r="BI104" i="7"/>
  <c r="BH104" i="7"/>
  <c r="BG104" i="7"/>
  <c r="BF104" i="7"/>
  <c r="T104" i="7"/>
  <c r="R104" i="7"/>
  <c r="P104" i="7"/>
  <c r="BI103" i="7"/>
  <c r="BH103" i="7"/>
  <c r="BG103" i="7"/>
  <c r="BF103" i="7"/>
  <c r="T103" i="7"/>
  <c r="R103" i="7"/>
  <c r="P103" i="7"/>
  <c r="BI102" i="7"/>
  <c r="BH102" i="7"/>
  <c r="BG102" i="7"/>
  <c r="BF102" i="7"/>
  <c r="T102" i="7"/>
  <c r="R102" i="7"/>
  <c r="P102" i="7"/>
  <c r="BI97" i="7"/>
  <c r="BH97" i="7"/>
  <c r="BG97" i="7"/>
  <c r="BF97" i="7"/>
  <c r="T97" i="7"/>
  <c r="R97" i="7"/>
  <c r="P97" i="7"/>
  <c r="BI94" i="7"/>
  <c r="BH94" i="7"/>
  <c r="BG94" i="7"/>
  <c r="BF94" i="7"/>
  <c r="T94" i="7"/>
  <c r="R94" i="7"/>
  <c r="P94" i="7"/>
  <c r="BI89" i="7"/>
  <c r="BH89" i="7"/>
  <c r="BG89" i="7"/>
  <c r="BF89" i="7"/>
  <c r="T89" i="7"/>
  <c r="R89" i="7"/>
  <c r="P89" i="7"/>
  <c r="BI87" i="7"/>
  <c r="BH87" i="7"/>
  <c r="BG87" i="7"/>
  <c r="BF87" i="7"/>
  <c r="T87" i="7"/>
  <c r="R87" i="7"/>
  <c r="P87" i="7"/>
  <c r="BI85" i="7"/>
  <c r="BH85" i="7"/>
  <c r="BG85" i="7"/>
  <c r="BF85" i="7"/>
  <c r="T85" i="7"/>
  <c r="R85" i="7"/>
  <c r="P85" i="7"/>
  <c r="J79" i="7"/>
  <c r="J78" i="7"/>
  <c r="F78" i="7"/>
  <c r="F76" i="7"/>
  <c r="E74" i="7"/>
  <c r="J55" i="7"/>
  <c r="J54" i="7"/>
  <c r="F54" i="7"/>
  <c r="F52" i="7"/>
  <c r="E50" i="7"/>
  <c r="J18" i="7"/>
  <c r="E18" i="7"/>
  <c r="F79" i="7" s="1"/>
  <c r="J17" i="7"/>
  <c r="J12" i="7"/>
  <c r="J76" i="7"/>
  <c r="E7" i="7"/>
  <c r="E72" i="7" s="1"/>
  <c r="J37" i="6"/>
  <c r="J36" i="6"/>
  <c r="AY59" i="1" s="1"/>
  <c r="J35" i="6"/>
  <c r="AX59" i="1"/>
  <c r="BI159" i="6"/>
  <c r="BH159" i="6"/>
  <c r="BG159" i="6"/>
  <c r="BF159" i="6"/>
  <c r="T159" i="6"/>
  <c r="T158" i="6" s="1"/>
  <c r="R159" i="6"/>
  <c r="R158" i="6"/>
  <c r="P159" i="6"/>
  <c r="P158" i="6" s="1"/>
  <c r="BI155" i="6"/>
  <c r="BH155" i="6"/>
  <c r="BG155" i="6"/>
  <c r="BF155" i="6"/>
  <c r="T155" i="6"/>
  <c r="R155" i="6"/>
  <c r="P155" i="6"/>
  <c r="BI152" i="6"/>
  <c r="BH152" i="6"/>
  <c r="BG152" i="6"/>
  <c r="BF152" i="6"/>
  <c r="T152" i="6"/>
  <c r="R152" i="6"/>
  <c r="P152" i="6"/>
  <c r="BI148" i="6"/>
  <c r="BH148" i="6"/>
  <c r="BG148" i="6"/>
  <c r="BF148" i="6"/>
  <c r="T148" i="6"/>
  <c r="R148" i="6"/>
  <c r="P148" i="6"/>
  <c r="BI145" i="6"/>
  <c r="BH145" i="6"/>
  <c r="BG145" i="6"/>
  <c r="BF145" i="6"/>
  <c r="T145" i="6"/>
  <c r="R145" i="6"/>
  <c r="P145" i="6"/>
  <c r="BI142" i="6"/>
  <c r="BH142" i="6"/>
  <c r="BG142" i="6"/>
  <c r="BF142" i="6"/>
  <c r="T142" i="6"/>
  <c r="R142" i="6"/>
  <c r="P142" i="6"/>
  <c r="BI139" i="6"/>
  <c r="BH139" i="6"/>
  <c r="BG139" i="6"/>
  <c r="BF139" i="6"/>
  <c r="T139" i="6"/>
  <c r="R139" i="6"/>
  <c r="P139" i="6"/>
  <c r="BI136" i="6"/>
  <c r="BH136" i="6"/>
  <c r="BG136" i="6"/>
  <c r="BF136" i="6"/>
  <c r="T136" i="6"/>
  <c r="R136" i="6"/>
  <c r="P136" i="6"/>
  <c r="BI134" i="6"/>
  <c r="BH134" i="6"/>
  <c r="BG134" i="6"/>
  <c r="BF134" i="6"/>
  <c r="T134" i="6"/>
  <c r="R134" i="6"/>
  <c r="P134" i="6"/>
  <c r="BI132" i="6"/>
  <c r="BH132" i="6"/>
  <c r="BG132" i="6"/>
  <c r="BF132" i="6"/>
  <c r="T132" i="6"/>
  <c r="R132" i="6"/>
  <c r="P132"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BI118" i="6"/>
  <c r="BH118" i="6"/>
  <c r="BG118" i="6"/>
  <c r="BF118" i="6"/>
  <c r="T118" i="6"/>
  <c r="R118" i="6"/>
  <c r="P118" i="6"/>
  <c r="BI115" i="6"/>
  <c r="BH115" i="6"/>
  <c r="BG115" i="6"/>
  <c r="BF115" i="6"/>
  <c r="T115" i="6"/>
  <c r="R115" i="6"/>
  <c r="P115" i="6"/>
  <c r="BI110" i="6"/>
  <c r="BH110" i="6"/>
  <c r="BG110" i="6"/>
  <c r="BF110" i="6"/>
  <c r="T110" i="6"/>
  <c r="R110" i="6"/>
  <c r="P110" i="6"/>
  <c r="BI107" i="6"/>
  <c r="BH107" i="6"/>
  <c r="BG107" i="6"/>
  <c r="BF107" i="6"/>
  <c r="T107" i="6"/>
  <c r="R107" i="6"/>
  <c r="P107" i="6"/>
  <c r="BI104" i="6"/>
  <c r="BH104" i="6"/>
  <c r="BG104" i="6"/>
  <c r="BF104" i="6"/>
  <c r="T104" i="6"/>
  <c r="R104" i="6"/>
  <c r="P104" i="6"/>
  <c r="BI101" i="6"/>
  <c r="BH101" i="6"/>
  <c r="BG101" i="6"/>
  <c r="BF101" i="6"/>
  <c r="T101" i="6"/>
  <c r="R101" i="6"/>
  <c r="P101" i="6"/>
  <c r="BI98" i="6"/>
  <c r="BH98" i="6"/>
  <c r="BG98" i="6"/>
  <c r="BF98" i="6"/>
  <c r="T98" i="6"/>
  <c r="R98" i="6"/>
  <c r="P98" i="6"/>
  <c r="BI93" i="6"/>
  <c r="BH93" i="6"/>
  <c r="BG93" i="6"/>
  <c r="BF93" i="6"/>
  <c r="T93" i="6"/>
  <c r="R93" i="6"/>
  <c r="P93" i="6"/>
  <c r="BI88" i="6"/>
  <c r="BH88" i="6"/>
  <c r="BG88" i="6"/>
  <c r="BF88" i="6"/>
  <c r="T88" i="6"/>
  <c r="R88" i="6"/>
  <c r="P88" i="6"/>
  <c r="BI85" i="6"/>
  <c r="BH85" i="6"/>
  <c r="BG85" i="6"/>
  <c r="BF85" i="6"/>
  <c r="T85" i="6"/>
  <c r="R85" i="6"/>
  <c r="P85" i="6"/>
  <c r="J79" i="6"/>
  <c r="J78" i="6"/>
  <c r="F78" i="6"/>
  <c r="F76" i="6"/>
  <c r="E74" i="6"/>
  <c r="J55" i="6"/>
  <c r="J54" i="6"/>
  <c r="F54" i="6"/>
  <c r="F52" i="6"/>
  <c r="E50" i="6"/>
  <c r="J18" i="6"/>
  <c r="E18" i="6"/>
  <c r="F55" i="6" s="1"/>
  <c r="J17" i="6"/>
  <c r="J12" i="6"/>
  <c r="J76" i="6" s="1"/>
  <c r="E7" i="6"/>
  <c r="E72" i="6"/>
  <c r="J37" i="5"/>
  <c r="J36" i="5"/>
  <c r="AY58" i="1"/>
  <c r="J35" i="5"/>
  <c r="AX58" i="1"/>
  <c r="BI584" i="5"/>
  <c r="BH584" i="5"/>
  <c r="BG584" i="5"/>
  <c r="BF584" i="5"/>
  <c r="T584" i="5"/>
  <c r="R584" i="5"/>
  <c r="P584" i="5"/>
  <c r="BI580" i="5"/>
  <c r="BH580" i="5"/>
  <c r="BG580" i="5"/>
  <c r="BF580" i="5"/>
  <c r="T580" i="5"/>
  <c r="R580" i="5"/>
  <c r="P580" i="5"/>
  <c r="BI576" i="5"/>
  <c r="BH576" i="5"/>
  <c r="BG576" i="5"/>
  <c r="BF576" i="5"/>
  <c r="T576" i="5"/>
  <c r="R576" i="5"/>
  <c r="P576" i="5"/>
  <c r="BI572" i="5"/>
  <c r="BH572" i="5"/>
  <c r="BG572" i="5"/>
  <c r="BF572" i="5"/>
  <c r="T572" i="5"/>
  <c r="R572" i="5"/>
  <c r="P572" i="5"/>
  <c r="BI569" i="5"/>
  <c r="BH569" i="5"/>
  <c r="BG569" i="5"/>
  <c r="BF569" i="5"/>
  <c r="T569" i="5"/>
  <c r="R569" i="5"/>
  <c r="P569" i="5"/>
  <c r="BI562" i="5"/>
  <c r="BH562" i="5"/>
  <c r="BG562" i="5"/>
  <c r="BF562" i="5"/>
  <c r="T562" i="5"/>
  <c r="R562" i="5"/>
  <c r="P562" i="5"/>
  <c r="BI556" i="5"/>
  <c r="BH556" i="5"/>
  <c r="BG556" i="5"/>
  <c r="BF556" i="5"/>
  <c r="T556" i="5"/>
  <c r="R556" i="5"/>
  <c r="P556" i="5"/>
  <c r="BI553" i="5"/>
  <c r="BH553" i="5"/>
  <c r="BG553" i="5"/>
  <c r="BF553" i="5"/>
  <c r="T553" i="5"/>
  <c r="R553" i="5"/>
  <c r="P553" i="5"/>
  <c r="BI550" i="5"/>
  <c r="BH550" i="5"/>
  <c r="BG550" i="5"/>
  <c r="BF550" i="5"/>
  <c r="T550" i="5"/>
  <c r="R550" i="5"/>
  <c r="P550" i="5"/>
  <c r="BI546" i="5"/>
  <c r="BH546" i="5"/>
  <c r="BG546" i="5"/>
  <c r="BF546" i="5"/>
  <c r="T546" i="5"/>
  <c r="R546" i="5"/>
  <c r="P546" i="5"/>
  <c r="BI541" i="5"/>
  <c r="BH541" i="5"/>
  <c r="BG541" i="5"/>
  <c r="BF541" i="5"/>
  <c r="T541" i="5"/>
  <c r="R541" i="5"/>
  <c r="P541" i="5"/>
  <c r="BI534" i="5"/>
  <c r="BH534" i="5"/>
  <c r="BG534" i="5"/>
  <c r="BF534" i="5"/>
  <c r="T534" i="5"/>
  <c r="R534" i="5"/>
  <c r="P534" i="5"/>
  <c r="BI527" i="5"/>
  <c r="BH527" i="5"/>
  <c r="BG527" i="5"/>
  <c r="BF527" i="5"/>
  <c r="T527" i="5"/>
  <c r="R527" i="5"/>
  <c r="P527" i="5"/>
  <c r="BI523" i="5"/>
  <c r="BH523" i="5"/>
  <c r="BG523" i="5"/>
  <c r="BF523" i="5"/>
  <c r="T523" i="5"/>
  <c r="T522" i="5" s="1"/>
  <c r="R523" i="5"/>
  <c r="R522" i="5" s="1"/>
  <c r="P523" i="5"/>
  <c r="P522" i="5" s="1"/>
  <c r="BI519" i="5"/>
  <c r="BH519" i="5"/>
  <c r="BG519" i="5"/>
  <c r="BF519" i="5"/>
  <c r="T519" i="5"/>
  <c r="R519" i="5"/>
  <c r="P519" i="5"/>
  <c r="BI516" i="5"/>
  <c r="BH516" i="5"/>
  <c r="BG516" i="5"/>
  <c r="BF516" i="5"/>
  <c r="T516" i="5"/>
  <c r="R516" i="5"/>
  <c r="P516" i="5"/>
  <c r="BI513" i="5"/>
  <c r="BH513" i="5"/>
  <c r="BG513" i="5"/>
  <c r="BF513" i="5"/>
  <c r="T513" i="5"/>
  <c r="R513" i="5"/>
  <c r="P513" i="5"/>
  <c r="BI507" i="5"/>
  <c r="BH507" i="5"/>
  <c r="BG507" i="5"/>
  <c r="BF507" i="5"/>
  <c r="T507" i="5"/>
  <c r="R507" i="5"/>
  <c r="P507" i="5"/>
  <c r="BI499" i="5"/>
  <c r="BH499" i="5"/>
  <c r="BG499" i="5"/>
  <c r="BF499" i="5"/>
  <c r="T499" i="5"/>
  <c r="R499" i="5"/>
  <c r="P499" i="5"/>
  <c r="BI492" i="5"/>
  <c r="BH492" i="5"/>
  <c r="BG492" i="5"/>
  <c r="BF492" i="5"/>
  <c r="T492" i="5"/>
  <c r="R492" i="5"/>
  <c r="P492" i="5"/>
  <c r="BI488" i="5"/>
  <c r="BH488" i="5"/>
  <c r="BG488" i="5"/>
  <c r="BF488" i="5"/>
  <c r="T488" i="5"/>
  <c r="R488" i="5"/>
  <c r="P488" i="5"/>
  <c r="BI484" i="5"/>
  <c r="BH484" i="5"/>
  <c r="BG484" i="5"/>
  <c r="BF484" i="5"/>
  <c r="T484" i="5"/>
  <c r="R484" i="5"/>
  <c r="P484" i="5"/>
  <c r="BI480" i="5"/>
  <c r="BH480" i="5"/>
  <c r="BG480" i="5"/>
  <c r="BF480" i="5"/>
  <c r="T480" i="5"/>
  <c r="R480" i="5"/>
  <c r="P480" i="5"/>
  <c r="BI476" i="5"/>
  <c r="BH476" i="5"/>
  <c r="BG476" i="5"/>
  <c r="BF476" i="5"/>
  <c r="T476" i="5"/>
  <c r="R476" i="5"/>
  <c r="P476" i="5"/>
  <c r="BI469" i="5"/>
  <c r="BH469" i="5"/>
  <c r="BG469" i="5"/>
  <c r="BF469" i="5"/>
  <c r="T469" i="5"/>
  <c r="R469" i="5"/>
  <c r="P469" i="5"/>
  <c r="BI464" i="5"/>
  <c r="BH464" i="5"/>
  <c r="BG464" i="5"/>
  <c r="BF464" i="5"/>
  <c r="T464" i="5"/>
  <c r="R464" i="5"/>
  <c r="P464" i="5"/>
  <c r="BI460" i="5"/>
  <c r="BH460" i="5"/>
  <c r="BG460" i="5"/>
  <c r="BF460" i="5"/>
  <c r="T460" i="5"/>
  <c r="R460" i="5"/>
  <c r="P460" i="5"/>
  <c r="BI456" i="5"/>
  <c r="BH456" i="5"/>
  <c r="BG456" i="5"/>
  <c r="BF456" i="5"/>
  <c r="T456" i="5"/>
  <c r="R456" i="5"/>
  <c r="P456" i="5"/>
  <c r="BI452" i="5"/>
  <c r="BH452" i="5"/>
  <c r="BG452" i="5"/>
  <c r="BF452" i="5"/>
  <c r="T452" i="5"/>
  <c r="R452" i="5"/>
  <c r="P452" i="5"/>
  <c r="BI450" i="5"/>
  <c r="BH450" i="5"/>
  <c r="BG450" i="5"/>
  <c r="BF450" i="5"/>
  <c r="T450" i="5"/>
  <c r="R450" i="5"/>
  <c r="P450" i="5"/>
  <c r="BI449" i="5"/>
  <c r="BH449" i="5"/>
  <c r="BG449" i="5"/>
  <c r="BF449" i="5"/>
  <c r="T449" i="5"/>
  <c r="R449" i="5"/>
  <c r="P449" i="5"/>
  <c r="BI446" i="5"/>
  <c r="BH446" i="5"/>
  <c r="BG446" i="5"/>
  <c r="BF446" i="5"/>
  <c r="T446" i="5"/>
  <c r="R446" i="5"/>
  <c r="P446" i="5"/>
  <c r="BI442" i="5"/>
  <c r="BH442" i="5"/>
  <c r="BG442" i="5"/>
  <c r="BF442" i="5"/>
  <c r="T442" i="5"/>
  <c r="R442" i="5"/>
  <c r="P442" i="5"/>
  <c r="BI435" i="5"/>
  <c r="BH435" i="5"/>
  <c r="BG435" i="5"/>
  <c r="BF435" i="5"/>
  <c r="T435" i="5"/>
  <c r="R435" i="5"/>
  <c r="P435" i="5"/>
  <c r="BI432" i="5"/>
  <c r="BH432" i="5"/>
  <c r="BG432" i="5"/>
  <c r="BF432" i="5"/>
  <c r="T432" i="5"/>
  <c r="R432" i="5"/>
  <c r="P432" i="5"/>
  <c r="BI429" i="5"/>
  <c r="BH429" i="5"/>
  <c r="BG429" i="5"/>
  <c r="BF429" i="5"/>
  <c r="T429" i="5"/>
  <c r="R429" i="5"/>
  <c r="P429" i="5"/>
  <c r="BI425" i="5"/>
  <c r="BH425" i="5"/>
  <c r="BG425" i="5"/>
  <c r="BF425" i="5"/>
  <c r="T425" i="5"/>
  <c r="R425" i="5"/>
  <c r="P425" i="5"/>
  <c r="BI421" i="5"/>
  <c r="BH421" i="5"/>
  <c r="BG421" i="5"/>
  <c r="BF421" i="5"/>
  <c r="T421" i="5"/>
  <c r="R421" i="5"/>
  <c r="P421" i="5"/>
  <c r="BI418" i="5"/>
  <c r="BH418" i="5"/>
  <c r="BG418" i="5"/>
  <c r="BF418" i="5"/>
  <c r="T418" i="5"/>
  <c r="R418" i="5"/>
  <c r="P418" i="5"/>
  <c r="BI415" i="5"/>
  <c r="BH415" i="5"/>
  <c r="BG415" i="5"/>
  <c r="BF415" i="5"/>
  <c r="T415" i="5"/>
  <c r="R415" i="5"/>
  <c r="P415" i="5"/>
  <c r="BI413" i="5"/>
  <c r="BH413" i="5"/>
  <c r="BG413" i="5"/>
  <c r="BF413" i="5"/>
  <c r="T413" i="5"/>
  <c r="R413" i="5"/>
  <c r="P413" i="5"/>
  <c r="BI410" i="5"/>
  <c r="BH410" i="5"/>
  <c r="BG410" i="5"/>
  <c r="BF410" i="5"/>
  <c r="T410" i="5"/>
  <c r="R410" i="5"/>
  <c r="P410" i="5"/>
  <c r="BI407" i="5"/>
  <c r="BH407" i="5"/>
  <c r="BG407" i="5"/>
  <c r="BF407" i="5"/>
  <c r="T407" i="5"/>
  <c r="R407" i="5"/>
  <c r="P407" i="5"/>
  <c r="BI404" i="5"/>
  <c r="BH404" i="5"/>
  <c r="BG404" i="5"/>
  <c r="BF404" i="5"/>
  <c r="T404" i="5"/>
  <c r="R404" i="5"/>
  <c r="P404" i="5"/>
  <c r="BI400" i="5"/>
  <c r="BH400" i="5"/>
  <c r="BG400" i="5"/>
  <c r="BF400" i="5"/>
  <c r="T400" i="5"/>
  <c r="T399" i="5" s="1"/>
  <c r="R400" i="5"/>
  <c r="R399" i="5"/>
  <c r="P400" i="5"/>
  <c r="P399" i="5" s="1"/>
  <c r="BI395" i="5"/>
  <c r="BH395" i="5"/>
  <c r="BG395" i="5"/>
  <c r="BF395" i="5"/>
  <c r="T395" i="5"/>
  <c r="T394" i="5"/>
  <c r="R395" i="5"/>
  <c r="R394" i="5" s="1"/>
  <c r="P395" i="5"/>
  <c r="P394" i="5"/>
  <c r="BI390" i="5"/>
  <c r="BH390" i="5"/>
  <c r="BG390" i="5"/>
  <c r="BF390" i="5"/>
  <c r="T390" i="5"/>
  <c r="R390" i="5"/>
  <c r="P390" i="5"/>
  <c r="BI387" i="5"/>
  <c r="BH387" i="5"/>
  <c r="BG387" i="5"/>
  <c r="BF387" i="5"/>
  <c r="T387" i="5"/>
  <c r="R387" i="5"/>
  <c r="P387" i="5"/>
  <c r="BI383" i="5"/>
  <c r="BH383" i="5"/>
  <c r="BG383" i="5"/>
  <c r="BF383" i="5"/>
  <c r="T383" i="5"/>
  <c r="R383" i="5"/>
  <c r="P383" i="5"/>
  <c r="BI379" i="5"/>
  <c r="BH379" i="5"/>
  <c r="BG379" i="5"/>
  <c r="BF379" i="5"/>
  <c r="T379" i="5"/>
  <c r="R379" i="5"/>
  <c r="P379" i="5"/>
  <c r="BI375" i="5"/>
  <c r="BH375" i="5"/>
  <c r="BG375" i="5"/>
  <c r="BF375" i="5"/>
  <c r="T375" i="5"/>
  <c r="R375" i="5"/>
  <c r="P375" i="5"/>
  <c r="BI371" i="5"/>
  <c r="BH371" i="5"/>
  <c r="BG371" i="5"/>
  <c r="BF371" i="5"/>
  <c r="T371" i="5"/>
  <c r="R371" i="5"/>
  <c r="P371" i="5"/>
  <c r="BI368" i="5"/>
  <c r="BH368" i="5"/>
  <c r="BG368" i="5"/>
  <c r="BF368" i="5"/>
  <c r="T368" i="5"/>
  <c r="R368" i="5"/>
  <c r="P368" i="5"/>
  <c r="BI363" i="5"/>
  <c r="BH363" i="5"/>
  <c r="BG363" i="5"/>
  <c r="BF363" i="5"/>
  <c r="T363" i="5"/>
  <c r="R363" i="5"/>
  <c r="P363" i="5"/>
  <c r="BI358" i="5"/>
  <c r="BH358" i="5"/>
  <c r="BG358" i="5"/>
  <c r="BF358" i="5"/>
  <c r="T358" i="5"/>
  <c r="R358" i="5"/>
  <c r="P358" i="5"/>
  <c r="BI356" i="5"/>
  <c r="BH356" i="5"/>
  <c r="BG356" i="5"/>
  <c r="BF356" i="5"/>
  <c r="T356" i="5"/>
  <c r="R356" i="5"/>
  <c r="P356" i="5"/>
  <c r="BI354" i="5"/>
  <c r="BH354" i="5"/>
  <c r="BG354" i="5"/>
  <c r="BF354" i="5"/>
  <c r="T354" i="5"/>
  <c r="R354" i="5"/>
  <c r="P354" i="5"/>
  <c r="BI352" i="5"/>
  <c r="BH352" i="5"/>
  <c r="BG352" i="5"/>
  <c r="BF352" i="5"/>
  <c r="T352" i="5"/>
  <c r="R352" i="5"/>
  <c r="P352" i="5"/>
  <c r="BI349" i="5"/>
  <c r="BH349" i="5"/>
  <c r="BG349" i="5"/>
  <c r="BF349" i="5"/>
  <c r="T349" i="5"/>
  <c r="R349" i="5"/>
  <c r="P349" i="5"/>
  <c r="BI346" i="5"/>
  <c r="BH346" i="5"/>
  <c r="BG346" i="5"/>
  <c r="BF346" i="5"/>
  <c r="T346" i="5"/>
  <c r="R346" i="5"/>
  <c r="P346" i="5"/>
  <c r="BI343" i="5"/>
  <c r="BH343" i="5"/>
  <c r="BG343" i="5"/>
  <c r="BF343" i="5"/>
  <c r="T343" i="5"/>
  <c r="R343" i="5"/>
  <c r="P343" i="5"/>
  <c r="BI338" i="5"/>
  <c r="BH338" i="5"/>
  <c r="BG338" i="5"/>
  <c r="BF338" i="5"/>
  <c r="T338" i="5"/>
  <c r="R338" i="5"/>
  <c r="P338" i="5"/>
  <c r="BI330" i="5"/>
  <c r="BH330" i="5"/>
  <c r="BG330" i="5"/>
  <c r="BF330" i="5"/>
  <c r="T330" i="5"/>
  <c r="R330" i="5"/>
  <c r="P330" i="5"/>
  <c r="BI327" i="5"/>
  <c r="BH327" i="5"/>
  <c r="BG327" i="5"/>
  <c r="BF327" i="5"/>
  <c r="T327" i="5"/>
  <c r="R327" i="5"/>
  <c r="P327" i="5"/>
  <c r="BI325" i="5"/>
  <c r="BH325" i="5"/>
  <c r="BG325" i="5"/>
  <c r="BF325" i="5"/>
  <c r="T325" i="5"/>
  <c r="R325" i="5"/>
  <c r="P325" i="5"/>
  <c r="BI321" i="5"/>
  <c r="BH321" i="5"/>
  <c r="BG321" i="5"/>
  <c r="BF321" i="5"/>
  <c r="T321" i="5"/>
  <c r="R321" i="5"/>
  <c r="P321" i="5"/>
  <c r="BI319" i="5"/>
  <c r="BH319" i="5"/>
  <c r="BG319" i="5"/>
  <c r="BF319" i="5"/>
  <c r="T319" i="5"/>
  <c r="R319" i="5"/>
  <c r="P319" i="5"/>
  <c r="BI317" i="5"/>
  <c r="BH317" i="5"/>
  <c r="BG317" i="5"/>
  <c r="BF317" i="5"/>
  <c r="T317" i="5"/>
  <c r="R317" i="5"/>
  <c r="P317" i="5"/>
  <c r="BI313" i="5"/>
  <c r="BH313" i="5"/>
  <c r="BG313" i="5"/>
  <c r="BF313" i="5"/>
  <c r="T313" i="5"/>
  <c r="R313" i="5"/>
  <c r="P313" i="5"/>
  <c r="BI308" i="5"/>
  <c r="BH308" i="5"/>
  <c r="BG308" i="5"/>
  <c r="BF308" i="5"/>
  <c r="T308" i="5"/>
  <c r="R308" i="5"/>
  <c r="P308" i="5"/>
  <c r="BI303" i="5"/>
  <c r="BH303" i="5"/>
  <c r="BG303" i="5"/>
  <c r="BF303" i="5"/>
  <c r="T303" i="5"/>
  <c r="R303" i="5"/>
  <c r="P303" i="5"/>
  <c r="BI299" i="5"/>
  <c r="BH299" i="5"/>
  <c r="BG299" i="5"/>
  <c r="BF299" i="5"/>
  <c r="T299" i="5"/>
  <c r="R299" i="5"/>
  <c r="P299" i="5"/>
  <c r="BI297" i="5"/>
  <c r="BH297" i="5"/>
  <c r="BG297" i="5"/>
  <c r="BF297" i="5"/>
  <c r="T297" i="5"/>
  <c r="R297" i="5"/>
  <c r="P297" i="5"/>
  <c r="BI293" i="5"/>
  <c r="BH293" i="5"/>
  <c r="BG293" i="5"/>
  <c r="BF293" i="5"/>
  <c r="T293" i="5"/>
  <c r="R293" i="5"/>
  <c r="P293" i="5"/>
  <c r="BI289" i="5"/>
  <c r="BH289" i="5"/>
  <c r="BG289" i="5"/>
  <c r="BF289" i="5"/>
  <c r="T289" i="5"/>
  <c r="R289" i="5"/>
  <c r="P289" i="5"/>
  <c r="BI286" i="5"/>
  <c r="BH286" i="5"/>
  <c r="BG286" i="5"/>
  <c r="BF286" i="5"/>
  <c r="T286" i="5"/>
  <c r="R286" i="5"/>
  <c r="P286" i="5"/>
  <c r="BI283" i="5"/>
  <c r="BH283" i="5"/>
  <c r="BG283" i="5"/>
  <c r="BF283" i="5"/>
  <c r="T283" i="5"/>
  <c r="R283" i="5"/>
  <c r="P283" i="5"/>
  <c r="BI279" i="5"/>
  <c r="BH279" i="5"/>
  <c r="BG279" i="5"/>
  <c r="BF279" i="5"/>
  <c r="T279" i="5"/>
  <c r="R279" i="5"/>
  <c r="P279" i="5"/>
  <c r="BI275" i="5"/>
  <c r="BH275" i="5"/>
  <c r="BG275" i="5"/>
  <c r="BF275" i="5"/>
  <c r="T275" i="5"/>
  <c r="R275" i="5"/>
  <c r="P275" i="5"/>
  <c r="BI273" i="5"/>
  <c r="BH273" i="5"/>
  <c r="BG273" i="5"/>
  <c r="BF273" i="5"/>
  <c r="T273" i="5"/>
  <c r="R273" i="5"/>
  <c r="P273" i="5"/>
  <c r="BI269" i="5"/>
  <c r="BH269" i="5"/>
  <c r="BG269" i="5"/>
  <c r="BF269" i="5"/>
  <c r="T269" i="5"/>
  <c r="R269" i="5"/>
  <c r="P269" i="5"/>
  <c r="BI264" i="5"/>
  <c r="BH264" i="5"/>
  <c r="BG264" i="5"/>
  <c r="BF264" i="5"/>
  <c r="T264" i="5"/>
  <c r="R264" i="5"/>
  <c r="P264" i="5"/>
  <c r="BI262" i="5"/>
  <c r="BH262" i="5"/>
  <c r="BG262" i="5"/>
  <c r="BF262" i="5"/>
  <c r="T262" i="5"/>
  <c r="R262" i="5"/>
  <c r="P262" i="5"/>
  <c r="BI259" i="5"/>
  <c r="BH259" i="5"/>
  <c r="BG259" i="5"/>
  <c r="BF259" i="5"/>
  <c r="T259" i="5"/>
  <c r="R259" i="5"/>
  <c r="P259" i="5"/>
  <c r="BI255" i="5"/>
  <c r="BH255" i="5"/>
  <c r="BG255" i="5"/>
  <c r="BF255" i="5"/>
  <c r="T255" i="5"/>
  <c r="R255" i="5"/>
  <c r="P255" i="5"/>
  <c r="BI252" i="5"/>
  <c r="BH252" i="5"/>
  <c r="BG252" i="5"/>
  <c r="BF252" i="5"/>
  <c r="T252" i="5"/>
  <c r="R252" i="5"/>
  <c r="P252" i="5"/>
  <c r="BI247" i="5"/>
  <c r="BH247" i="5"/>
  <c r="BG247" i="5"/>
  <c r="BF247" i="5"/>
  <c r="T247" i="5"/>
  <c r="R247" i="5"/>
  <c r="P247" i="5"/>
  <c r="BI244" i="5"/>
  <c r="BH244" i="5"/>
  <c r="BG244" i="5"/>
  <c r="BF244" i="5"/>
  <c r="T244" i="5"/>
  <c r="R244" i="5"/>
  <c r="P244" i="5"/>
  <c r="BI240" i="5"/>
  <c r="BH240" i="5"/>
  <c r="BG240" i="5"/>
  <c r="BF240" i="5"/>
  <c r="T240" i="5"/>
  <c r="R240" i="5"/>
  <c r="P240" i="5"/>
  <c r="BI236" i="5"/>
  <c r="BH236" i="5"/>
  <c r="BG236" i="5"/>
  <c r="BF236" i="5"/>
  <c r="T236" i="5"/>
  <c r="R236" i="5"/>
  <c r="P236" i="5"/>
  <c r="BI232" i="5"/>
  <c r="BH232" i="5"/>
  <c r="BG232" i="5"/>
  <c r="BF232" i="5"/>
  <c r="T232" i="5"/>
  <c r="R232" i="5"/>
  <c r="P232" i="5"/>
  <c r="BI229" i="5"/>
  <c r="BH229" i="5"/>
  <c r="BG229" i="5"/>
  <c r="BF229" i="5"/>
  <c r="T229" i="5"/>
  <c r="R229" i="5"/>
  <c r="P229" i="5"/>
  <c r="BI226" i="5"/>
  <c r="BH226" i="5"/>
  <c r="BG226" i="5"/>
  <c r="BF226" i="5"/>
  <c r="T226" i="5"/>
  <c r="R226" i="5"/>
  <c r="P226" i="5"/>
  <c r="BI221" i="5"/>
  <c r="BH221" i="5"/>
  <c r="BG221" i="5"/>
  <c r="BF221" i="5"/>
  <c r="T221" i="5"/>
  <c r="R221" i="5"/>
  <c r="P221" i="5"/>
  <c r="BI216" i="5"/>
  <c r="BH216" i="5"/>
  <c r="BG216" i="5"/>
  <c r="BF216" i="5"/>
  <c r="T216" i="5"/>
  <c r="R216" i="5"/>
  <c r="P216" i="5"/>
  <c r="BI212" i="5"/>
  <c r="BH212" i="5"/>
  <c r="BG212" i="5"/>
  <c r="BF212" i="5"/>
  <c r="T212" i="5"/>
  <c r="R212" i="5"/>
  <c r="P212" i="5"/>
  <c r="BI207" i="5"/>
  <c r="BH207" i="5"/>
  <c r="BG207" i="5"/>
  <c r="BF207" i="5"/>
  <c r="T207" i="5"/>
  <c r="R207" i="5"/>
  <c r="P207" i="5"/>
  <c r="BI191" i="5"/>
  <c r="BH191" i="5"/>
  <c r="BG191" i="5"/>
  <c r="BF191" i="5"/>
  <c r="T191" i="5"/>
  <c r="R191" i="5"/>
  <c r="P191" i="5"/>
  <c r="BI179" i="5"/>
  <c r="BH179" i="5"/>
  <c r="BG179" i="5"/>
  <c r="BF179" i="5"/>
  <c r="T179" i="5"/>
  <c r="R179" i="5"/>
  <c r="P179" i="5"/>
  <c r="BI175" i="5"/>
  <c r="BH175" i="5"/>
  <c r="BG175" i="5"/>
  <c r="BF175" i="5"/>
  <c r="T175" i="5"/>
  <c r="R175" i="5"/>
  <c r="P175" i="5"/>
  <c r="BI172" i="5"/>
  <c r="BH172" i="5"/>
  <c r="BG172" i="5"/>
  <c r="BF172" i="5"/>
  <c r="T172" i="5"/>
  <c r="R172" i="5"/>
  <c r="P172" i="5"/>
  <c r="BI168" i="5"/>
  <c r="BH168" i="5"/>
  <c r="BG168" i="5"/>
  <c r="BF168" i="5"/>
  <c r="T168" i="5"/>
  <c r="R168" i="5"/>
  <c r="P168" i="5"/>
  <c r="BI164" i="5"/>
  <c r="BH164" i="5"/>
  <c r="BG164" i="5"/>
  <c r="BF164" i="5"/>
  <c r="T164" i="5"/>
  <c r="R164" i="5"/>
  <c r="P164" i="5"/>
  <c r="BI161" i="5"/>
  <c r="BH161" i="5"/>
  <c r="BG161" i="5"/>
  <c r="BF161" i="5"/>
  <c r="T161" i="5"/>
  <c r="R161" i="5"/>
  <c r="P161" i="5"/>
  <c r="BI157" i="5"/>
  <c r="BH157" i="5"/>
  <c r="BG157" i="5"/>
  <c r="BF157" i="5"/>
  <c r="T157" i="5"/>
  <c r="R157" i="5"/>
  <c r="P157" i="5"/>
  <c r="BI154" i="5"/>
  <c r="BH154" i="5"/>
  <c r="BG154" i="5"/>
  <c r="BF154" i="5"/>
  <c r="T154" i="5"/>
  <c r="R154" i="5"/>
  <c r="P154" i="5"/>
  <c r="BI143" i="5"/>
  <c r="BH143" i="5"/>
  <c r="BG143" i="5"/>
  <c r="BF143" i="5"/>
  <c r="T143" i="5"/>
  <c r="R143" i="5"/>
  <c r="P143" i="5"/>
  <c r="BI138" i="5"/>
  <c r="BH138" i="5"/>
  <c r="BG138" i="5"/>
  <c r="BF138" i="5"/>
  <c r="T138" i="5"/>
  <c r="R138" i="5"/>
  <c r="P138" i="5"/>
  <c r="BI133" i="5"/>
  <c r="BH133" i="5"/>
  <c r="BG133" i="5"/>
  <c r="BF133" i="5"/>
  <c r="T133" i="5"/>
  <c r="R133" i="5"/>
  <c r="P133" i="5"/>
  <c r="BI131" i="5"/>
  <c r="BH131" i="5"/>
  <c r="BG131" i="5"/>
  <c r="BF131" i="5"/>
  <c r="T131" i="5"/>
  <c r="R131" i="5"/>
  <c r="P131" i="5"/>
  <c r="BI128" i="5"/>
  <c r="BH128" i="5"/>
  <c r="BG128" i="5"/>
  <c r="BF128" i="5"/>
  <c r="T128" i="5"/>
  <c r="R128" i="5"/>
  <c r="P128" i="5"/>
  <c r="BI123" i="5"/>
  <c r="BH123" i="5"/>
  <c r="BG123" i="5"/>
  <c r="BF123" i="5"/>
  <c r="T123" i="5"/>
  <c r="R123" i="5"/>
  <c r="P123" i="5"/>
  <c r="BI118" i="5"/>
  <c r="BH118" i="5"/>
  <c r="BG118" i="5"/>
  <c r="BF118" i="5"/>
  <c r="T118" i="5"/>
  <c r="R118" i="5"/>
  <c r="P118" i="5"/>
  <c r="BI109" i="5"/>
  <c r="BH109" i="5"/>
  <c r="BG109" i="5"/>
  <c r="BF109" i="5"/>
  <c r="T109" i="5"/>
  <c r="R109" i="5"/>
  <c r="P109" i="5"/>
  <c r="BI107" i="5"/>
  <c r="BH107" i="5"/>
  <c r="BG107" i="5"/>
  <c r="BF107" i="5"/>
  <c r="T107" i="5"/>
  <c r="R107" i="5"/>
  <c r="P107" i="5"/>
  <c r="BI103" i="5"/>
  <c r="BH103" i="5"/>
  <c r="BG103" i="5"/>
  <c r="BF103" i="5"/>
  <c r="T103" i="5"/>
  <c r="R103" i="5"/>
  <c r="P103" i="5"/>
  <c r="BI99" i="5"/>
  <c r="BH99" i="5"/>
  <c r="BG99" i="5"/>
  <c r="BF99" i="5"/>
  <c r="T99" i="5"/>
  <c r="R99" i="5"/>
  <c r="P99" i="5"/>
  <c r="BI95" i="5"/>
  <c r="BH95" i="5"/>
  <c r="BG95" i="5"/>
  <c r="BF95" i="5"/>
  <c r="T95" i="5"/>
  <c r="R95" i="5"/>
  <c r="P95" i="5"/>
  <c r="J89" i="5"/>
  <c r="J88" i="5"/>
  <c r="F88" i="5"/>
  <c r="F86" i="5"/>
  <c r="E84" i="5"/>
  <c r="J55" i="5"/>
  <c r="J54" i="5"/>
  <c r="F54" i="5"/>
  <c r="F52" i="5"/>
  <c r="E50" i="5"/>
  <c r="J18" i="5"/>
  <c r="E18" i="5"/>
  <c r="F55" i="5"/>
  <c r="J17" i="5"/>
  <c r="J12" i="5"/>
  <c r="J86" i="5"/>
  <c r="E7" i="5"/>
  <c r="E82" i="5" s="1"/>
  <c r="J37" i="4"/>
  <c r="J36" i="4"/>
  <c r="AY57" i="1"/>
  <c r="J35" i="4"/>
  <c r="AX57" i="1"/>
  <c r="BI225" i="4"/>
  <c r="BH225" i="4"/>
  <c r="BG225" i="4"/>
  <c r="BF225" i="4"/>
  <c r="T225" i="4"/>
  <c r="T224" i="4"/>
  <c r="R225" i="4"/>
  <c r="R224" i="4"/>
  <c r="P225" i="4"/>
  <c r="P224" i="4"/>
  <c r="BI222" i="4"/>
  <c r="BH222" i="4"/>
  <c r="BG222" i="4"/>
  <c r="BF222" i="4"/>
  <c r="T222" i="4"/>
  <c r="R222" i="4"/>
  <c r="P222" i="4"/>
  <c r="BI219" i="4"/>
  <c r="BH219" i="4"/>
  <c r="BG219" i="4"/>
  <c r="BF219" i="4"/>
  <c r="T219" i="4"/>
  <c r="R219" i="4"/>
  <c r="P219" i="4"/>
  <c r="BI216" i="4"/>
  <c r="BH216" i="4"/>
  <c r="BG216" i="4"/>
  <c r="BF216" i="4"/>
  <c r="T216" i="4"/>
  <c r="R216" i="4"/>
  <c r="P216" i="4"/>
  <c r="BI212" i="4"/>
  <c r="BH212" i="4"/>
  <c r="BG212" i="4"/>
  <c r="BF212" i="4"/>
  <c r="T212" i="4"/>
  <c r="T211" i="4"/>
  <c r="R212" i="4"/>
  <c r="R211" i="4" s="1"/>
  <c r="P212" i="4"/>
  <c r="P211" i="4"/>
  <c r="BI208" i="4"/>
  <c r="BH208" i="4"/>
  <c r="BG208" i="4"/>
  <c r="BF208" i="4"/>
  <c r="T208" i="4"/>
  <c r="R208" i="4"/>
  <c r="P208" i="4"/>
  <c r="BI206" i="4"/>
  <c r="BH206" i="4"/>
  <c r="BG206" i="4"/>
  <c r="BF206" i="4"/>
  <c r="T206" i="4"/>
  <c r="R206" i="4"/>
  <c r="P206" i="4"/>
  <c r="BI202" i="4"/>
  <c r="BH202" i="4"/>
  <c r="BG202" i="4"/>
  <c r="BF202" i="4"/>
  <c r="T202" i="4"/>
  <c r="R202" i="4"/>
  <c r="P202" i="4"/>
  <c r="BI199" i="4"/>
  <c r="BH199" i="4"/>
  <c r="BG199" i="4"/>
  <c r="BF199" i="4"/>
  <c r="T199" i="4"/>
  <c r="T198" i="4"/>
  <c r="R199" i="4"/>
  <c r="R198" i="4"/>
  <c r="P199" i="4"/>
  <c r="P198" i="4"/>
  <c r="BI193" i="4"/>
  <c r="BH193" i="4"/>
  <c r="BG193" i="4"/>
  <c r="BF193" i="4"/>
  <c r="T193" i="4"/>
  <c r="R193" i="4"/>
  <c r="P193" i="4"/>
  <c r="BI189" i="4"/>
  <c r="BH189" i="4"/>
  <c r="BG189" i="4"/>
  <c r="BF189" i="4"/>
  <c r="T189" i="4"/>
  <c r="R189" i="4"/>
  <c r="P189" i="4"/>
  <c r="BI185" i="4"/>
  <c r="BH185" i="4"/>
  <c r="BG185" i="4"/>
  <c r="BF185" i="4"/>
  <c r="T185" i="4"/>
  <c r="R185" i="4"/>
  <c r="P185" i="4"/>
  <c r="BI175" i="4"/>
  <c r="BH175" i="4"/>
  <c r="BG175" i="4"/>
  <c r="BF175" i="4"/>
  <c r="T175" i="4"/>
  <c r="R175" i="4"/>
  <c r="P175" i="4"/>
  <c r="BI167" i="4"/>
  <c r="BH167" i="4"/>
  <c r="BG167" i="4"/>
  <c r="BF167" i="4"/>
  <c r="T167" i="4"/>
  <c r="R167" i="4"/>
  <c r="P167" i="4"/>
  <c r="BI165" i="4"/>
  <c r="BH165" i="4"/>
  <c r="BG165" i="4"/>
  <c r="BF165" i="4"/>
  <c r="T165" i="4"/>
  <c r="R165" i="4"/>
  <c r="P165" i="4"/>
  <c r="BI159" i="4"/>
  <c r="BH159" i="4"/>
  <c r="BG159" i="4"/>
  <c r="BF159" i="4"/>
  <c r="T159" i="4"/>
  <c r="R159" i="4"/>
  <c r="P159" i="4"/>
  <c r="BI155" i="4"/>
  <c r="BH155" i="4"/>
  <c r="BG155" i="4"/>
  <c r="BF155" i="4"/>
  <c r="T155" i="4"/>
  <c r="R155" i="4"/>
  <c r="P155" i="4"/>
  <c r="BI152" i="4"/>
  <c r="BH152" i="4"/>
  <c r="BG152" i="4"/>
  <c r="BF152" i="4"/>
  <c r="T152" i="4"/>
  <c r="R152" i="4"/>
  <c r="P152" i="4"/>
  <c r="BI149" i="4"/>
  <c r="BH149" i="4"/>
  <c r="BG149" i="4"/>
  <c r="BF149" i="4"/>
  <c r="T149" i="4"/>
  <c r="R149" i="4"/>
  <c r="P149" i="4"/>
  <c r="BI144" i="4"/>
  <c r="BH144" i="4"/>
  <c r="BG144" i="4"/>
  <c r="BF144" i="4"/>
  <c r="T144" i="4"/>
  <c r="R144" i="4"/>
  <c r="P144" i="4"/>
  <c r="BI140" i="4"/>
  <c r="BH140" i="4"/>
  <c r="BG140" i="4"/>
  <c r="BF140" i="4"/>
  <c r="T140" i="4"/>
  <c r="R140" i="4"/>
  <c r="P140" i="4"/>
  <c r="BI134" i="4"/>
  <c r="BH134" i="4"/>
  <c r="BG134" i="4"/>
  <c r="BF134" i="4"/>
  <c r="T134" i="4"/>
  <c r="R134" i="4"/>
  <c r="P134" i="4"/>
  <c r="BI131" i="4"/>
  <c r="BH131" i="4"/>
  <c r="BG131" i="4"/>
  <c r="BF131" i="4"/>
  <c r="T131" i="4"/>
  <c r="R131" i="4"/>
  <c r="P131" i="4"/>
  <c r="BI127" i="4"/>
  <c r="BH127" i="4"/>
  <c r="BG127" i="4"/>
  <c r="BF127" i="4"/>
  <c r="T127" i="4"/>
  <c r="R127" i="4"/>
  <c r="P127" i="4"/>
  <c r="BI123" i="4"/>
  <c r="BH123" i="4"/>
  <c r="BG123" i="4"/>
  <c r="BF123" i="4"/>
  <c r="T123" i="4"/>
  <c r="R123" i="4"/>
  <c r="P123" i="4"/>
  <c r="BI120" i="4"/>
  <c r="BH120" i="4"/>
  <c r="BG120" i="4"/>
  <c r="BF120" i="4"/>
  <c r="T120" i="4"/>
  <c r="R120" i="4"/>
  <c r="P120" i="4"/>
  <c r="BI116" i="4"/>
  <c r="BH116" i="4"/>
  <c r="BG116" i="4"/>
  <c r="BF116" i="4"/>
  <c r="T116" i="4"/>
  <c r="R116" i="4"/>
  <c r="P116" i="4"/>
  <c r="BI111" i="4"/>
  <c r="BH111" i="4"/>
  <c r="BG111" i="4"/>
  <c r="BF111" i="4"/>
  <c r="T111" i="4"/>
  <c r="R111" i="4"/>
  <c r="P111" i="4"/>
  <c r="BI107" i="4"/>
  <c r="BH107" i="4"/>
  <c r="BG107" i="4"/>
  <c r="BF107" i="4"/>
  <c r="T107" i="4"/>
  <c r="R107" i="4"/>
  <c r="P107" i="4"/>
  <c r="BI103" i="4"/>
  <c r="BH103" i="4"/>
  <c r="BG103" i="4"/>
  <c r="BF103" i="4"/>
  <c r="T103" i="4"/>
  <c r="R103" i="4"/>
  <c r="P103" i="4"/>
  <c r="BI98" i="4"/>
  <c r="BH98" i="4"/>
  <c r="BG98" i="4"/>
  <c r="BF98" i="4"/>
  <c r="T98" i="4"/>
  <c r="R98" i="4"/>
  <c r="P98" i="4"/>
  <c r="BI93" i="4"/>
  <c r="BH93" i="4"/>
  <c r="BG93" i="4"/>
  <c r="BF93" i="4"/>
  <c r="T93" i="4"/>
  <c r="R93" i="4"/>
  <c r="P93" i="4"/>
  <c r="J87" i="4"/>
  <c r="J86" i="4"/>
  <c r="F86" i="4"/>
  <c r="F84" i="4"/>
  <c r="E82" i="4"/>
  <c r="J55" i="4"/>
  <c r="J54" i="4"/>
  <c r="F54" i="4"/>
  <c r="F52" i="4"/>
  <c r="E50" i="4"/>
  <c r="J18" i="4"/>
  <c r="E18" i="4"/>
  <c r="F55" i="4"/>
  <c r="J17" i="4"/>
  <c r="J12" i="4"/>
  <c r="J52" i="4" s="1"/>
  <c r="E7" i="4"/>
  <c r="E80" i="4" s="1"/>
  <c r="J37" i="3"/>
  <c r="J36" i="3"/>
  <c r="AY56" i="1"/>
  <c r="J35" i="3"/>
  <c r="AX56" i="1"/>
  <c r="BI215" i="3"/>
  <c r="BH215" i="3"/>
  <c r="BG215" i="3"/>
  <c r="BF215" i="3"/>
  <c r="T215" i="3"/>
  <c r="T214" i="3"/>
  <c r="R215" i="3"/>
  <c r="R214" i="3"/>
  <c r="P215" i="3"/>
  <c r="P214" i="3"/>
  <c r="BI210" i="3"/>
  <c r="BH210" i="3"/>
  <c r="BG210" i="3"/>
  <c r="BF210" i="3"/>
  <c r="T210" i="3"/>
  <c r="R210" i="3"/>
  <c r="P210" i="3"/>
  <c r="BI205" i="3"/>
  <c r="BH205" i="3"/>
  <c r="BG205" i="3"/>
  <c r="BF205" i="3"/>
  <c r="T205" i="3"/>
  <c r="R205" i="3"/>
  <c r="P205" i="3"/>
  <c r="BI201" i="3"/>
  <c r="BH201" i="3"/>
  <c r="BG201" i="3"/>
  <c r="BF201" i="3"/>
  <c r="T201" i="3"/>
  <c r="R201" i="3"/>
  <c r="P201" i="3"/>
  <c r="BI193" i="3"/>
  <c r="BH193" i="3"/>
  <c r="BG193" i="3"/>
  <c r="BF193" i="3"/>
  <c r="T193" i="3"/>
  <c r="R193" i="3"/>
  <c r="P193" i="3"/>
  <c r="BI189" i="3"/>
  <c r="BH189" i="3"/>
  <c r="BG189" i="3"/>
  <c r="BF189" i="3"/>
  <c r="T189" i="3"/>
  <c r="R189" i="3"/>
  <c r="P189" i="3"/>
  <c r="BI185" i="3"/>
  <c r="BH185" i="3"/>
  <c r="BG185" i="3"/>
  <c r="BF185" i="3"/>
  <c r="T185" i="3"/>
  <c r="R185" i="3"/>
  <c r="P185" i="3"/>
  <c r="BI182" i="3"/>
  <c r="BH182" i="3"/>
  <c r="BG182" i="3"/>
  <c r="BF182" i="3"/>
  <c r="T182" i="3"/>
  <c r="R182" i="3"/>
  <c r="P182" i="3"/>
  <c r="BI180" i="3"/>
  <c r="BH180" i="3"/>
  <c r="BG180" i="3"/>
  <c r="BF180" i="3"/>
  <c r="T180" i="3"/>
  <c r="R180" i="3"/>
  <c r="P180" i="3"/>
  <c r="BI176" i="3"/>
  <c r="BH176" i="3"/>
  <c r="BG176" i="3"/>
  <c r="BF176" i="3"/>
  <c r="T176" i="3"/>
  <c r="R176" i="3"/>
  <c r="P176" i="3"/>
  <c r="BI171" i="3"/>
  <c r="BH171" i="3"/>
  <c r="BG171" i="3"/>
  <c r="BF171" i="3"/>
  <c r="T171" i="3"/>
  <c r="R171" i="3"/>
  <c r="P171" i="3"/>
  <c r="BI161" i="3"/>
  <c r="BH161" i="3"/>
  <c r="BG161" i="3"/>
  <c r="BF161" i="3"/>
  <c r="T161" i="3"/>
  <c r="R161" i="3"/>
  <c r="P161" i="3"/>
  <c r="BI157" i="3"/>
  <c r="BH157" i="3"/>
  <c r="BG157" i="3"/>
  <c r="BF157" i="3"/>
  <c r="T157" i="3"/>
  <c r="T156" i="3" s="1"/>
  <c r="R157" i="3"/>
  <c r="R156" i="3" s="1"/>
  <c r="P157" i="3"/>
  <c r="P156" i="3" s="1"/>
  <c r="BI153" i="3"/>
  <c r="BH153" i="3"/>
  <c r="BG153" i="3"/>
  <c r="BF153" i="3"/>
  <c r="T153" i="3"/>
  <c r="R153" i="3"/>
  <c r="P153" i="3"/>
  <c r="BI148" i="3"/>
  <c r="BH148" i="3"/>
  <c r="BG148" i="3"/>
  <c r="BF148" i="3"/>
  <c r="T148" i="3"/>
  <c r="R148" i="3"/>
  <c r="P148" i="3"/>
  <c r="BI144" i="3"/>
  <c r="BH144" i="3"/>
  <c r="BG144" i="3"/>
  <c r="BF144" i="3"/>
  <c r="T144" i="3"/>
  <c r="R144" i="3"/>
  <c r="P144" i="3"/>
  <c r="BI139" i="3"/>
  <c r="BH139" i="3"/>
  <c r="BG139" i="3"/>
  <c r="BF139" i="3"/>
  <c r="T139" i="3"/>
  <c r="R139" i="3"/>
  <c r="P139" i="3"/>
  <c r="BI136" i="3"/>
  <c r="BH136" i="3"/>
  <c r="BG136" i="3"/>
  <c r="BF136" i="3"/>
  <c r="T136" i="3"/>
  <c r="R136" i="3"/>
  <c r="P136" i="3"/>
  <c r="BI133" i="3"/>
  <c r="BH133" i="3"/>
  <c r="BG133" i="3"/>
  <c r="BF133" i="3"/>
  <c r="T133" i="3"/>
  <c r="R133" i="3"/>
  <c r="P133" i="3"/>
  <c r="BI127" i="3"/>
  <c r="BH127" i="3"/>
  <c r="BG127" i="3"/>
  <c r="BF127" i="3"/>
  <c r="T127" i="3"/>
  <c r="R127" i="3"/>
  <c r="P127" i="3"/>
  <c r="BI123" i="3"/>
  <c r="BH123" i="3"/>
  <c r="BG123" i="3"/>
  <c r="BF123" i="3"/>
  <c r="T123" i="3"/>
  <c r="R123" i="3"/>
  <c r="P123" i="3"/>
  <c r="BI120" i="3"/>
  <c r="BH120" i="3"/>
  <c r="BG120" i="3"/>
  <c r="BF120" i="3"/>
  <c r="T120" i="3"/>
  <c r="R120" i="3"/>
  <c r="P120" i="3"/>
  <c r="BI116" i="3"/>
  <c r="BH116" i="3"/>
  <c r="BG116" i="3"/>
  <c r="BF116" i="3"/>
  <c r="T116" i="3"/>
  <c r="R116" i="3"/>
  <c r="P116" i="3"/>
  <c r="BI110" i="3"/>
  <c r="BH110" i="3"/>
  <c r="BG110" i="3"/>
  <c r="BF110" i="3"/>
  <c r="T110" i="3"/>
  <c r="R110" i="3"/>
  <c r="P110" i="3"/>
  <c r="BI104" i="3"/>
  <c r="BH104" i="3"/>
  <c r="BG104" i="3"/>
  <c r="BF104" i="3"/>
  <c r="T104" i="3"/>
  <c r="R104" i="3"/>
  <c r="P104" i="3"/>
  <c r="BI99" i="3"/>
  <c r="BH99" i="3"/>
  <c r="BG99" i="3"/>
  <c r="BF99" i="3"/>
  <c r="T99" i="3"/>
  <c r="R99" i="3"/>
  <c r="P99" i="3"/>
  <c r="BI95" i="3"/>
  <c r="BH95" i="3"/>
  <c r="BG95" i="3"/>
  <c r="BF95" i="3"/>
  <c r="T95" i="3"/>
  <c r="R95" i="3"/>
  <c r="P95" i="3"/>
  <c r="BI91" i="3"/>
  <c r="BH91" i="3"/>
  <c r="BG91" i="3"/>
  <c r="BF91" i="3"/>
  <c r="T91" i="3"/>
  <c r="R91" i="3"/>
  <c r="P91" i="3"/>
  <c r="J85" i="3"/>
  <c r="J84" i="3"/>
  <c r="F84" i="3"/>
  <c r="F82" i="3"/>
  <c r="E80" i="3"/>
  <c r="J55" i="3"/>
  <c r="J54" i="3"/>
  <c r="F54" i="3"/>
  <c r="F52" i="3"/>
  <c r="E50" i="3"/>
  <c r="J18" i="3"/>
  <c r="E18" i="3"/>
  <c r="F55" i="3"/>
  <c r="J17" i="3"/>
  <c r="J12" i="3"/>
  <c r="J82" i="3" s="1"/>
  <c r="E7" i="3"/>
  <c r="E78" i="3" s="1"/>
  <c r="J37" i="2"/>
  <c r="J36" i="2"/>
  <c r="AY55" i="1"/>
  <c r="J35" i="2"/>
  <c r="AX55" i="1"/>
  <c r="BI294" i="2"/>
  <c r="BH294" i="2"/>
  <c r="BG294" i="2"/>
  <c r="BF294" i="2"/>
  <c r="T294" i="2"/>
  <c r="R294" i="2"/>
  <c r="P294" i="2"/>
  <c r="BI290" i="2"/>
  <c r="BH290" i="2"/>
  <c r="BG290" i="2"/>
  <c r="BF290" i="2"/>
  <c r="T290" i="2"/>
  <c r="R290" i="2"/>
  <c r="P290" i="2"/>
  <c r="BI287" i="2"/>
  <c r="BH287" i="2"/>
  <c r="BG287" i="2"/>
  <c r="BF287" i="2"/>
  <c r="T287" i="2"/>
  <c r="R287" i="2"/>
  <c r="P287" i="2"/>
  <c r="BI283" i="2"/>
  <c r="BH283" i="2"/>
  <c r="BG283" i="2"/>
  <c r="BF283" i="2"/>
  <c r="T283" i="2"/>
  <c r="T282" i="2" s="1"/>
  <c r="R283" i="2"/>
  <c r="R282" i="2" s="1"/>
  <c r="P283" i="2"/>
  <c r="P282" i="2" s="1"/>
  <c r="BI278" i="2"/>
  <c r="BH278" i="2"/>
  <c r="BG278" i="2"/>
  <c r="BF278" i="2"/>
  <c r="T278" i="2"/>
  <c r="R278" i="2"/>
  <c r="P278" i="2"/>
  <c r="BI273" i="2"/>
  <c r="BH273" i="2"/>
  <c r="BG273" i="2"/>
  <c r="BF273" i="2"/>
  <c r="T273" i="2"/>
  <c r="R273" i="2"/>
  <c r="P273" i="2"/>
  <c r="BI269" i="2"/>
  <c r="BH269" i="2"/>
  <c r="BG269" i="2"/>
  <c r="BF269" i="2"/>
  <c r="T269" i="2"/>
  <c r="R269" i="2"/>
  <c r="P269" i="2"/>
  <c r="BI266" i="2"/>
  <c r="BH266" i="2"/>
  <c r="BG266" i="2"/>
  <c r="BF266" i="2"/>
  <c r="T266" i="2"/>
  <c r="R266" i="2"/>
  <c r="P266" i="2"/>
  <c r="BI264" i="2"/>
  <c r="BH264" i="2"/>
  <c r="BG264" i="2"/>
  <c r="BF264" i="2"/>
  <c r="T264" i="2"/>
  <c r="R264" i="2"/>
  <c r="P264" i="2"/>
  <c r="BI261" i="2"/>
  <c r="BH261" i="2"/>
  <c r="BG261" i="2"/>
  <c r="BF261" i="2"/>
  <c r="T261" i="2"/>
  <c r="R261" i="2"/>
  <c r="P261" i="2"/>
  <c r="BI260" i="2"/>
  <c r="BH260" i="2"/>
  <c r="BG260" i="2"/>
  <c r="BF260" i="2"/>
  <c r="T260" i="2"/>
  <c r="R260" i="2"/>
  <c r="P260" i="2"/>
  <c r="BI256" i="2"/>
  <c r="BH256" i="2"/>
  <c r="BG256" i="2"/>
  <c r="BF256" i="2"/>
  <c r="T256" i="2"/>
  <c r="R256" i="2"/>
  <c r="P256" i="2"/>
  <c r="BI248" i="2"/>
  <c r="BH248" i="2"/>
  <c r="BG248" i="2"/>
  <c r="BF248" i="2"/>
  <c r="T248" i="2"/>
  <c r="R248" i="2"/>
  <c r="P248" i="2"/>
  <c r="BI244" i="2"/>
  <c r="BH244" i="2"/>
  <c r="BG244" i="2"/>
  <c r="BF244" i="2"/>
  <c r="T244" i="2"/>
  <c r="R244" i="2"/>
  <c r="P244" i="2"/>
  <c r="BI239" i="2"/>
  <c r="BH239" i="2"/>
  <c r="BG239" i="2"/>
  <c r="BF239" i="2"/>
  <c r="T239" i="2"/>
  <c r="R239" i="2"/>
  <c r="P239" i="2"/>
  <c r="BI234" i="2"/>
  <c r="BH234" i="2"/>
  <c r="BG234" i="2"/>
  <c r="BF234" i="2"/>
  <c r="T234" i="2"/>
  <c r="R234" i="2"/>
  <c r="P234" i="2"/>
  <c r="BI227" i="2"/>
  <c r="BH227" i="2"/>
  <c r="BG227" i="2"/>
  <c r="BF227" i="2"/>
  <c r="T227" i="2"/>
  <c r="R227" i="2"/>
  <c r="P227" i="2"/>
  <c r="BI222" i="2"/>
  <c r="BH222" i="2"/>
  <c r="BG222" i="2"/>
  <c r="BF222" i="2"/>
  <c r="T222" i="2"/>
  <c r="R222" i="2"/>
  <c r="P222" i="2"/>
  <c r="BI219" i="2"/>
  <c r="BH219" i="2"/>
  <c r="BG219" i="2"/>
  <c r="BF219" i="2"/>
  <c r="T219" i="2"/>
  <c r="R219" i="2"/>
  <c r="P219" i="2"/>
  <c r="BI215" i="2"/>
  <c r="BH215" i="2"/>
  <c r="BG215" i="2"/>
  <c r="BF215" i="2"/>
  <c r="T215" i="2"/>
  <c r="R215" i="2"/>
  <c r="P215" i="2"/>
  <c r="BI210" i="2"/>
  <c r="BH210" i="2"/>
  <c r="BG210" i="2"/>
  <c r="BF210" i="2"/>
  <c r="T210" i="2"/>
  <c r="R210" i="2"/>
  <c r="P210" i="2"/>
  <c r="BI201" i="2"/>
  <c r="BH201" i="2"/>
  <c r="BG201" i="2"/>
  <c r="BF201" i="2"/>
  <c r="T201" i="2"/>
  <c r="R201" i="2"/>
  <c r="P201" i="2"/>
  <c r="BI197" i="2"/>
  <c r="BH197" i="2"/>
  <c r="BG197" i="2"/>
  <c r="BF197" i="2"/>
  <c r="T197" i="2"/>
  <c r="R197" i="2"/>
  <c r="P197" i="2"/>
  <c r="BI193" i="2"/>
  <c r="BH193" i="2"/>
  <c r="BG193" i="2"/>
  <c r="BF193" i="2"/>
  <c r="T193" i="2"/>
  <c r="R193" i="2"/>
  <c r="P193" i="2"/>
  <c r="BI190" i="2"/>
  <c r="BH190" i="2"/>
  <c r="BG190" i="2"/>
  <c r="BF190" i="2"/>
  <c r="T190" i="2"/>
  <c r="R190" i="2"/>
  <c r="P190" i="2"/>
  <c r="BI189" i="2"/>
  <c r="BH189" i="2"/>
  <c r="BG189" i="2"/>
  <c r="BF189" i="2"/>
  <c r="T189" i="2"/>
  <c r="R189" i="2"/>
  <c r="P189" i="2"/>
  <c r="BI187" i="2"/>
  <c r="BH187" i="2"/>
  <c r="BG187" i="2"/>
  <c r="BF187" i="2"/>
  <c r="T187" i="2"/>
  <c r="R187" i="2"/>
  <c r="P187" i="2"/>
  <c r="BI186" i="2"/>
  <c r="BH186" i="2"/>
  <c r="BG186" i="2"/>
  <c r="BF186" i="2"/>
  <c r="T186" i="2"/>
  <c r="R186" i="2"/>
  <c r="P186" i="2"/>
  <c r="BI184" i="2"/>
  <c r="BH184" i="2"/>
  <c r="BG184" i="2"/>
  <c r="BF184" i="2"/>
  <c r="T184" i="2"/>
  <c r="R184" i="2"/>
  <c r="P184" i="2"/>
  <c r="BI179" i="2"/>
  <c r="BH179" i="2"/>
  <c r="BG179" i="2"/>
  <c r="BF179" i="2"/>
  <c r="T179" i="2"/>
  <c r="R179" i="2"/>
  <c r="P179" i="2"/>
  <c r="BI174" i="2"/>
  <c r="BH174" i="2"/>
  <c r="BG174" i="2"/>
  <c r="BF174" i="2"/>
  <c r="T174" i="2"/>
  <c r="R174" i="2"/>
  <c r="P174" i="2"/>
  <c r="BI169" i="2"/>
  <c r="BH169" i="2"/>
  <c r="BG169" i="2"/>
  <c r="BF169" i="2"/>
  <c r="T169" i="2"/>
  <c r="R169" i="2"/>
  <c r="P169" i="2"/>
  <c r="BI164" i="2"/>
  <c r="BH164" i="2"/>
  <c r="BG164" i="2"/>
  <c r="BF164" i="2"/>
  <c r="T164" i="2"/>
  <c r="R164" i="2"/>
  <c r="P164" i="2"/>
  <c r="BI161" i="2"/>
  <c r="BH161" i="2"/>
  <c r="BG161" i="2"/>
  <c r="BF161" i="2"/>
  <c r="T161" i="2"/>
  <c r="R161" i="2"/>
  <c r="P161" i="2"/>
  <c r="BI158" i="2"/>
  <c r="BH158" i="2"/>
  <c r="BG158" i="2"/>
  <c r="BF158" i="2"/>
  <c r="T158" i="2"/>
  <c r="R158" i="2"/>
  <c r="P158" i="2"/>
  <c r="BI152" i="2"/>
  <c r="BH152" i="2"/>
  <c r="BG152" i="2"/>
  <c r="BF152" i="2"/>
  <c r="T152" i="2"/>
  <c r="R152" i="2"/>
  <c r="P152" i="2"/>
  <c r="BI150" i="2"/>
  <c r="BH150" i="2"/>
  <c r="BG150" i="2"/>
  <c r="BF150" i="2"/>
  <c r="T150" i="2"/>
  <c r="R150" i="2"/>
  <c r="P150" i="2"/>
  <c r="BI146" i="2"/>
  <c r="BH146" i="2"/>
  <c r="BG146" i="2"/>
  <c r="BF146" i="2"/>
  <c r="T146" i="2"/>
  <c r="R146" i="2"/>
  <c r="P146" i="2"/>
  <c r="BI142" i="2"/>
  <c r="BH142" i="2"/>
  <c r="BG142" i="2"/>
  <c r="BF142" i="2"/>
  <c r="T142" i="2"/>
  <c r="R142" i="2"/>
  <c r="P142" i="2"/>
  <c r="BI137" i="2"/>
  <c r="BH137" i="2"/>
  <c r="BG137" i="2"/>
  <c r="BF137" i="2"/>
  <c r="T137" i="2"/>
  <c r="R137" i="2"/>
  <c r="P137" i="2"/>
  <c r="BI131" i="2"/>
  <c r="BH131" i="2"/>
  <c r="BG131" i="2"/>
  <c r="BF131" i="2"/>
  <c r="T131" i="2"/>
  <c r="R131" i="2"/>
  <c r="P131" i="2"/>
  <c r="BI126" i="2"/>
  <c r="BH126" i="2"/>
  <c r="BG126" i="2"/>
  <c r="BF126" i="2"/>
  <c r="T126" i="2"/>
  <c r="R126" i="2"/>
  <c r="P126" i="2"/>
  <c r="BI121" i="2"/>
  <c r="BH121" i="2"/>
  <c r="BG121" i="2"/>
  <c r="BF121" i="2"/>
  <c r="T121" i="2"/>
  <c r="R121" i="2"/>
  <c r="P121" i="2"/>
  <c r="BI119" i="2"/>
  <c r="BH119" i="2"/>
  <c r="BG119" i="2"/>
  <c r="BF119" i="2"/>
  <c r="T119" i="2"/>
  <c r="R119" i="2"/>
  <c r="P119" i="2"/>
  <c r="BI115" i="2"/>
  <c r="BH115" i="2"/>
  <c r="BG115" i="2"/>
  <c r="BF115" i="2"/>
  <c r="T115" i="2"/>
  <c r="R115" i="2"/>
  <c r="P115" i="2"/>
  <c r="BI107" i="2"/>
  <c r="BH107" i="2"/>
  <c r="BG107" i="2"/>
  <c r="BF107" i="2"/>
  <c r="T107" i="2"/>
  <c r="R107" i="2"/>
  <c r="P107" i="2"/>
  <c r="BI102" i="2"/>
  <c r="BH102" i="2"/>
  <c r="BG102" i="2"/>
  <c r="BF102" i="2"/>
  <c r="T102" i="2"/>
  <c r="R102" i="2"/>
  <c r="P102" i="2"/>
  <c r="BI99" i="2"/>
  <c r="BH99" i="2"/>
  <c r="BG99" i="2"/>
  <c r="BF99" i="2"/>
  <c r="T99" i="2"/>
  <c r="R99" i="2"/>
  <c r="P99" i="2"/>
  <c r="BI95" i="2"/>
  <c r="BH95" i="2"/>
  <c r="BG95" i="2"/>
  <c r="BF95" i="2"/>
  <c r="T95" i="2"/>
  <c r="R95" i="2"/>
  <c r="P95" i="2"/>
  <c r="BI91" i="2"/>
  <c r="BH91" i="2"/>
  <c r="BG91" i="2"/>
  <c r="BF91" i="2"/>
  <c r="T91" i="2"/>
  <c r="R91" i="2"/>
  <c r="P91" i="2"/>
  <c r="J85" i="2"/>
  <c r="J84" i="2"/>
  <c r="F84" i="2"/>
  <c r="F82" i="2"/>
  <c r="E80" i="2"/>
  <c r="J55" i="2"/>
  <c r="J54" i="2"/>
  <c r="F54" i="2"/>
  <c r="F52" i="2"/>
  <c r="E50" i="2"/>
  <c r="J18" i="2"/>
  <c r="E18" i="2"/>
  <c r="F55" i="2" s="1"/>
  <c r="J17" i="2"/>
  <c r="J12" i="2"/>
  <c r="J82" i="2" s="1"/>
  <c r="E7" i="2"/>
  <c r="E78" i="2" s="1"/>
  <c r="L50" i="1"/>
  <c r="AM50" i="1"/>
  <c r="AM49" i="1"/>
  <c r="L49" i="1"/>
  <c r="AM47" i="1"/>
  <c r="L47" i="1"/>
  <c r="L45" i="1"/>
  <c r="L44" i="1"/>
  <c r="BK138" i="8"/>
  <c r="J130" i="8"/>
  <c r="J120" i="8"/>
  <c r="BK103" i="8"/>
  <c r="J99" i="8"/>
  <c r="BK91" i="8"/>
  <c r="J149" i="7"/>
  <c r="J127" i="7"/>
  <c r="J108" i="7"/>
  <c r="J97" i="7"/>
  <c r="BK139" i="6"/>
  <c r="J132" i="6"/>
  <c r="J121" i="6"/>
  <c r="BK107" i="6"/>
  <c r="BK85" i="6"/>
  <c r="BK572" i="5"/>
  <c r="J546" i="5"/>
  <c r="J523" i="5"/>
  <c r="BK507" i="5"/>
  <c r="BK488" i="5"/>
  <c r="BK450" i="5"/>
  <c r="BK404" i="5"/>
  <c r="BK379" i="5"/>
  <c r="BK358" i="5"/>
  <c r="BK346" i="5"/>
  <c r="BK325" i="5"/>
  <c r="BK303" i="5"/>
  <c r="BK259" i="5"/>
  <c r="BK244" i="5"/>
  <c r="BK229" i="5"/>
  <c r="BK207" i="5"/>
  <c r="BK164" i="5"/>
  <c r="J131" i="5"/>
  <c r="BK99" i="5"/>
  <c r="BK216" i="4"/>
  <c r="BK199" i="4"/>
  <c r="J175" i="4"/>
  <c r="BK152" i="4"/>
  <c r="J127" i="4"/>
  <c r="BK111" i="4"/>
  <c r="BK189" i="3"/>
  <c r="BK171" i="3"/>
  <c r="BK139" i="3"/>
  <c r="BK123" i="3"/>
  <c r="J104" i="3"/>
  <c r="BK283" i="2"/>
  <c r="J256" i="2"/>
  <c r="BK222" i="2"/>
  <c r="BK201" i="2"/>
  <c r="BK189" i="2"/>
  <c r="BK152" i="2"/>
  <c r="J126" i="2"/>
  <c r="J102" i="2"/>
  <c r="J142" i="8"/>
  <c r="BK130" i="8"/>
  <c r="BK118" i="8"/>
  <c r="BK101" i="8"/>
  <c r="J93" i="8"/>
  <c r="BK152" i="7"/>
  <c r="BK139" i="7"/>
  <c r="BK102" i="7"/>
  <c r="BK87" i="7"/>
  <c r="J152" i="6"/>
  <c r="J136" i="6"/>
  <c r="BK125" i="6"/>
  <c r="J101" i="6"/>
  <c r="J562" i="5"/>
  <c r="BK527" i="5"/>
  <c r="J499" i="5"/>
  <c r="BK476" i="5"/>
  <c r="J450" i="5"/>
  <c r="BK435" i="5"/>
  <c r="BK421" i="5"/>
  <c r="J410" i="5"/>
  <c r="J383" i="5"/>
  <c r="BK363" i="5"/>
  <c r="BK330" i="5"/>
  <c r="J319" i="5"/>
  <c r="J289" i="5"/>
  <c r="J273" i="5"/>
  <c r="J255" i="5"/>
  <c r="BK216" i="5"/>
  <c r="BK175" i="5"/>
  <c r="BK161" i="5"/>
  <c r="BK143" i="5"/>
  <c r="J138" i="5"/>
  <c r="J123" i="5"/>
  <c r="BK103" i="5"/>
  <c r="J208" i="4"/>
  <c r="BK185" i="4"/>
  <c r="J131" i="4"/>
  <c r="J107" i="4"/>
  <c r="J189" i="3"/>
  <c r="J157" i="3"/>
  <c r="J136" i="3"/>
  <c r="BK99" i="3"/>
  <c r="J283" i="2"/>
  <c r="J261" i="2"/>
  <c r="J244" i="2"/>
  <c r="J201" i="2"/>
  <c r="J187" i="2"/>
  <c r="J174" i="2"/>
  <c r="BK158" i="2"/>
  <c r="BK142" i="2"/>
  <c r="J121" i="2"/>
  <c r="BK102" i="2"/>
  <c r="J145" i="7"/>
  <c r="BK127" i="7"/>
  <c r="BK111" i="7"/>
  <c r="BK85" i="7"/>
  <c r="J142" i="6"/>
  <c r="J129" i="6"/>
  <c r="J107" i="6"/>
  <c r="J98" i="6"/>
  <c r="J580" i="5"/>
  <c r="J550" i="5"/>
  <c r="BK523" i="5"/>
  <c r="J480" i="5"/>
  <c r="J460" i="5"/>
  <c r="J446" i="5"/>
  <c r="J415" i="5"/>
  <c r="J404" i="5"/>
  <c r="J363" i="5"/>
  <c r="J352" i="5"/>
  <c r="J321" i="5"/>
  <c r="J313" i="5"/>
  <c r="BK297" i="5"/>
  <c r="BK286" i="5"/>
  <c r="BK262" i="5"/>
  <c r="J229" i="5"/>
  <c r="BK172" i="5"/>
  <c r="J107" i="5"/>
  <c r="J216" i="4"/>
  <c r="J193" i="4"/>
  <c r="J152" i="4"/>
  <c r="BK134" i="4"/>
  <c r="BK107" i="4"/>
  <c r="J93" i="4"/>
  <c r="BK205" i="3"/>
  <c r="BK180" i="3"/>
  <c r="BK144" i="3"/>
  <c r="BK116" i="3"/>
  <c r="BK290" i="2"/>
  <c r="BK269" i="2"/>
  <c r="BK244" i="2"/>
  <c r="J219" i="2"/>
  <c r="J189" i="2"/>
  <c r="BK174" i="2"/>
  <c r="J150" i="2"/>
  <c r="J99" i="2"/>
  <c r="BK135" i="8"/>
  <c r="BK122" i="8"/>
  <c r="J106" i="8"/>
  <c r="BK95" i="8"/>
  <c r="BK88" i="8"/>
  <c r="J147" i="7"/>
  <c r="J124" i="7"/>
  <c r="BK116" i="7"/>
  <c r="J102" i="7"/>
  <c r="BK145" i="6"/>
  <c r="BK127" i="6"/>
  <c r="BK110" i="6"/>
  <c r="BK88" i="6"/>
  <c r="J576" i="5"/>
  <c r="BK550" i="5"/>
  <c r="J527" i="5"/>
  <c r="BK484" i="5"/>
  <c r="BK442" i="5"/>
  <c r="J425" i="5"/>
  <c r="BK390" i="5"/>
  <c r="J375" i="5"/>
  <c r="J354" i="5"/>
  <c r="BK343" i="5"/>
  <c r="BK321" i="5"/>
  <c r="J297" i="5"/>
  <c r="J259" i="5"/>
  <c r="J244" i="5"/>
  <c r="BK232" i="5"/>
  <c r="BK179" i="5"/>
  <c r="BK157" i="5"/>
  <c r="J118" i="5"/>
  <c r="BK225" i="4"/>
  <c r="J212" i="4"/>
  <c r="J185" i="4"/>
  <c r="J165" i="4"/>
  <c r="BK131" i="4"/>
  <c r="BK103" i="4"/>
  <c r="J185" i="3"/>
  <c r="BK157" i="3"/>
  <c r="BK156" i="3" s="1"/>
  <c r="BK133" i="3"/>
  <c r="J120" i="3"/>
  <c r="J95" i="3"/>
  <c r="BK273" i="2"/>
  <c r="BK248" i="2"/>
  <c r="BK215" i="2"/>
  <c r="J197" i="2"/>
  <c r="J179" i="2"/>
  <c r="J146" i="2"/>
  <c r="BK119" i="2"/>
  <c r="J91" i="2"/>
  <c r="J132" i="8"/>
  <c r="J103" i="8"/>
  <c r="J97" i="8"/>
  <c r="BK90" i="8"/>
  <c r="BK147" i="7"/>
  <c r="J121" i="7"/>
  <c r="BK97" i="7"/>
  <c r="J85" i="7"/>
  <c r="J148" i="6"/>
  <c r="J134" i="6"/>
  <c r="J118" i="6"/>
  <c r="J88" i="6"/>
  <c r="J541" i="5"/>
  <c r="BK513" i="5"/>
  <c r="BK480" i="5"/>
  <c r="BK460" i="5"/>
  <c r="BK446" i="5"/>
  <c r="BK429" i="5"/>
  <c r="BK415" i="5"/>
  <c r="BK395" i="5"/>
  <c r="BK371" i="5"/>
  <c r="J349" i="5"/>
  <c r="J325" i="5"/>
  <c r="J293" i="5"/>
  <c r="J275" i="5"/>
  <c r="J247" i="5"/>
  <c r="J226" i="5"/>
  <c r="J207" i="5"/>
  <c r="J172" i="5"/>
  <c r="J157" i="5"/>
  <c r="J143" i="5"/>
  <c r="BK131" i="5"/>
  <c r="BK109" i="5"/>
  <c r="BK222" i="4"/>
  <c r="J206" i="4"/>
  <c r="BK155" i="4"/>
  <c r="BK120" i="4"/>
  <c r="BK98" i="4"/>
  <c r="BK201" i="3"/>
  <c r="J180" i="3"/>
  <c r="J148" i="3"/>
  <c r="BK120" i="3"/>
  <c r="BK91" i="3"/>
  <c r="BK278" i="2"/>
  <c r="BK260" i="2"/>
  <c r="BK234" i="2"/>
  <c r="BK197" i="2"/>
  <c r="BK184" i="2"/>
  <c r="J161" i="2"/>
  <c r="BK137" i="2"/>
  <c r="BK115" i="2"/>
  <c r="BK91" i="2"/>
  <c r="J139" i="7"/>
  <c r="BK124" i="7"/>
  <c r="BK108" i="7"/>
  <c r="J89" i="7"/>
  <c r="BK159" i="6"/>
  <c r="J139" i="6"/>
  <c r="BK121" i="6"/>
  <c r="BK101" i="6"/>
  <c r="BK576" i="5"/>
  <c r="BK562" i="5"/>
  <c r="BK541" i="5"/>
  <c r="J507" i="5"/>
  <c r="J469" i="5"/>
  <c r="J452" i="5"/>
  <c r="J421" i="5"/>
  <c r="BK410" i="5"/>
  <c r="BK368" i="5"/>
  <c r="BK354" i="5"/>
  <c r="J343" i="5"/>
  <c r="J317" i="5"/>
  <c r="BK299" i="5"/>
  <c r="J283" i="5"/>
  <c r="BK273" i="5"/>
  <c r="BK252" i="5"/>
  <c r="BK226" i="5"/>
  <c r="BK123" i="5"/>
  <c r="J225" i="4"/>
  <c r="J202" i="4"/>
  <c r="BK175" i="4"/>
  <c r="J155" i="4"/>
  <c r="BK140" i="4"/>
  <c r="J120" i="4"/>
  <c r="J98" i="4"/>
  <c r="BK210" i="3"/>
  <c r="J176" i="3"/>
  <c r="J139" i="3"/>
  <c r="J99" i="3"/>
  <c r="J287" i="2"/>
  <c r="BK266" i="2"/>
  <c r="J239" i="2"/>
  <c r="J215" i="2"/>
  <c r="J184" i="2"/>
  <c r="J158" i="2"/>
  <c r="BK107" i="2"/>
  <c r="BK132" i="8"/>
  <c r="J128" i="8"/>
  <c r="J118" i="8"/>
  <c r="J101" i="8"/>
  <c r="BK93" i="8"/>
  <c r="J152" i="7"/>
  <c r="BK133" i="7"/>
  <c r="BK121" i="7"/>
  <c r="BK104" i="7"/>
  <c r="BK152" i="6"/>
  <c r="BK134" i="6"/>
  <c r="BK123" i="6"/>
  <c r="J115" i="6"/>
  <c r="J93" i="6"/>
  <c r="BK580" i="5"/>
  <c r="J556" i="5"/>
  <c r="J516" i="5"/>
  <c r="BK499" i="5"/>
  <c r="J464" i="5"/>
  <c r="J435" i="5"/>
  <c r="J407" i="5"/>
  <c r="J387" i="5"/>
  <c r="J371" i="5"/>
  <c r="BK352" i="5"/>
  <c r="J338" i="5"/>
  <c r="BK317" i="5"/>
  <c r="J279" i="5"/>
  <c r="BK255" i="5"/>
  <c r="BK236" i="5"/>
  <c r="BK221" i="5"/>
  <c r="BK191" i="5"/>
  <c r="J161" i="5"/>
  <c r="BK128" i="5"/>
  <c r="J95" i="5"/>
  <c r="BK208" i="4"/>
  <c r="BK189" i="4"/>
  <c r="BK165" i="4"/>
  <c r="J134" i="4"/>
  <c r="J116" i="4"/>
  <c r="J201" i="3"/>
  <c r="BK176" i="3"/>
  <c r="BK148" i="3"/>
  <c r="BK127" i="3"/>
  <c r="BK110" i="3"/>
  <c r="J91" i="3"/>
  <c r="J269" i="2"/>
  <c r="J234" i="2"/>
  <c r="J210" i="2"/>
  <c r="J190" i="2"/>
  <c r="J186" i="2"/>
  <c r="BK150" i="2"/>
  <c r="BK121" i="2"/>
  <c r="BK95" i="2"/>
  <c r="J138" i="8"/>
  <c r="BK128" i="8"/>
  <c r="J114" i="8"/>
  <c r="J95" i="8"/>
  <c r="J88" i="8"/>
  <c r="BK145" i="7"/>
  <c r="BK119" i="7"/>
  <c r="BK94" i="7"/>
  <c r="J159" i="6"/>
  <c r="J145" i="6"/>
  <c r="BK132" i="6"/>
  <c r="J123" i="6"/>
  <c r="BK98" i="6"/>
  <c r="BK556" i="5"/>
  <c r="J519" i="5"/>
  <c r="J492" i="5"/>
  <c r="BK469" i="5"/>
  <c r="J449" i="5"/>
  <c r="J432" i="5"/>
  <c r="BK418" i="5"/>
  <c r="J400" i="5"/>
  <c r="J379" i="5"/>
  <c r="BK356" i="5"/>
  <c r="BK327" i="5"/>
  <c r="J299" i="5"/>
  <c r="BK283" i="5"/>
  <c r="J262" i="5"/>
  <c r="J232" i="5"/>
  <c r="J212" i="5"/>
  <c r="J179" i="5"/>
  <c r="J164" i="5"/>
  <c r="J154" i="5"/>
  <c r="J133" i="5"/>
  <c r="BK118" i="5"/>
  <c r="BK95" i="5"/>
  <c r="J219" i="4"/>
  <c r="BK193" i="4"/>
  <c r="BK149" i="4"/>
  <c r="BK116" i="4"/>
  <c r="BK93" i="4"/>
  <c r="J193" i="3"/>
  <c r="BK161" i="3"/>
  <c r="J144" i="3"/>
  <c r="BK104" i="3"/>
  <c r="J290" i="2"/>
  <c r="J266" i="2"/>
  <c r="BK256" i="2"/>
  <c r="BK227" i="2"/>
  <c r="BK190" i="2"/>
  <c r="J169" i="2"/>
  <c r="J152" i="2"/>
  <c r="J131" i="2"/>
  <c r="J119" i="2"/>
  <c r="BK99" i="2"/>
  <c r="J133" i="7"/>
  <c r="J116" i="7"/>
  <c r="J104" i="7"/>
  <c r="J87" i="7"/>
  <c r="BK148" i="6"/>
  <c r="J127" i="6"/>
  <c r="BK115" i="6"/>
  <c r="J584" i="5"/>
  <c r="J569" i="5"/>
  <c r="BK546" i="5"/>
  <c r="BK519" i="5"/>
  <c r="J476" i="5"/>
  <c r="J456" i="5"/>
  <c r="J429" i="5"/>
  <c r="J413" i="5"/>
  <c r="BK400" i="5"/>
  <c r="J358" i="5"/>
  <c r="J346" i="5"/>
  <c r="BK319" i="5"/>
  <c r="J303" i="5"/>
  <c r="BK289" i="5"/>
  <c r="BK279" i="5"/>
  <c r="J269" i="5"/>
  <c r="J240" i="5"/>
  <c r="J216" i="5"/>
  <c r="J109" i="5"/>
  <c r="BK219" i="4"/>
  <c r="J199" i="4"/>
  <c r="BK167" i="4"/>
  <c r="J149" i="4"/>
  <c r="BK127" i="4"/>
  <c r="J103" i="4"/>
  <c r="J215" i="3"/>
  <c r="BK185" i="3"/>
  <c r="J153" i="3"/>
  <c r="J123" i="3"/>
  <c r="J294" i="2"/>
  <c r="J273" i="2"/>
  <c r="J264" i="2"/>
  <c r="J227" i="2"/>
  <c r="BK210" i="2"/>
  <c r="BK186" i="2"/>
  <c r="BK161" i="2"/>
  <c r="BK131" i="2"/>
  <c r="BK142" i="8"/>
  <c r="BK120" i="8"/>
  <c r="BK114" i="8"/>
  <c r="BK97" i="8"/>
  <c r="J90" i="8"/>
  <c r="J136" i="7"/>
  <c r="J119" i="7"/>
  <c r="BK103" i="7"/>
  <c r="J94" i="7"/>
  <c r="BK136" i="6"/>
  <c r="BK118" i="6"/>
  <c r="J104" i="6"/>
  <c r="BK584" i="5"/>
  <c r="BK569" i="5"/>
  <c r="J534" i="5"/>
  <c r="J513" i="5"/>
  <c r="BK492" i="5"/>
  <c r="BK456" i="5"/>
  <c r="BK432" i="5"/>
  <c r="J395" i="5"/>
  <c r="BK383" i="5"/>
  <c r="J368" i="5"/>
  <c r="BK349" i="5"/>
  <c r="J330" i="5"/>
  <c r="BK313" i="5"/>
  <c r="BK264" i="5"/>
  <c r="J252" i="5"/>
  <c r="BK240" i="5"/>
  <c r="BK212" i="5"/>
  <c r="J175" i="5"/>
  <c r="BK133" i="5"/>
  <c r="BK107" i="5"/>
  <c r="J222" i="4"/>
  <c r="BK202" i="4"/>
  <c r="J167" i="4"/>
  <c r="J144" i="4"/>
  <c r="J123" i="4"/>
  <c r="J210" i="3"/>
  <c r="J182" i="3"/>
  <c r="J161" i="3"/>
  <c r="BK136" i="3"/>
  <c r="J116" i="3"/>
  <c r="BK287" i="2"/>
  <c r="J260" i="2"/>
  <c r="BK239" i="2"/>
  <c r="J193" i="2"/>
  <c r="BK169" i="2"/>
  <c r="J137" i="2"/>
  <c r="J115" i="2"/>
  <c r="J135" i="8"/>
  <c r="J122" i="8"/>
  <c r="BK106" i="8"/>
  <c r="BK99" i="8"/>
  <c r="J91" i="8"/>
  <c r="BK149" i="7"/>
  <c r="BK136" i="7"/>
  <c r="J111" i="7"/>
  <c r="BK89" i="7"/>
  <c r="J155" i="6"/>
  <c r="BK142" i="6"/>
  <c r="BK129" i="6"/>
  <c r="J110" i="6"/>
  <c r="J85" i="6"/>
  <c r="J553" i="5"/>
  <c r="BK516" i="5"/>
  <c r="J484" i="5"/>
  <c r="BK452" i="5"/>
  <c r="J442" i="5"/>
  <c r="BK425" i="5"/>
  <c r="BK413" i="5"/>
  <c r="BK387" i="5"/>
  <c r="BK375" i="5"/>
  <c r="BK338" i="5"/>
  <c r="J308" i="5"/>
  <c r="J286" i="5"/>
  <c r="BK269" i="5"/>
  <c r="J236" i="5"/>
  <c r="J221" i="5"/>
  <c r="J191" i="5"/>
  <c r="BK168" i="5"/>
  <c r="BK154" i="5"/>
  <c r="BK138" i="5"/>
  <c r="J128" i="5"/>
  <c r="J99" i="5"/>
  <c r="BK212" i="4"/>
  <c r="BK159" i="4"/>
  <c r="J140" i="4"/>
  <c r="J111" i="4"/>
  <c r="J205" i="3"/>
  <c r="BK182" i="3"/>
  <c r="BK153" i="3"/>
  <c r="J127" i="3"/>
  <c r="J110" i="3"/>
  <c r="BK294" i="2"/>
  <c r="BK264" i="2"/>
  <c r="J248" i="2"/>
  <c r="BK219" i="2"/>
  <c r="BK193" i="2"/>
  <c r="BK179" i="2"/>
  <c r="J164" i="2"/>
  <c r="BK146" i="2"/>
  <c r="BK126" i="2"/>
  <c r="J107" i="2"/>
  <c r="AS54" i="1"/>
  <c r="J103" i="7"/>
  <c r="BK155" i="6"/>
  <c r="J125" i="6"/>
  <c r="BK104" i="6"/>
  <c r="BK93" i="6"/>
  <c r="J572" i="5"/>
  <c r="BK553" i="5"/>
  <c r="BK534" i="5"/>
  <c r="J488" i="5"/>
  <c r="BK464" i="5"/>
  <c r="BK449" i="5"/>
  <c r="J418" i="5"/>
  <c r="BK407" i="5"/>
  <c r="J390" i="5"/>
  <c r="J356" i="5"/>
  <c r="J327" i="5"/>
  <c r="BK308" i="5"/>
  <c r="BK293" i="5"/>
  <c r="BK275" i="5"/>
  <c r="J264" i="5"/>
  <c r="BK247" i="5"/>
  <c r="J168" i="5"/>
  <c r="J103" i="5"/>
  <c r="BK206" i="4"/>
  <c r="J189" i="4"/>
  <c r="J159" i="4"/>
  <c r="BK144" i="4"/>
  <c r="BK123" i="4"/>
  <c r="BK215" i="3"/>
  <c r="BK193" i="3"/>
  <c r="J171" i="3"/>
  <c r="J133" i="3"/>
  <c r="BK95" i="3"/>
  <c r="J278" i="2"/>
  <c r="BK261" i="2"/>
  <c r="J222" i="2"/>
  <c r="BK187" i="2"/>
  <c r="BK164" i="2"/>
  <c r="J142" i="2"/>
  <c r="J95" i="2"/>
  <c r="P137" i="8" l="1"/>
  <c r="R90" i="2"/>
  <c r="BK192" i="2"/>
  <c r="J192" i="2"/>
  <c r="J62" i="2" s="1"/>
  <c r="R192" i="2"/>
  <c r="T200" i="2"/>
  <c r="BK268" i="2"/>
  <c r="J268" i="2" s="1"/>
  <c r="J65" i="2" s="1"/>
  <c r="T268" i="2"/>
  <c r="P286" i="2"/>
  <c r="P285" i="2" s="1"/>
  <c r="P90" i="3"/>
  <c r="BK122" i="3"/>
  <c r="J122" i="3"/>
  <c r="J62" i="3" s="1"/>
  <c r="R122" i="3"/>
  <c r="R143" i="3"/>
  <c r="BK170" i="3"/>
  <c r="J170" i="3" s="1"/>
  <c r="J65" i="3" s="1"/>
  <c r="BK184" i="3"/>
  <c r="J184" i="3"/>
  <c r="J66" i="3" s="1"/>
  <c r="R184" i="3"/>
  <c r="R200" i="3"/>
  <c r="P92" i="4"/>
  <c r="BK139" i="4"/>
  <c r="J139" i="4"/>
  <c r="J62" i="4"/>
  <c r="R139" i="4"/>
  <c r="P154" i="4"/>
  <c r="BK184" i="4"/>
  <c r="J184" i="4"/>
  <c r="J64" i="4"/>
  <c r="P184" i="4"/>
  <c r="R201" i="4"/>
  <c r="R215" i="4"/>
  <c r="R214" i="4"/>
  <c r="R94" i="5"/>
  <c r="R235" i="5"/>
  <c r="P282" i="5"/>
  <c r="BK337" i="5"/>
  <c r="J337" i="5" s="1"/>
  <c r="J64" i="5" s="1"/>
  <c r="R337" i="5"/>
  <c r="BK403" i="5"/>
  <c r="J403" i="5" s="1"/>
  <c r="J67" i="5" s="1"/>
  <c r="T403" i="5"/>
  <c r="P417" i="5"/>
  <c r="BK491" i="5"/>
  <c r="J491" i="5" s="1"/>
  <c r="J69" i="5" s="1"/>
  <c r="R491" i="5"/>
  <c r="T526" i="5"/>
  <c r="T525" i="5" s="1"/>
  <c r="P84" i="6"/>
  <c r="P83" i="6"/>
  <c r="P82" i="6" s="1"/>
  <c r="AU59" i="1" s="1"/>
  <c r="BK137" i="8"/>
  <c r="J137" i="8"/>
  <c r="J65" i="8" s="1"/>
  <c r="BK90" i="2"/>
  <c r="J90" i="2"/>
  <c r="J61" i="2"/>
  <c r="T90" i="2"/>
  <c r="P192" i="2"/>
  <c r="T192" i="2"/>
  <c r="P200" i="2"/>
  <c r="BK263" i="2"/>
  <c r="J263" i="2" s="1"/>
  <c r="J64" i="2" s="1"/>
  <c r="R263" i="2"/>
  <c r="P268" i="2"/>
  <c r="T286" i="2"/>
  <c r="T285" i="2"/>
  <c r="BK90" i="3"/>
  <c r="J90" i="3" s="1"/>
  <c r="J61" i="3" s="1"/>
  <c r="R90" i="3"/>
  <c r="P122" i="3"/>
  <c r="BK143" i="3"/>
  <c r="J143" i="3" s="1"/>
  <c r="J63" i="3" s="1"/>
  <c r="T143" i="3"/>
  <c r="J156" i="3"/>
  <c r="J64" i="3" s="1"/>
  <c r="P170" i="3"/>
  <c r="T170" i="3"/>
  <c r="T184" i="3"/>
  <c r="P200" i="3"/>
  <c r="T92" i="4"/>
  <c r="P139" i="4"/>
  <c r="T139" i="4"/>
  <c r="R154" i="4"/>
  <c r="R184" i="4"/>
  <c r="P201" i="4"/>
  <c r="P215" i="4"/>
  <c r="P214" i="4" s="1"/>
  <c r="BK94" i="5"/>
  <c r="J94" i="5"/>
  <c r="J61" i="5" s="1"/>
  <c r="T94" i="5"/>
  <c r="P235" i="5"/>
  <c r="BK282" i="5"/>
  <c r="J282" i="5" s="1"/>
  <c r="J63" i="5" s="1"/>
  <c r="R282" i="5"/>
  <c r="T337" i="5"/>
  <c r="BK417" i="5"/>
  <c r="J417" i="5" s="1"/>
  <c r="J68" i="5" s="1"/>
  <c r="T417" i="5"/>
  <c r="T491" i="5"/>
  <c r="P526" i="5"/>
  <c r="P525" i="5"/>
  <c r="T84" i="6"/>
  <c r="T83" i="6" s="1"/>
  <c r="T82" i="6" s="1"/>
  <c r="P84" i="7"/>
  <c r="P83" i="7"/>
  <c r="P82" i="7" s="1"/>
  <c r="AU60" i="1" s="1"/>
  <c r="T84" i="7"/>
  <c r="T83" i="7"/>
  <c r="T82" i="7" s="1"/>
  <c r="P87" i="8"/>
  <c r="T87" i="8"/>
  <c r="P105" i="8"/>
  <c r="R105" i="8"/>
  <c r="BK127" i="8"/>
  <c r="J127" i="8"/>
  <c r="J63" i="8"/>
  <c r="R127" i="8"/>
  <c r="R137" i="8"/>
  <c r="P90" i="2"/>
  <c r="P89" i="2"/>
  <c r="BK200" i="2"/>
  <c r="J200" i="2"/>
  <c r="J63" i="2" s="1"/>
  <c r="R200" i="2"/>
  <c r="P263" i="2"/>
  <c r="T263" i="2"/>
  <c r="R268" i="2"/>
  <c r="BK286" i="2"/>
  <c r="J286" i="2"/>
  <c r="J68" i="2"/>
  <c r="R286" i="2"/>
  <c r="R285" i="2"/>
  <c r="T90" i="3"/>
  <c r="T122" i="3"/>
  <c r="P143" i="3"/>
  <c r="R170" i="3"/>
  <c r="P184" i="3"/>
  <c r="BK200" i="3"/>
  <c r="J200" i="3" s="1"/>
  <c r="J67" i="3" s="1"/>
  <c r="T200" i="3"/>
  <c r="BK92" i="4"/>
  <c r="J92" i="4" s="1"/>
  <c r="J61" i="4" s="1"/>
  <c r="R92" i="4"/>
  <c r="R91" i="4"/>
  <c r="R90" i="4" s="1"/>
  <c r="BK154" i="4"/>
  <c r="J154" i="4"/>
  <c r="J63" i="4"/>
  <c r="T154" i="4"/>
  <c r="T184" i="4"/>
  <c r="BK201" i="4"/>
  <c r="J201" i="4"/>
  <c r="J66" i="4" s="1"/>
  <c r="T201" i="4"/>
  <c r="BK215" i="4"/>
  <c r="J215" i="4"/>
  <c r="J69" i="4" s="1"/>
  <c r="T215" i="4"/>
  <c r="T214" i="4"/>
  <c r="P94" i="5"/>
  <c r="BK235" i="5"/>
  <c r="J235" i="5"/>
  <c r="J62" i="5"/>
  <c r="T235" i="5"/>
  <c r="T282" i="5"/>
  <c r="P337" i="5"/>
  <c r="P403" i="5"/>
  <c r="R403" i="5"/>
  <c r="R417" i="5"/>
  <c r="P491" i="5"/>
  <c r="BK526" i="5"/>
  <c r="J526" i="5"/>
  <c r="J72" i="5" s="1"/>
  <c r="R526" i="5"/>
  <c r="R525" i="5"/>
  <c r="BK84" i="6"/>
  <c r="J84" i="6" s="1"/>
  <c r="J61" i="6" s="1"/>
  <c r="R84" i="6"/>
  <c r="R83" i="6"/>
  <c r="R82" i="6" s="1"/>
  <c r="BK84" i="7"/>
  <c r="J84" i="7"/>
  <c r="J61" i="7"/>
  <c r="R84" i="7"/>
  <c r="R83" i="7"/>
  <c r="R82" i="7"/>
  <c r="BK87" i="8"/>
  <c r="J87" i="8" s="1"/>
  <c r="J61" i="8" s="1"/>
  <c r="R87" i="8"/>
  <c r="R86" i="8"/>
  <c r="R85" i="8" s="1"/>
  <c r="BK105" i="8"/>
  <c r="J105" i="8"/>
  <c r="J62" i="8"/>
  <c r="T105" i="8"/>
  <c r="P127" i="8"/>
  <c r="T127" i="8"/>
  <c r="T137" i="8"/>
  <c r="E48" i="2"/>
  <c r="BE91" i="2"/>
  <c r="BE119" i="2"/>
  <c r="BE152" i="2"/>
  <c r="BE169" i="2"/>
  <c r="BE190" i="2"/>
  <c r="BE201" i="2"/>
  <c r="BE215" i="2"/>
  <c r="BE222" i="2"/>
  <c r="BE234" i="2"/>
  <c r="BE260" i="2"/>
  <c r="BE264" i="2"/>
  <c r="BE269" i="2"/>
  <c r="BE278" i="2"/>
  <c r="BE283" i="2"/>
  <c r="J52" i="3"/>
  <c r="BE91" i="3"/>
  <c r="BE99" i="3"/>
  <c r="BE110" i="3"/>
  <c r="BE127" i="3"/>
  <c r="BE133" i="3"/>
  <c r="BE157" i="3"/>
  <c r="BE161" i="3"/>
  <c r="BE182" i="3"/>
  <c r="BE210" i="3"/>
  <c r="E48" i="4"/>
  <c r="J84" i="4"/>
  <c r="F87" i="4"/>
  <c r="BE93" i="4"/>
  <c r="BE111" i="4"/>
  <c r="BE127" i="4"/>
  <c r="BE144" i="4"/>
  <c r="BE165" i="4"/>
  <c r="BE167" i="4"/>
  <c r="BE185" i="4"/>
  <c r="BE225" i="4"/>
  <c r="BK198" i="4"/>
  <c r="J198" i="4"/>
  <c r="J65" i="4"/>
  <c r="J52" i="5"/>
  <c r="BE99" i="5"/>
  <c r="BE107" i="5"/>
  <c r="BE109" i="5"/>
  <c r="BE118" i="5"/>
  <c r="BE154" i="5"/>
  <c r="BE161" i="5"/>
  <c r="BE207" i="5"/>
  <c r="BE240" i="5"/>
  <c r="BE247" i="5"/>
  <c r="BE255" i="5"/>
  <c r="BE269" i="5"/>
  <c r="BE275" i="5"/>
  <c r="BE283" i="5"/>
  <c r="BE303" i="5"/>
  <c r="BE321" i="5"/>
  <c r="BE325" i="5"/>
  <c r="BE327" i="5"/>
  <c r="BE338" i="5"/>
  <c r="BE352" i="5"/>
  <c r="BE379" i="5"/>
  <c r="BE383" i="5"/>
  <c r="BE387" i="5"/>
  <c r="BE395" i="5"/>
  <c r="BE413" i="5"/>
  <c r="BE418" i="5"/>
  <c r="BE425" i="5"/>
  <c r="BE432" i="5"/>
  <c r="BE435" i="5"/>
  <c r="BE442" i="5"/>
  <c r="BE446" i="5"/>
  <c r="BE488" i="5"/>
  <c r="BE516" i="5"/>
  <c r="BE527" i="5"/>
  <c r="BE556" i="5"/>
  <c r="BE569" i="5"/>
  <c r="BE576" i="5"/>
  <c r="BE580" i="5"/>
  <c r="BK522" i="5"/>
  <c r="J522" i="5"/>
  <c r="J70" i="5"/>
  <c r="E48" i="6"/>
  <c r="F79" i="6"/>
  <c r="BE88" i="6"/>
  <c r="BE98" i="6"/>
  <c r="BE104" i="6"/>
  <c r="BE107" i="6"/>
  <c r="BE118" i="6"/>
  <c r="BE121" i="6"/>
  <c r="BE134" i="6"/>
  <c r="BE139" i="6"/>
  <c r="BE152" i="6"/>
  <c r="BK158" i="6"/>
  <c r="J158" i="6" s="1"/>
  <c r="J62" i="6" s="1"/>
  <c r="BE85" i="7"/>
  <c r="BE87" i="7"/>
  <c r="BE94" i="7"/>
  <c r="BE97" i="7"/>
  <c r="BE102" i="7"/>
  <c r="BE103" i="7"/>
  <c r="BE121" i="7"/>
  <c r="F85" i="2"/>
  <c r="BE99" i="2"/>
  <c r="BE102" i="2"/>
  <c r="BE131" i="2"/>
  <c r="BE137" i="2"/>
  <c r="BE186" i="2"/>
  <c r="BE187" i="2"/>
  <c r="BE189" i="2"/>
  <c r="BE197" i="2"/>
  <c r="BE210" i="2"/>
  <c r="BE239" i="2"/>
  <c r="BE244" i="2"/>
  <c r="BE248" i="2"/>
  <c r="BE287" i="2"/>
  <c r="BE290" i="2"/>
  <c r="BE294" i="2"/>
  <c r="BK282" i="2"/>
  <c r="J282" i="2"/>
  <c r="J66" i="2"/>
  <c r="E48" i="3"/>
  <c r="F85" i="3"/>
  <c r="BE95" i="3"/>
  <c r="BE104" i="3"/>
  <c r="BE123" i="3"/>
  <c r="BE136" i="3"/>
  <c r="BE139" i="3"/>
  <c r="BE148" i="3"/>
  <c r="BE153" i="3"/>
  <c r="BE180" i="3"/>
  <c r="BE185" i="3"/>
  <c r="BE193" i="3"/>
  <c r="BK214" i="3"/>
  <c r="J214" i="3"/>
  <c r="J68" i="3"/>
  <c r="BE98" i="4"/>
  <c r="BE103" i="4"/>
  <c r="BE123" i="4"/>
  <c r="BE131" i="4"/>
  <c r="BE140" i="4"/>
  <c r="BE149" i="4"/>
  <c r="BE152" i="4"/>
  <c r="BE155" i="4"/>
  <c r="BE159" i="4"/>
  <c r="BE189" i="4"/>
  <c r="BE202" i="4"/>
  <c r="BE206" i="4"/>
  <c r="BE212" i="4"/>
  <c r="BK211" i="4"/>
  <c r="J211" i="4"/>
  <c r="J67" i="4"/>
  <c r="BK224" i="4"/>
  <c r="J224" i="4" s="1"/>
  <c r="J70" i="4" s="1"/>
  <c r="F89" i="5"/>
  <c r="BE95" i="5"/>
  <c r="BE131" i="5"/>
  <c r="BE133" i="5"/>
  <c r="BE138" i="5"/>
  <c r="BE143" i="5"/>
  <c r="BE157" i="5"/>
  <c r="BE172" i="5"/>
  <c r="BE175" i="5"/>
  <c r="BE179" i="5"/>
  <c r="BE191" i="5"/>
  <c r="BE229" i="5"/>
  <c r="BE232" i="5"/>
  <c r="BE244" i="5"/>
  <c r="BE252" i="5"/>
  <c r="BE259" i="5"/>
  <c r="BE262" i="5"/>
  <c r="BE264" i="5"/>
  <c r="BE289" i="5"/>
  <c r="BE293" i="5"/>
  <c r="BE297" i="5"/>
  <c r="BE313" i="5"/>
  <c r="BE317" i="5"/>
  <c r="BE319" i="5"/>
  <c r="BE343" i="5"/>
  <c r="BE346" i="5"/>
  <c r="BE368" i="5"/>
  <c r="BE371" i="5"/>
  <c r="BE390" i="5"/>
  <c r="BE404" i="5"/>
  <c r="BE407" i="5"/>
  <c r="BE452" i="5"/>
  <c r="BE456" i="5"/>
  <c r="BE464" i="5"/>
  <c r="BE469" i="5"/>
  <c r="BE507" i="5"/>
  <c r="BE513" i="5"/>
  <c r="BE519" i="5"/>
  <c r="BE523" i="5"/>
  <c r="BE534" i="5"/>
  <c r="BK399" i="5"/>
  <c r="J399" i="5"/>
  <c r="J66" i="5" s="1"/>
  <c r="J52" i="6"/>
  <c r="BE93" i="6"/>
  <c r="BE101" i="6"/>
  <c r="BE123" i="6"/>
  <c r="BE127" i="6"/>
  <c r="BE129" i="6"/>
  <c r="BE136" i="6"/>
  <c r="BE145" i="6"/>
  <c r="BE148" i="6"/>
  <c r="BE159" i="6"/>
  <c r="J52" i="7"/>
  <c r="F55" i="7"/>
  <c r="BE116" i="7"/>
  <c r="BE124" i="7"/>
  <c r="BE133" i="7"/>
  <c r="BE136" i="7"/>
  <c r="BE139" i="7"/>
  <c r="BE147" i="7"/>
  <c r="BE149" i="7"/>
  <c r="BE152" i="7"/>
  <c r="F55" i="8"/>
  <c r="J79" i="8"/>
  <c r="BE88" i="8"/>
  <c r="BE91" i="8"/>
  <c r="BE95" i="8"/>
  <c r="BE97" i="8"/>
  <c r="BE103" i="8"/>
  <c r="BE106" i="8"/>
  <c r="BE118" i="8"/>
  <c r="BE120" i="8"/>
  <c r="BE128" i="8"/>
  <c r="BE132" i="8"/>
  <c r="BE135" i="8"/>
  <c r="BK134" i="8"/>
  <c r="J134" i="8"/>
  <c r="J64" i="8" s="1"/>
  <c r="J52" i="2"/>
  <c r="BE95" i="2"/>
  <c r="BE107" i="2"/>
  <c r="BE115" i="2"/>
  <c r="BE121" i="2"/>
  <c r="BE126" i="2"/>
  <c r="BE142" i="2"/>
  <c r="BE146" i="2"/>
  <c r="BE150" i="2"/>
  <c r="BE158" i="2"/>
  <c r="BE161" i="2"/>
  <c r="BE164" i="2"/>
  <c r="BE174" i="2"/>
  <c r="BE179" i="2"/>
  <c r="BE184" i="2"/>
  <c r="BE193" i="2"/>
  <c r="BE219" i="2"/>
  <c r="BE227" i="2"/>
  <c r="BE256" i="2"/>
  <c r="BE261" i="2"/>
  <c r="BE266" i="2"/>
  <c r="BE273" i="2"/>
  <c r="BE116" i="3"/>
  <c r="BE120" i="3"/>
  <c r="BE144" i="3"/>
  <c r="BE171" i="3"/>
  <c r="BE176" i="3"/>
  <c r="BE189" i="3"/>
  <c r="BE201" i="3"/>
  <c r="BE205" i="3"/>
  <c r="BE215" i="3"/>
  <c r="BE107" i="4"/>
  <c r="BE116" i="4"/>
  <c r="BE120" i="4"/>
  <c r="BE134" i="4"/>
  <c r="BE175" i="4"/>
  <c r="BE193" i="4"/>
  <c r="BE199" i="4"/>
  <c r="BE208" i="4"/>
  <c r="BE216" i="4"/>
  <c r="BE219" i="4"/>
  <c r="BE222" i="4"/>
  <c r="E48" i="5"/>
  <c r="BE103" i="5"/>
  <c r="BE123" i="5"/>
  <c r="BE128" i="5"/>
  <c r="BE164" i="5"/>
  <c r="BE168" i="5"/>
  <c r="BE212" i="5"/>
  <c r="BE216" i="5"/>
  <c r="BE221" i="5"/>
  <c r="BE226" i="5"/>
  <c r="BE236" i="5"/>
  <c r="BE273" i="5"/>
  <c r="BE279" i="5"/>
  <c r="BE286" i="5"/>
  <c r="BE299" i="5"/>
  <c r="BE308" i="5"/>
  <c r="BE330" i="5"/>
  <c r="BE349" i="5"/>
  <c r="BE354" i="5"/>
  <c r="BE356" i="5"/>
  <c r="BE358" i="5"/>
  <c r="BE363" i="5"/>
  <c r="BE375" i="5"/>
  <c r="BE400" i="5"/>
  <c r="BE410" i="5"/>
  <c r="BE415" i="5"/>
  <c r="BE421" i="5"/>
  <c r="BE429" i="5"/>
  <c r="BE449" i="5"/>
  <c r="BE450" i="5"/>
  <c r="BE460" i="5"/>
  <c r="BE476" i="5"/>
  <c r="BE480" i="5"/>
  <c r="BE484" i="5"/>
  <c r="BE492" i="5"/>
  <c r="BE499" i="5"/>
  <c r="BE541" i="5"/>
  <c r="BE546" i="5"/>
  <c r="BE550" i="5"/>
  <c r="BE553" i="5"/>
  <c r="BE562" i="5"/>
  <c r="BE572" i="5"/>
  <c r="BE584" i="5"/>
  <c r="BK394" i="5"/>
  <c r="J394" i="5"/>
  <c r="J65" i="5" s="1"/>
  <c r="BE85" i="6"/>
  <c r="BE110" i="6"/>
  <c r="BE115" i="6"/>
  <c r="BE125" i="6"/>
  <c r="BE132" i="6"/>
  <c r="BE142" i="6"/>
  <c r="BE155" i="6"/>
  <c r="E48" i="7"/>
  <c r="BE89" i="7"/>
  <c r="BE104" i="7"/>
  <c r="BE108" i="7"/>
  <c r="BE111" i="7"/>
  <c r="BE119" i="7"/>
  <c r="BE127" i="7"/>
  <c r="BE145" i="7"/>
  <c r="BK151" i="7"/>
  <c r="J151" i="7"/>
  <c r="J62" i="7"/>
  <c r="E48" i="8"/>
  <c r="BE90" i="8"/>
  <c r="BE93" i="8"/>
  <c r="BE99" i="8"/>
  <c r="BE101" i="8"/>
  <c r="BE114" i="8"/>
  <c r="BE122" i="8"/>
  <c r="BE130" i="8"/>
  <c r="BE138" i="8"/>
  <c r="BE142" i="8"/>
  <c r="F35" i="3"/>
  <c r="BB56" i="1"/>
  <c r="F36" i="4"/>
  <c r="BC57" i="1" s="1"/>
  <c r="F37" i="7"/>
  <c r="BD60" i="1"/>
  <c r="F35" i="4"/>
  <c r="BB57" i="1" s="1"/>
  <c r="J34" i="3"/>
  <c r="AW56" i="1"/>
  <c r="F35" i="7"/>
  <c r="BB60" i="1" s="1"/>
  <c r="J34" i="2"/>
  <c r="AW55" i="1"/>
  <c r="F37" i="6"/>
  <c r="BD59" i="1" s="1"/>
  <c r="J34" i="7"/>
  <c r="AW60" i="1"/>
  <c r="F34" i="2"/>
  <c r="BA55" i="1" s="1"/>
  <c r="F37" i="3"/>
  <c r="BD56" i="1"/>
  <c r="F36" i="2"/>
  <c r="BC55" i="1" s="1"/>
  <c r="F37" i="2"/>
  <c r="BD55" i="1"/>
  <c r="J34" i="4"/>
  <c r="AW57" i="1" s="1"/>
  <c r="J34" i="5"/>
  <c r="AW58" i="1"/>
  <c r="F34" i="8"/>
  <c r="BA61" i="1" s="1"/>
  <c r="F34" i="5"/>
  <c r="BA58" i="1"/>
  <c r="F37" i="5"/>
  <c r="BD58" i="1" s="1"/>
  <c r="F37" i="4"/>
  <c r="BD57" i="1"/>
  <c r="J34" i="8"/>
  <c r="AW61" i="1" s="1"/>
  <c r="F36" i="7"/>
  <c r="BC60" i="1"/>
  <c r="F35" i="8"/>
  <c r="BB61" i="1" s="1"/>
  <c r="F34" i="6"/>
  <c r="BA59" i="1"/>
  <c r="F34" i="7"/>
  <c r="BA60" i="1" s="1"/>
  <c r="F35" i="2"/>
  <c r="BB55" i="1"/>
  <c r="F36" i="6"/>
  <c r="BC59" i="1" s="1"/>
  <c r="F36" i="8"/>
  <c r="BC61" i="1"/>
  <c r="F36" i="5"/>
  <c r="BC58" i="1" s="1"/>
  <c r="F34" i="3"/>
  <c r="BA56" i="1"/>
  <c r="F35" i="6"/>
  <c r="BB59" i="1" s="1"/>
  <c r="F34" i="4"/>
  <c r="BA57" i="1"/>
  <c r="J34" i="6"/>
  <c r="AW59" i="1" s="1"/>
  <c r="F36" i="3"/>
  <c r="BC56" i="1"/>
  <c r="F37" i="8"/>
  <c r="BD61" i="1" s="1"/>
  <c r="F35" i="5"/>
  <c r="BB58" i="1"/>
  <c r="P88" i="2" l="1"/>
  <c r="AU55" i="1" s="1"/>
  <c r="T91" i="4"/>
  <c r="T90" i="4" s="1"/>
  <c r="R89" i="3"/>
  <c r="R88" i="3"/>
  <c r="R93" i="5"/>
  <c r="R92" i="5" s="1"/>
  <c r="P89" i="3"/>
  <c r="P88" i="3"/>
  <c r="AU56" i="1"/>
  <c r="T86" i="8"/>
  <c r="T85" i="8"/>
  <c r="P93" i="5"/>
  <c r="P92" i="5"/>
  <c r="AU58" i="1" s="1"/>
  <c r="P86" i="8"/>
  <c r="P85" i="8"/>
  <c r="AU61" i="1"/>
  <c r="T93" i="5"/>
  <c r="T92" i="5"/>
  <c r="T89" i="2"/>
  <c r="T88" i="2"/>
  <c r="T89" i="3"/>
  <c r="T88" i="3"/>
  <c r="P91" i="4"/>
  <c r="P90" i="4"/>
  <c r="AU57" i="1" s="1"/>
  <c r="R89" i="2"/>
  <c r="R88" i="2"/>
  <c r="BK89" i="2"/>
  <c r="J89" i="2" s="1"/>
  <c r="J60" i="2" s="1"/>
  <c r="BK285" i="2"/>
  <c r="J285" i="2"/>
  <c r="J67" i="2" s="1"/>
  <c r="BK91" i="4"/>
  <c r="J91" i="4"/>
  <c r="J60" i="4"/>
  <c r="BK214" i="4"/>
  <c r="J214" i="4"/>
  <c r="J68" i="4"/>
  <c r="BK93" i="5"/>
  <c r="J93" i="5" s="1"/>
  <c r="J60" i="5" s="1"/>
  <c r="BK525" i="5"/>
  <c r="J525" i="5"/>
  <c r="J71" i="5" s="1"/>
  <c r="BK83" i="6"/>
  <c r="J83" i="6"/>
  <c r="J60" i="6"/>
  <c r="BK83" i="7"/>
  <c r="J83" i="7"/>
  <c r="J60" i="7"/>
  <c r="BK86" i="8"/>
  <c r="J86" i="8" s="1"/>
  <c r="J60" i="8" s="1"/>
  <c r="BK89" i="3"/>
  <c r="J89" i="3"/>
  <c r="J60" i="3" s="1"/>
  <c r="BB54" i="1"/>
  <c r="W31" i="1"/>
  <c r="F33" i="8"/>
  <c r="AZ61" i="1" s="1"/>
  <c r="F33" i="2"/>
  <c r="AZ55" i="1"/>
  <c r="J33" i="8"/>
  <c r="AV61" i="1" s="1"/>
  <c r="AT61" i="1" s="1"/>
  <c r="J33" i="3"/>
  <c r="AV56" i="1"/>
  <c r="AT56" i="1" s="1"/>
  <c r="F33" i="3"/>
  <c r="AZ56" i="1"/>
  <c r="J33" i="4"/>
  <c r="AV57" i="1" s="1"/>
  <c r="AT57" i="1" s="1"/>
  <c r="J33" i="7"/>
  <c r="AV60" i="1"/>
  <c r="AT60" i="1" s="1"/>
  <c r="BD54" i="1"/>
  <c r="W33" i="1"/>
  <c r="F33" i="6"/>
  <c r="AZ59" i="1" s="1"/>
  <c r="J33" i="6"/>
  <c r="AV59" i="1"/>
  <c r="AT59" i="1"/>
  <c r="BA54" i="1"/>
  <c r="W30" i="1"/>
  <c r="F33" i="7"/>
  <c r="AZ60" i="1"/>
  <c r="F33" i="5"/>
  <c r="AZ58" i="1"/>
  <c r="BC54" i="1"/>
  <c r="W32" i="1"/>
  <c r="F33" i="4"/>
  <c r="AZ57" i="1"/>
  <c r="J33" i="2"/>
  <c r="AV55" i="1"/>
  <c r="AT55" i="1" s="1"/>
  <c r="J33" i="5"/>
  <c r="AV58" i="1"/>
  <c r="AT58" i="1"/>
  <c r="BK88" i="2" l="1"/>
  <c r="J88" i="2" s="1"/>
  <c r="J59" i="2" s="1"/>
  <c r="BK90" i="4"/>
  <c r="J90" i="4" s="1"/>
  <c r="J59" i="4" s="1"/>
  <c r="BK82" i="6"/>
  <c r="J82" i="6"/>
  <c r="J30" i="6" s="1"/>
  <c r="AG59" i="1" s="1"/>
  <c r="AN59" i="1" s="1"/>
  <c r="BK82" i="7"/>
  <c r="J82" i="7" s="1"/>
  <c r="J30" i="7" s="1"/>
  <c r="AG60" i="1" s="1"/>
  <c r="AN60" i="1" s="1"/>
  <c r="BK85" i="8"/>
  <c r="J85" i="8"/>
  <c r="J59" i="8" s="1"/>
  <c r="BK88" i="3"/>
  <c r="J88" i="3"/>
  <c r="J59" i="3"/>
  <c r="BK92" i="5"/>
  <c r="J92" i="5" s="1"/>
  <c r="J59" i="5" s="1"/>
  <c r="AU54" i="1"/>
  <c r="AY54" i="1"/>
  <c r="AW54" i="1"/>
  <c r="AK30" i="1"/>
  <c r="AX54" i="1"/>
  <c r="AZ54" i="1"/>
  <c r="W29" i="1" s="1"/>
  <c r="J59" i="6" l="1"/>
  <c r="J39" i="7"/>
  <c r="J59" i="7"/>
  <c r="J39" i="6"/>
  <c r="J30" i="2"/>
  <c r="AG55" i="1"/>
  <c r="AN55" i="1"/>
  <c r="J30" i="5"/>
  <c r="AG58" i="1" s="1"/>
  <c r="AN58" i="1" s="1"/>
  <c r="AV54" i="1"/>
  <c r="AK29" i="1"/>
  <c r="J30" i="4"/>
  <c r="AG57" i="1"/>
  <c r="AN57" i="1"/>
  <c r="J30" i="8"/>
  <c r="AG61" i="1" s="1"/>
  <c r="AN61" i="1" s="1"/>
  <c r="J30" i="3"/>
  <c r="AG56" i="1"/>
  <c r="AN56" i="1" s="1"/>
  <c r="J39" i="5" l="1"/>
  <c r="J39" i="8"/>
  <c r="J39" i="2"/>
  <c r="J39" i="3"/>
  <c r="J39" i="4"/>
  <c r="AG54" i="1"/>
  <c r="AT54" i="1"/>
  <c r="AN54" i="1" l="1"/>
  <c r="AK26" i="1"/>
  <c r="AK35" i="1"/>
</calcChain>
</file>

<file path=xl/sharedStrings.xml><?xml version="1.0" encoding="utf-8"?>
<sst xmlns="http://schemas.openxmlformats.org/spreadsheetml/2006/main" count="12577" uniqueCount="1846">
  <si>
    <t>Export Komplet</t>
  </si>
  <si>
    <t>VZ</t>
  </si>
  <si>
    <t>2.0</t>
  </si>
  <si>
    <t>ZAMOK</t>
  </si>
  <si>
    <t>False</t>
  </si>
  <si>
    <t>{42f3cccb-a870-4ca0-a4f7-771439ab236d}</t>
  </si>
  <si>
    <t>0,01</t>
  </si>
  <si>
    <t>21</t>
  </si>
  <si>
    <t>15</t>
  </si>
  <si>
    <t>REKAPITULACE STAVBY</t>
  </si>
  <si>
    <t>v ---  níže se nacházejí doplnkové a pomocné údaje k sestavám  --- v</t>
  </si>
  <si>
    <t>Návod na vyplnění</t>
  </si>
  <si>
    <t>0,001</t>
  </si>
  <si>
    <t>Kód:</t>
  </si>
  <si>
    <t>20_148_E</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</si>
  <si>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</si>
  <si>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</si>
  <si>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K.ú. Mnichov u Mariánských Lázní - Cesta C5 a liniová zeleň KZ2 - extravilán</t>
  </si>
  <si>
    <t>KSO:</t>
  </si>
  <si>
    <t/>
  </si>
  <si>
    <t>CC-CZ:</t>
  </si>
  <si>
    <t>Místo:</t>
  </si>
  <si>
    <t>Mnichov</t>
  </si>
  <si>
    <t>Datum:</t>
  </si>
  <si>
    <t>10. 11. 2020</t>
  </si>
  <si>
    <t>Zadavatel:</t>
  </si>
  <si>
    <t>IČ:</t>
  </si>
  <si>
    <t>Česká republika - Státní pozemkový úřad</t>
  </si>
  <si>
    <t>DIČ:</t>
  </si>
  <si>
    <t>Uchazeč:</t>
  </si>
  <si>
    <t>Vyplň údaj</t>
  </si>
  <si>
    <t>Projektant:</t>
  </si>
  <si>
    <t>AZ Consult spol. s r.o.</t>
  </si>
  <si>
    <t>True</t>
  </si>
  <si>
    <t>Zpracovatel:</t>
  </si>
  <si>
    <t>Lucie Wojčiková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</si>
  <si>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</si>
  <si>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</si>
  <si>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</si>
  <si>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</si>
  <si>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</si>
  <si>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</si>
  <si>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</si>
  <si>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</si>
  <si>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</si>
  <si>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</si>
  <si>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</si>
  <si>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</si>
  <si>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</si>
  <si>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</si>
  <si>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</si>
  <si>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</si>
  <si>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</si>
  <si>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</si>
  <si>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</si>
  <si>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</si>
  <si>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</si>
  <si>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</si>
  <si>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</si>
  <si>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</si>
  <si>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</si>
  <si>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</si>
  <si>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</si>
  <si>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</si>
  <si>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</si>
  <si>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</si>
  <si>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</si>
  <si>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</si>
  <si>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</si>
  <si>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</si>
  <si>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</si>
  <si>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</si>
  <si>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</si>
  <si>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</si>
  <si>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</si>
  <si>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</si>
  <si>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</si>
  <si>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</si>
  <si>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Polní cesta C5</t>
  </si>
  <si>
    <t>STA</t>
  </si>
  <si>
    <t>1</t>
  </si>
  <si>
    <t>{8a25b1e9-0514-434a-b39b-295a4c737a6e}</t>
  </si>
  <si>
    <t>2</t>
  </si>
  <si>
    <t>SO 102</t>
  </si>
  <si>
    <t>Odvodnění</t>
  </si>
  <si>
    <t>{d1a0fe31-117e-4af5-939a-91f6e7ba43e8}</t>
  </si>
  <si>
    <t>SO 151</t>
  </si>
  <si>
    <t>Propustek č.2</t>
  </si>
  <si>
    <t>{08da7051-f51c-4d62-802f-f491022ed6d0}</t>
  </si>
  <si>
    <t>SO 201</t>
  </si>
  <si>
    <t>Most</t>
  </si>
  <si>
    <t>{64afd9fe-438b-4a39-8347-dc1b2260179e}</t>
  </si>
  <si>
    <t>SO 801</t>
  </si>
  <si>
    <t>Kácení zeleně</t>
  </si>
  <si>
    <t>{1df18954-5fb0-45c8-b8e1-2267d22edad4}</t>
  </si>
  <si>
    <t>SO 802</t>
  </si>
  <si>
    <t>Výsadba KZ2</t>
  </si>
  <si>
    <t>{e26fcf4c-2e57-4eae-9eb2-22582f191aa3}</t>
  </si>
  <si>
    <t>VON</t>
  </si>
  <si>
    <t>Vedlejší a ostatní náklady</t>
  </si>
  <si>
    <t>{44351b0a-4d0e-4f81-9e21-fa97a0cd59d3}</t>
  </si>
  <si>
    <t>KRYCÍ LIST SOUPISU PRACÍ</t>
  </si>
  <si>
    <t>Objekt:</t>
  </si>
  <si>
    <t>SO 101 - Polní cesta C5</t>
  </si>
  <si>
    <t>REKAPITULACE ČLENĚNÍ SOUPISU PRACÍ</t>
  </si>
  <si>
    <t>Kód dílu - Popis</t>
  </si>
  <si>
    <t>Cena celkem [CZK]</t>
  </si>
  <si>
    <t>-1</t>
  </si>
  <si>
    <t>HSV - Práce a dodávky HSV</t>
  </si>
  <si>
    <t xml:space="preserve">    1 - Zemní práce</t>
  </si>
  <si>
    <t xml:space="preserve">    4 - Vodorovné konstrukce</t>
  </si>
  <si>
    <t xml:space="preserve">    5 - Komunikace pozemní</t>
  </si>
  <si>
    <t xml:space="preserve">    9 -  Ostatní konstrukce a práce, bourání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</si>
  <si>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</si>
  <si>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</si>
  <si>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</si>
  <si>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</si>
  <si>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</si>
  <si>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</si>
  <si>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</si>
  <si>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</si>
  <si>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</si>
  <si>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</si>
  <si>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</si>
  <si>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</si>
  <si>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</si>
  <si>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</si>
  <si>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</si>
  <si>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</si>
  <si>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</si>
  <si>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</si>
  <si>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</si>
  <si>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</si>
  <si>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</si>
  <si>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</si>
  <si>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113107221</t>
  </si>
  <si>
    <t>Odstranění podkladů nebo krytů strojně plochy jednotlivě přes 200 m2 s přemístěním hmot na skládku na vzdálenost do 20 m nebo s naložením na dopravní prostředek z kameniva hrubého drceného, o tl. vrstvy do 100 mm</t>
  </si>
  <si>
    <t>m2</t>
  </si>
  <si>
    <t>CS ÚRS 2020 02</t>
  </si>
  <si>
    <t>4</t>
  </si>
  <si>
    <t>821359543</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</si>
  <si>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</si>
  <si>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</si>
  <si>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</si>
  <si>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"stávající konstrukce vozovky - krycí vrstva tl. 100mm</t>
  </si>
  <si>
    <t xml:space="preserve">2897,2+15,7+20,8+24+11,2+5,4+24 "kamenivo 32/64 vyplněné jemnou frakcí </t>
  </si>
  <si>
    <t>113107223</t>
  </si>
  <si>
    <t>Odstranění podkladů nebo krytů strojně plochy jednotlivě přes 200 m2 s přemístěním hmot na skládku na vzdálenost do 20 m nebo s naložením na dopravní prostředek z kameniva hrubého drceného, o tl. vrstvy přes 200 do 300 mm</t>
  </si>
  <si>
    <t>-1622845373</t>
  </si>
  <si>
    <t>"stávající konstrukce vozovky - podkladní vrstva v tl. 300mm</t>
  </si>
  <si>
    <t>1,26*2998,3 "štěrkodrť</t>
  </si>
  <si>
    <t>3</t>
  </si>
  <si>
    <t>119001401</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</si>
  <si>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</si>
  <si>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m</t>
  </si>
  <si>
    <t>-1481661469</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</si>
  <si>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</si>
  <si>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12,0 "vodovod DN 100 - obec Mnichov</t>
  </si>
  <si>
    <t>119001405</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</si>
  <si>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plastového, jmenovité světlosti DN do 200 mm</t>
  </si>
  <si>
    <t>1994523353</t>
  </si>
  <si>
    <t>2*5,5 "minerálkovod - přívod DN 175</t>
  </si>
  <si>
    <t>5,5 "minerálkovod - pitná voda DN 100</t>
  </si>
  <si>
    <t>Součet</t>
  </si>
  <si>
    <t>5</t>
  </si>
  <si>
    <t>119001421</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</si>
  <si>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</si>
  <si>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1337288049</t>
  </si>
  <si>
    <t>12,0 "vedení NN - obec Mnichov</t>
  </si>
  <si>
    <t>12,0+5,0+23,0+72,0+36,0+260 "sdělovací vedení + NN - CETIN</t>
  </si>
  <si>
    <t>5,5 "minerálkovod - kabel NN</t>
  </si>
  <si>
    <t>5,5 "minerálkovod - kabel VN</t>
  </si>
  <si>
    <t>5,5 "minerálkovod - signalizační kabel</t>
  </si>
  <si>
    <t>6</t>
  </si>
  <si>
    <t>121151123</t>
  </si>
  <si>
    <t>Sejmutí ornice strojně při souvislé ploše přes 500 m2, tl. vrstvy do 200 mm</t>
  </si>
  <si>
    <t>158537401</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</si>
  <si>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</si>
  <si>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"ornice v tl. 100mm</t>
  </si>
  <si>
    <t>(24,1+68,4+967,9+184,2+43,3+39,7+11,7+113,5+17,9+9,5+441,1+452,2+52,8+8,8)*1,2</t>
  </si>
  <si>
    <t>7</t>
  </si>
  <si>
    <t>122252206</t>
  </si>
  <si>
    <t>Odkopávky a prokopávky nezapažené pro silnice a dálnice strojně v hornině třídy těžitelnosti I přes 1 000 do 5 000 m3</t>
  </si>
  <si>
    <t>m3</t>
  </si>
  <si>
    <t>1520851691</t>
  </si>
  <si>
    <t xml:space="preserve">Poznámka k souboru cen:_x000D_
1. Ceny jsou určeny pro vykopávky:_x000D_
a) příkopů pro silnice, dálnice a to i tehdy, jsou-li vykopávky příkopů prováděny samostatně,_x000D_
b) v zemnících na suchu, jestliže tyto zemníky přímo souvisejí s odkopávkami nebo prokopávkami pro spodní stavbu silnic a dálnic._x000D_
2. V cenách jsou započteny i náklady na přemístění výkopku v příčných profilech na vzdálenost do 15 m nebo naložení na dopravní prostředek._x000D_
</t>
  </si>
  <si>
    <t>8</t>
  </si>
  <si>
    <t>129001101</t>
  </si>
  <si>
    <t>Příplatek k cenám vykopávek za ztížení vykopávky v blízkosti podzemního vedení nebo výbušnin v horninách jakékoliv třídy</t>
  </si>
  <si>
    <t>2067298888</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</si>
  <si>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prostoru._x000D_
- není v projektu uvedena, avšak která podle projektu nebo podle sdělení investora jsou pravděpodobně ve výkopišti uložena, se rovná objemu výkopu, která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</si>
  <si>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1,0*1,0*(12,0+148,0+260,0)</t>
  </si>
  <si>
    <t>0,9*1,6*5,5 "okolo minerálkovodu</t>
  </si>
  <si>
    <t>9</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</si>
  <si>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</si>
  <si>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</si>
  <si>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-1296519631</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</si>
  <si>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</si>
  <si>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2922,120*0,1 "ornice (pol. 121151123)</t>
  </si>
  <si>
    <t>1870,079 "odkopávky (pol. 122252206)</t>
  </si>
  <si>
    <t>10</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</si>
  <si>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</si>
  <si>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</si>
  <si>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-1452831915</t>
  </si>
  <si>
    <t>2162,291*8 'Přepočtené koeficientem množství</t>
  </si>
  <si>
    <t>11</t>
  </si>
  <si>
    <t>171152111</t>
  </si>
  <si>
    <t>Uložení sypaniny do zhutněných násypů pro silnice, dálnice a letiště s rozprostřením sypaniny ve vrstvách, s hrubým urovnáním a uzavřením povrchu násypu z hornin nesoudržných sypkých v aktivní zóně</t>
  </si>
  <si>
    <t>1429075434</t>
  </si>
  <si>
    <t xml:space="preserve">Poznámka k souboru cen:_x000D_
1. Ceny lze použít i pro uložení sypaniny odebírané z hald, pro hlušinu apod._x000D_
2. Ceny lze použít i pro uložení sypaniny s předepsaným zhutněním na trvalé skládky._x000D_
3. V cenách není započteno hutnění boků násypů. Toto hutnění se oceňuje cenami souboru cen 171 15-11 Hutnění boků násypů z hornin soudržných a sypkých._x000D_
</t>
  </si>
  <si>
    <t>"hutnění 100% PS</t>
  </si>
  <si>
    <t>"Sanace aktivní zóny - příštěty</t>
  </si>
  <si>
    <t>1604,998</t>
  </si>
  <si>
    <t>12</t>
  </si>
  <si>
    <t>M</t>
  </si>
  <si>
    <t>583312021</t>
  </si>
  <si>
    <t>materiál vhodný do aktivní zony nenamrzavý dle TP 146 a ČSN 73 6133</t>
  </si>
  <si>
    <t>t</t>
  </si>
  <si>
    <t>-590527540</t>
  </si>
  <si>
    <t>1604,998*1,8 'Přepočtené koeficientem množství</t>
  </si>
  <si>
    <t>13</t>
  </si>
  <si>
    <t>171152112</t>
  </si>
  <si>
    <t>Uložení sypaniny do zhutněných násypů pro silnice, dálnice a letiště s rozprostřením sypaniny ve vrstvách, s hrubým urovnáním a uzavřením povrchu násypu z hornin nesoudržných sypkých mimo aktivní zónu</t>
  </si>
  <si>
    <t>1083070708</t>
  </si>
  <si>
    <t>"hutnění 97% PS</t>
  </si>
  <si>
    <t>56,06 "násyp</t>
  </si>
  <si>
    <t>14</t>
  </si>
  <si>
    <t>583312023</t>
  </si>
  <si>
    <t>materiál vhodný do násypu dle ČSN 73 6133</t>
  </si>
  <si>
    <t>533330164</t>
  </si>
  <si>
    <t>56,06*1,8 'Přepočtené koeficientem množství</t>
  </si>
  <si>
    <t>171201221.</t>
  </si>
  <si>
    <t>Poplatek za uložení stavebního odpadu na skládce (skládkovné) zeminy a kamení zatříděného do Katalogu odpadů pod kódem 17 05 04 x</t>
  </si>
  <si>
    <t>676299722</t>
  </si>
  <si>
    <t xml:space="preserve">Poznámka k souboru cen:_x000D_
1. Ceny uvedené v souboru cen je doporučeno upravit podle aktuálních cen místně příslušné skládky._x000D_
2. V cenách je započítán poplatek za ukládání odpadu dle zákona 185/2001 Sb._x000D_
</t>
  </si>
  <si>
    <t>2162,291*1,8 'Přepočtené koeficientem množství</t>
  </si>
  <si>
    <t>16</t>
  </si>
  <si>
    <t>181411131</t>
  </si>
  <si>
    <t>Založení trávníku na půdě předem připravené plochy do 1000 m2 výsevem včetně utažení parkového v rovině nebo na svahu do 1:5</t>
  </si>
  <si>
    <t>-1888889395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</si>
  <si>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</si>
  <si>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52,30</t>
  </si>
  <si>
    <t>17</t>
  </si>
  <si>
    <t>181411133</t>
  </si>
  <si>
    <t>Založení trávníku na půdě předem připravené plochy do 1000 m2 výsevem včetně utažení parkového na svahu přes 1:2 do 1:1</t>
  </si>
  <si>
    <t>50702460</t>
  </si>
  <si>
    <t>(1,5+2,7+2,4+4,8+13+2,3+25,4+10,9+22,5+19,8+73,3+160,2+8+16,9+41,5+25+14,1+5,2+5,9+5+23,1+1,8)*1,2</t>
  </si>
  <si>
    <t>18</t>
  </si>
  <si>
    <t>00572410</t>
  </si>
  <si>
    <t>osivo směs travní parková</t>
  </si>
  <si>
    <t>kg</t>
  </si>
  <si>
    <t>-444597545</t>
  </si>
  <si>
    <t>634,66*0,015 'Přepočtené koeficientem množství</t>
  </si>
  <si>
    <t>19</t>
  </si>
  <si>
    <t>181351003</t>
  </si>
  <si>
    <t>Rozprostření a urovnání ornice v rovině nebo ve svahu sklonu do 1:5 strojně při souvislé ploše do 100 m2, tl. vrstvy do 200 mm</t>
  </si>
  <si>
    <t>1335198348</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</si>
  <si>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</si>
  <si>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"viz. vzorový výkres D.1.3</t>
  </si>
  <si>
    <t>"ohumusování tl. 100mm</t>
  </si>
  <si>
    <t>20</t>
  </si>
  <si>
    <t>182351133</t>
  </si>
  <si>
    <t>Rozprostření a urovnání ornice ve svahu sklonu přes 1:5 strojně při souvislé ploše přes 500 m2, tl. vrstvy do 200 mm</t>
  </si>
  <si>
    <t>1993994973</t>
  </si>
  <si>
    <t>10364101</t>
  </si>
  <si>
    <t>zemina pro terénní úpravy -  ornice</t>
  </si>
  <si>
    <t>-1827865493</t>
  </si>
  <si>
    <t>52,30*0,1</t>
  </si>
  <si>
    <t>(1,5+2,7+2,4+4,8+13+2,3+25,4+10,9+22,5+19,8+73,3+160,2+8+16,9+41,5+25+14,1+5,2+5,9+5+23,1+1,8)*1,2*0,1</t>
  </si>
  <si>
    <t>63,466*1,8 'Přepočtené koeficientem množství</t>
  </si>
  <si>
    <t>22</t>
  </si>
  <si>
    <t>23020008R</t>
  </si>
  <si>
    <t>Montáž chrániček celých</t>
  </si>
  <si>
    <t>64</t>
  </si>
  <si>
    <t>-954972313</t>
  </si>
  <si>
    <t>12,0+148,0+148,0+5,5+5,5+5,5</t>
  </si>
  <si>
    <t>23</t>
  </si>
  <si>
    <t>PC.01</t>
  </si>
  <si>
    <t>plastová plná chránička PE DN 110 mm</t>
  </si>
  <si>
    <t>256</t>
  </si>
  <si>
    <t>-1516793538</t>
  </si>
  <si>
    <t>24</t>
  </si>
  <si>
    <t>23020010R</t>
  </si>
  <si>
    <t xml:space="preserve">Montáž chrániček podélně půlených </t>
  </si>
  <si>
    <t>1982653315</t>
  </si>
  <si>
    <t>12,0+148,0+148,0+5,5+5,5+5,5+(2*260,0)</t>
  </si>
  <si>
    <t>25</t>
  </si>
  <si>
    <t>DC.01</t>
  </si>
  <si>
    <t>dělená chránička 97/110 mm</t>
  </si>
  <si>
    <t>2028603086</t>
  </si>
  <si>
    <t>26</t>
  </si>
  <si>
    <t>PM.01</t>
  </si>
  <si>
    <t>dělená pryžová manžeta</t>
  </si>
  <si>
    <t>kus</t>
  </si>
  <si>
    <t>-233504908</t>
  </si>
  <si>
    <t>P</t>
  </si>
  <si>
    <t>Poznámka k položce:_x000D_
typ a rozměr bude dospecifikován</t>
  </si>
  <si>
    <t>Vodorovné konstrukce</t>
  </si>
  <si>
    <t>27</t>
  </si>
  <si>
    <t>451573111</t>
  </si>
  <si>
    <t>Lože pod potrubí, stoky a drobné objekty v otevřeném výkopu z písku a štěrkopísku do 63 mm</t>
  </si>
  <si>
    <t>-393152512</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</si>
  <si>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</si>
  <si>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"lože pod chráničku</t>
  </si>
  <si>
    <t>(260+324,50)*(0,05*0,8) "tl. 50mm, š. 800mm</t>
  </si>
  <si>
    <t>28</t>
  </si>
  <si>
    <t>462511161</t>
  </si>
  <si>
    <t>Zához z lomového kamene neupraveného provedený ze břehu nebo z lešení, do sucha nebo do vody tříděného, hmotnost jednotlivých kamenů do 80 kg bez výplně mezer</t>
  </si>
  <si>
    <t>65574499</t>
  </si>
  <si>
    <t xml:space="preserve">Poznámka k souboru cen:_x000D_
1. V příplatcích jsou započteny náklady na urovnání líce záhozu do projektovaného profilu._x000D_
</t>
  </si>
  <si>
    <t>8,0 "lomový kámen o velikosti de=0,3 m</t>
  </si>
  <si>
    <t>Komunikace pozemní</t>
  </si>
  <si>
    <t>29</t>
  </si>
  <si>
    <t>564851111</t>
  </si>
  <si>
    <t>Podklad ze štěrkodrti ŠD s rozprostřením a zhutněním, po zhutnění tl. 150 mm</t>
  </si>
  <si>
    <t>-810408771</t>
  </si>
  <si>
    <t>"viz. vzorový řez D.1.3</t>
  </si>
  <si>
    <t>"Konstrukce vozovky - typ A (penetrační makadam)</t>
  </si>
  <si>
    <t>1,3*1849,7 "ŠDA, fr. 0/32</t>
  </si>
  <si>
    <t>1,3*1849,7 "ŠDA, fr. 0/63</t>
  </si>
  <si>
    <t>"Konstrukce vozovky - typ B (asfaltový beton)</t>
  </si>
  <si>
    <t>1,3*(147+79+1118,4+68,6)+2,07*(80+71) "ŠDA, fr. 0/32</t>
  </si>
  <si>
    <t>1,3*(147+79+1118,4+68,6)+2,07*(80+71) "ŠDA, fr. 0/63</t>
  </si>
  <si>
    <t>30</t>
  </si>
  <si>
    <t>565135111</t>
  </si>
  <si>
    <t>Asfaltový beton vrstva podkladní ACP 16 (obalované kamenivo střednězrnné - OKS) s rozprostřením a zhutněním v pruhu šířky přes 1,5 do 3 m, po zhutnění tl. 50 mm</t>
  </si>
  <si>
    <t>1360225871</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</si>
  <si>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</si>
  <si>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1,05*1564</t>
  </si>
  <si>
    <t>31</t>
  </si>
  <si>
    <t>569903311</t>
  </si>
  <si>
    <t>Zřízení zemních krajnic z hornin jakékoliv třídy se zhutněním</t>
  </si>
  <si>
    <t>930783821</t>
  </si>
  <si>
    <t xml:space="preserve">Poznámka k souboru cen:_x000D_
1. Ceny jsou určeny pro jakoukoliv tloušťku krajnice._x000D_
2. V cenách nejsou započteny náklady na opatření zeminy a její přemístění k místu zabudování, které se oceňují podle ustanovení čl. 3111 Všeobecných podmínek části A 01 tohoto katalogu._x000D_
</t>
  </si>
  <si>
    <t>(17,5+29,7+4,3+134,1+153,5+76,4+11,9+11,8+11,7+159,6+54,6+77+124,7+26,1+9,9)*0,1</t>
  </si>
  <si>
    <t>32</t>
  </si>
  <si>
    <t>583312022</t>
  </si>
  <si>
    <t>materiál nenamrzavý vhodný do krajnice</t>
  </si>
  <si>
    <t>-1069908805</t>
  </si>
  <si>
    <t>90,28*1,8 'Přepočtené koeficientem množství</t>
  </si>
  <si>
    <t>33</t>
  </si>
  <si>
    <t>573191111</t>
  </si>
  <si>
    <t>Postřik infiltrační kationaktivní emulzí v množství 1,00 kg/m2</t>
  </si>
  <si>
    <t>-980091858</t>
  </si>
  <si>
    <t xml:space="preserve">Poznámka k souboru cen:_x000D_
1. V ceně nejsou započteny náklady na popř. projektem předepsané očištění vozovky, které se oceňuje cenou 938 90-8411 Očištění povrchu saponátovým roztokem části C 01 tohoto katalogu._x000D_
</t>
  </si>
  <si>
    <t>1,3*(147+79+1118,4+68,6)+2,07*(80+71)</t>
  </si>
  <si>
    <t>34</t>
  </si>
  <si>
    <t>573231107</t>
  </si>
  <si>
    <t>Postřik spojovací PS bez posypu kamenivem ze silniční emulze, v množství 0,40 kg/m2</t>
  </si>
  <si>
    <t>1674062479</t>
  </si>
  <si>
    <t>"Konstrukce vozovky - typ C (asfaltový beton nad mostovkou)</t>
  </si>
  <si>
    <t>50,50</t>
  </si>
  <si>
    <t>35</t>
  </si>
  <si>
    <t>57345211R</t>
  </si>
  <si>
    <t>Dvojitý nátěr DN s posypem kamenivem a se zaválcováním z emulze silniční, v množství 1,0 kg/m2</t>
  </si>
  <si>
    <t>-975077846</t>
  </si>
  <si>
    <t xml:space="preserve">Poznámka k souboru cen:_x000D_
1. Pokud není dvojitý nátěr prováděn v jednom časovém sledu, je považován za 2 jednoduché nátěry._x000D_
</t>
  </si>
  <si>
    <t>1578,1+68,8+65,5+17,5+18,8+4,8+13,4+10,2+11,3+1,5+18,3+7,1+7,5+9,8+17,1</t>
  </si>
  <si>
    <t>36</t>
  </si>
  <si>
    <t>574381112</t>
  </si>
  <si>
    <t>Penetrační makadam PM s rozprostřením kameniva na sucho, s prolitím živicí, s posypem drtí a se zhutněním hrubý (PMH) z kameniva hrubého drceného, po zhutnění tl. 100 mm</t>
  </si>
  <si>
    <t>2034912193</t>
  </si>
  <si>
    <t xml:space="preserve">Poznámka k souboru cen:_x000D_
1. Penetrační makadamy větších tlouštěk je nutno provádět ve 2 vrstvách._x000D_
</t>
  </si>
  <si>
    <t>37</t>
  </si>
  <si>
    <t>577133111</t>
  </si>
  <si>
    <t>Asfaltový beton vrstva obrusná ACO 8 (ABJ) s rozprostřením a se zhutněním z nemodifikovaného asfaltu v pruhu šířky do 3 m, po zhutnění tl. 40 mm</t>
  </si>
  <si>
    <t>-2116633634</t>
  </si>
  <si>
    <t>38</t>
  </si>
  <si>
    <t>577134111</t>
  </si>
  <si>
    <t>Asfaltový beton vrstva obrusná ACO 11 (ABS) s rozprostřením a se zhutněním z nemodifikovaného asfaltu v pruhu šířky do 3 m tř. I, po zhutnění tl. 40 mm</t>
  </si>
  <si>
    <t>1747613980</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</si>
  <si>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</si>
  <si>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147+79+1118,4+68,6+80+71</t>
  </si>
  <si>
    <t>39</t>
  </si>
  <si>
    <t>58412110R</t>
  </si>
  <si>
    <t>Osazení silničních dílců ze železového betonu s podkladem z kameniva těženého fr. 16/32mm do tl. 200 mm jakéhokoliv druhu a velikosti, na plochu jednotlivě do 15 m2</t>
  </si>
  <si>
    <t>9037194</t>
  </si>
  <si>
    <t xml:space="preserve">Poznámka k souboru cen:_x000D_
1. V ceně nejsou započteny náklady na:_x000D_
a) dodání dílců, které se oceňuje ve specifikaci,_x000D_
b) výplň spár, které se oceňují cenami souboru cen 599 . 4-11 Vyplnění spár mezi silničními dílci jakékoliv tloušťky._x000D_
2. Počet měrných jednotek se určuje v m2 půdorysné plochy krytu z dílců včetně spár._x000D_
</t>
  </si>
  <si>
    <t>"opatření na inženýrských sítí</t>
  </si>
  <si>
    <t>3,0*2,0*2</t>
  </si>
  <si>
    <t>40</t>
  </si>
  <si>
    <t>59381338</t>
  </si>
  <si>
    <t>panel silniční 3,00x2,00x0,215m</t>
  </si>
  <si>
    <t>-145029280</t>
  </si>
  <si>
    <t>41</t>
  </si>
  <si>
    <t>599441111</t>
  </si>
  <si>
    <t>Vyplnění spár mezi silničními dílci jakékoliv tloušťky kamenivem těženým</t>
  </si>
  <si>
    <t>644144129</t>
  </si>
  <si>
    <t xml:space="preserve">Poznámka k souboru cen:_x000D_
1. Ceny lze použít i pro vyplnění spár podkladu z betonu prostého, který se oceňuje cenami souboru cen 567 1 . - . . Podklad z prostého betonu._x000D_
2. V ceně 14-1111 jsou započteny i náklady na vyčištění spár._x000D_
</t>
  </si>
  <si>
    <t xml:space="preserve"> Ostatní konstrukce a práce, bourání</t>
  </si>
  <si>
    <t>42</t>
  </si>
  <si>
    <t>911331123.</t>
  </si>
  <si>
    <t>Silniční svodidlo s osazením sloupků zaberaněním ocelové úroveň zádržnosti N2 vzdálenosti sloupků přes 2 do 4 m jednostranné vč. protikorózní ochrany</t>
  </si>
  <si>
    <t>2089190723</t>
  </si>
  <si>
    <t>Poznámka k položce:_x000D_
1. V cenách:_x000D_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atd.),_x000D_
b) dilatace svodnice je započtena dilatační svodnice včetně izolační podložky a spojovacího materiálu.</t>
  </si>
  <si>
    <t>43</t>
  </si>
  <si>
    <t>911331411.</t>
  </si>
  <si>
    <t>Silniční svodidlo s osazením sloupků zaberaněním ocelové náběh jednostranný, délky do 4 m vč. protikorózní ochrany</t>
  </si>
  <si>
    <t>-1451491713</t>
  </si>
  <si>
    <t>997</t>
  </si>
  <si>
    <t>Přesun sutě</t>
  </si>
  <si>
    <t>44</t>
  </si>
  <si>
    <t>997221551</t>
  </si>
  <si>
    <t>Vodorovná doprava suti bez naložení, ale se složením a s hrubým urovnáním ze sypkých materiálů, na vzdálenost do 1 km</t>
  </si>
  <si>
    <t>981832486</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</si>
  <si>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</si>
  <si>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"drcené kamenivo - z pol. 113107221, 113107223</t>
  </si>
  <si>
    <t>509,711+1662,258</t>
  </si>
  <si>
    <t>45</t>
  </si>
  <si>
    <t>997221559</t>
  </si>
  <si>
    <t>Vodorovná doprava suti bez naložení, ale se složením a s hrubým urovnáním Příplatek k ceně za každý další i započatý 1 km přes 1 km</t>
  </si>
  <si>
    <t>-1438327007</t>
  </si>
  <si>
    <t>2171,969*17 'Přepočtené koeficientem množství</t>
  </si>
  <si>
    <t>46</t>
  </si>
  <si>
    <t>997221655.</t>
  </si>
  <si>
    <t>-147442603</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</si>
  <si>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</si>
  <si>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"drcené kamenivo</t>
  </si>
  <si>
    <t>998</t>
  </si>
  <si>
    <t>Přesun hmot</t>
  </si>
  <si>
    <t>47</t>
  </si>
  <si>
    <t>998225111</t>
  </si>
  <si>
    <t>Přesun hmot pro komunikace s krytem z kameniva, monolitickým betonovým nebo živičným dopravní vzdálenost do 200 m jakékoliv délky objektu</t>
  </si>
  <si>
    <t>-1735799845</t>
  </si>
  <si>
    <t xml:space="preserve">Poznámka k souboru cen:_x000D_
1. Ceny lze použít i pro plochy letišť s krytem monolitickým betonovým nebo živičným._x000D_
</t>
  </si>
  <si>
    <t>Práce a dodávky M</t>
  </si>
  <si>
    <t>46-M</t>
  </si>
  <si>
    <t>Zemní práce při extr.mont.pracích</t>
  </si>
  <si>
    <t>48</t>
  </si>
  <si>
    <t>4604R</t>
  </si>
  <si>
    <t>Vymístění stávajícího vedení CETIN (sdělovací kabel a vedení NN) mimo plochu polní cesty</t>
  </si>
  <si>
    <t>1282854264</t>
  </si>
  <si>
    <t xml:space="preserve">"přeložení sdělovacího kabelu a vedení NN </t>
  </si>
  <si>
    <t>75,0</t>
  </si>
  <si>
    <t>49</t>
  </si>
  <si>
    <t>460421001</t>
  </si>
  <si>
    <t>Kabelové lože včetně podsypu, zhutnění a urovnání povrchu z písku nebo štěrkopísku tloušťky 5 cm nad kabel bez zakrytí, šířky do 65 cm</t>
  </si>
  <si>
    <t>-299395157</t>
  </si>
  <si>
    <t xml:space="preserve">Poznámka k souboru cen:_x000D_
1. V cenách -1021 až -1072, -1121 až -1172 a -1221 až -1272 nejsou započteny náklady na dodávku betonových a plastových desek. Tato dodávka se oceňuje ve specifikaci._x000D_
</t>
  </si>
  <si>
    <t>50</t>
  </si>
  <si>
    <t>460490011</t>
  </si>
  <si>
    <t>Krytí kabelů, spojek, koncovek a odbočnic kabelů výstražnou fólií z PVC včetně vyrovnání povrchu rýhy, rozvinutí a uložení fólie do rýhy, fólie šířky do 20cm</t>
  </si>
  <si>
    <t>1705396537</t>
  </si>
  <si>
    <t>SO 102 - Odvodnění</t>
  </si>
  <si>
    <t xml:space="preserve">    2 - Zakládání</t>
  </si>
  <si>
    <t xml:space="preserve">    8 - Trubní vedení</t>
  </si>
  <si>
    <t>131251102</t>
  </si>
  <si>
    <t>Hloubení nezapažených jam a zářezů strojně s urovnáním dna do předepsaného profilu a spádu v hornině třídy těžitelnosti I skupiny 3 přes 20 do 50 m3</t>
  </si>
  <si>
    <t>1207575016</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</si>
  <si>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</si>
  <si>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"výkop pro šachty Š05-Š19</t>
  </si>
  <si>
    <t>((0,72+0,3+0,3)*2*0,85-0,26*1,32)*15</t>
  </si>
  <si>
    <t>131251104</t>
  </si>
  <si>
    <t>Hloubení nezapažených jam a zářezů strojně s urovnáním dna do předepsaného profilu a spádu v hornině třídy těžitelnosti I skupiny 3 přes 100 do 500 m3</t>
  </si>
  <si>
    <t>-203508881</t>
  </si>
  <si>
    <t>"výkop pro drenáž</t>
  </si>
  <si>
    <t>0,260*945,70</t>
  </si>
  <si>
    <t>1327804260</t>
  </si>
  <si>
    <t>28,512 "výkop šachet (131251102)</t>
  </si>
  <si>
    <t>245,882 "výkop drenáže (131251104)</t>
  </si>
  <si>
    <t>1661043853</t>
  </si>
  <si>
    <t>274,394*8 'Přepočtené koeficientem množství</t>
  </si>
  <si>
    <t>-1245095361</t>
  </si>
  <si>
    <t>274,394*1,8 'Přepočtené koeficientem množství</t>
  </si>
  <si>
    <t>174251101</t>
  </si>
  <si>
    <t>Zásyp sypaninou z jakékoliv horniny strojně s uložením výkopku ve vrstvách bez zhutnění jam, šachet, rýh nebo kolem objektů v těchto vykopávkách</t>
  </si>
  <si>
    <t>1204739210</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</si>
  <si>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</si>
  <si>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"zásyp šachet Š05-Š19</t>
  </si>
  <si>
    <t>(1,32*(0,24+0,07)*15)</t>
  </si>
  <si>
    <t>58343959</t>
  </si>
  <si>
    <t>kamenivo drcené hrubé frakce 32/63</t>
  </si>
  <si>
    <t>-167959437</t>
  </si>
  <si>
    <t>6,138*1,8 'Přepočtené koeficientem množství</t>
  </si>
  <si>
    <t>Zakládání</t>
  </si>
  <si>
    <t>21156111R</t>
  </si>
  <si>
    <t>Výplň kamenivem do rýh odvodňovacích žeber nebo trativodů bez zhutnění, s úpravou povrchu výplně kamenivem hrubým drceným frakce 8 až 16 mm</t>
  </si>
  <si>
    <t>1729826333</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</si>
  <si>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</si>
  <si>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"drenáž</t>
  </si>
  <si>
    <t>0,2*945,70 "obsyp potrubí</t>
  </si>
  <si>
    <t>211971121</t>
  </si>
  <si>
    <t>Zřízení opláštění výplně z geotextilie odvodňovacích žeber nebo trativodů v rýze nebo zářezu se stěnami svislými nebo šikmými o sklonu přes 1:2 při rozvinuté šířce opláštění do 2,5 m</t>
  </si>
  <si>
    <t>-1365181915</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</si>
  <si>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</si>
  <si>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(200+14,2+600+12,7+159+23-49-14,2)*2,2 "geotextílie š. 2,2m</t>
  </si>
  <si>
    <t>(200+14,2+600+12,7+159+23-49-14,2)*2,05 "hydroizolační fólie š. 2,05m</t>
  </si>
  <si>
    <t>2832203R</t>
  </si>
  <si>
    <t>fólie hydroizolační proti zemní vlhkosti nad úrovní terénu PVC tl 1,0mm</t>
  </si>
  <si>
    <t>964843477</t>
  </si>
  <si>
    <t>(200+14,2+600+12,7+159+23-49-14,2)*2,05</t>
  </si>
  <si>
    <t>1938,685*1,2 'Přepočtené koeficientem množství</t>
  </si>
  <si>
    <t>69311060</t>
  </si>
  <si>
    <t>geotextilie netkaná separační, ochranná, filtrační, drenážní PP 200g/m2</t>
  </si>
  <si>
    <t>-1019381578</t>
  </si>
  <si>
    <t>(200+14,2+600+12,7+159+23-49-14,2)*2,2</t>
  </si>
  <si>
    <t>2080,54*1,2 'Přepočtené koeficientem množství</t>
  </si>
  <si>
    <t>21275251R</t>
  </si>
  <si>
    <t>Trativody z drenážních trubek v otevřeném výkopu trubka PE-HD SN 8 DN 200</t>
  </si>
  <si>
    <t>1355004606</t>
  </si>
  <si>
    <t xml:space="preserve">Poznámka k položce:_x000D_
1. V cenách souboru cen nejsou započteny náklady na:_x000D_
a) montáž a dodávku tvarovek, které se oceňují cenami souboru 877 ..-52.1 Montáž tvarovek na kanalizačním potrubí z trub z plastu, části A03,_x000D_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</si>
  <si>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"drenáž - trubka 2/3 perforace</t>
  </si>
  <si>
    <t>945,70</t>
  </si>
  <si>
    <t>1099738710</t>
  </si>
  <si>
    <t>0,025*945,70 "lože v tl. 50mm</t>
  </si>
  <si>
    <t>452311131</t>
  </si>
  <si>
    <t>Podkladní a zajišťovací konstrukce z betonu prostého v otevřeném výkopu desky pod potrubí, stoky a drobné objekty z betonu tř. C 12/15</t>
  </si>
  <si>
    <t>70561756</t>
  </si>
  <si>
    <t xml:space="preserve">Poznámka k souboru cen:_x000D_
1. Ceny -1121 až -1191 a -1192 lze použít i pro ochrannou vrstvu pod železobetonové konstrukce._x000D_
2. Ceny -2121 až -2191 a -2192 jsou určeny pro jakékoliv úkosy sedel._x000D_
</t>
  </si>
  <si>
    <t>"lože pod šachty Š05-Š19</t>
  </si>
  <si>
    <t>"lože v tl. 100mm, beton C 12/15 X0</t>
  </si>
  <si>
    <t>((0,7+0,3+0,3)^2*0,1)*15</t>
  </si>
  <si>
    <t>452351101</t>
  </si>
  <si>
    <t>Bednění podkladních a zajišťovacích konstrukcí v otevřeném výkopu desek nebo sedlových loží pod potrubí, stoky a drobné objekty</t>
  </si>
  <si>
    <t>-1122242348</t>
  </si>
  <si>
    <t>"bednění betonového lože pro šachty Š05-Š19</t>
  </si>
  <si>
    <t>(1,32*0,1*4)*15</t>
  </si>
  <si>
    <t>59736112R</t>
  </si>
  <si>
    <t>Osazení ocelových pozinkovaných profilů HE-B 180 do betonového lože C 20/25 XF3 tl. 200mm</t>
  </si>
  <si>
    <t>660662082</t>
  </si>
  <si>
    <t>"viz. vzorový výkres příčného žlabu D.1.5</t>
  </si>
  <si>
    <t>"příčné žlaby</t>
  </si>
  <si>
    <t>41,1-5,0</t>
  </si>
  <si>
    <t>597661111R</t>
  </si>
  <si>
    <t>Rigol dlážděný do lože z betonu prostého C 20/25 XF3 tl. 100 mm, s vyplněním a zatřením spár cementovou maltou MC 25 z dlažebních kostek drobných</t>
  </si>
  <si>
    <t>-241457264</t>
  </si>
  <si>
    <t xml:space="preserve">Poznámka k souboru cen:_x000D_
1. Ceny nelze použít pro dlažby příkopů, které se oceňují cenami souboru cen 594 . . - . . souboru cen 594 . . - . . Dlažba nebo přídlažba._x000D_
2. V cenách nejsou započteny náklady na popř. nutné zemní práce, které se oceňují cenami části A 01 katalogu 800-1 Zemní práce._x000D_
3. Množství měrných jednotek se určuje v m2 rozvinuté plochy rigolu._x000D_
</t>
  </si>
  <si>
    <t>"viz. výkres zpevněný rigol - "rozražeče"</t>
  </si>
  <si>
    <t>"žulové kostky 10x10x10cm, rozražeče 20x10x10cm v celkovém objemu 2,36m3</t>
  </si>
  <si>
    <t>"zpevněné části rigolů budou opatřeny 2,0 m dlouhými úseky, v kterých budou rozmístěny „rozražeče“ v podobě dvojité dlažební kostky</t>
  </si>
  <si>
    <t>"podélný sklon od 5%, max 20%</t>
  </si>
  <si>
    <t xml:space="preserve">(434,5+12,7+158,9+6,5+23)*0,3 "dno </t>
  </si>
  <si>
    <t>(434,5+12,7+158,9+6,5+23)*0,18*2 "svah</t>
  </si>
  <si>
    <t>Trubní vedení</t>
  </si>
  <si>
    <t>894812315.</t>
  </si>
  <si>
    <t>Revizní a čistící šachta z polypropylenu PP pro hladké trouby DN 600 šachtové dno (DN šachty / DN trubního vedení) DN 600/200 průtočné vč. těsnění</t>
  </si>
  <si>
    <t>-661414707</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</si>
  <si>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</si>
  <si>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"viz. výkres D.1.9 - tabulka šachet</t>
  </si>
  <si>
    <t>"Š05-Š19</t>
  </si>
  <si>
    <t>1*15</t>
  </si>
  <si>
    <t>894812331.</t>
  </si>
  <si>
    <t>Revizní a čistící šachta z polypropylenu PP pro hladké trouby DN 600 roura šachtová korugovaná, světlé hloubky 1 000 mm vč. těsnění</t>
  </si>
  <si>
    <t>-1830808269</t>
  </si>
  <si>
    <t>894812339</t>
  </si>
  <si>
    <t>Revizní a čistící šachta z polypropylenu PP pro hladké trouby DN 600 Příplatek k cenám 2331 - 2334 za uříznutí šachtové roury</t>
  </si>
  <si>
    <t>1810280875</t>
  </si>
  <si>
    <t>894812376</t>
  </si>
  <si>
    <t>Revizní a čistící šachta z polypropylenu PP pro hladké trouby DN 600 poklop (mříž) litinový pro třídu zatížení D400 s betonovým prstencem</t>
  </si>
  <si>
    <t>-522379565</t>
  </si>
  <si>
    <t>919732211</t>
  </si>
  <si>
    <t>Styčná pracovní spára při napojení nového živičného povrchu na stávající se zalitím za tepla modifikovanou asfaltovou hmotou s posypem vápenným hydrátem šířky do 15 mm, hloubky do 25 mm včetně prořezání spáry</t>
  </si>
  <si>
    <t>1000834583</t>
  </si>
  <si>
    <t xml:space="preserve">Poznámka k souboru cen:_x000D_
1. V cenách jsou započteny i náklady na vyčištění spár, na impregnaci a zalití spár včetně dodání hmot._x000D_
</t>
  </si>
  <si>
    <t xml:space="preserve">"k svodnici </t>
  </si>
  <si>
    <t>2*36,10</t>
  </si>
  <si>
    <t>919735111</t>
  </si>
  <si>
    <t>Řezání stávajícího živičného krytu nebo podkladu hloubky do 50 mm</t>
  </si>
  <si>
    <t>-1598615959</t>
  </si>
  <si>
    <t xml:space="preserve">Poznámka k souboru cen:_x000D_
1. V cenách jsou započteny i náklady na spotřebu vody._x000D_
</t>
  </si>
  <si>
    <t>"k svodnici</t>
  </si>
  <si>
    <t>938902113</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</si>
  <si>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0,30 do 0,50 m3/m</t>
  </si>
  <si>
    <t>-1436826205</t>
  </si>
  <si>
    <t xml:space="preserve">Poznámka k souboru cen:_x000D_
1. Ceny nelze použít pro čištění příkopů zakrytých; toto čištění se oceňuje individuálně._x000D_
2. Pro volbu ceny se objem nánosu na 1 m délky příkopu určí jako podíl celkového množství nánosu všech příkopů objektu a jejich celkové délky._x000D_
3. V cenách nejsou započteny náklady na vodorovnou dopravu odstraněného materiálu, která se oceňuje cenami souboru cen 997 22-15 Vodorovná doprava suti._x000D_
</t>
  </si>
  <si>
    <t>"profilace nového příkopu u komunikace</t>
  </si>
  <si>
    <t>"podélný sklon do 5%</t>
  </si>
  <si>
    <t>(14,2+1,1+139,5+151,2+4)-63,20 "dno</t>
  </si>
  <si>
    <t>(14,2+1,1+139,5+151,2+4)*2-126,40 "svah</t>
  </si>
  <si>
    <t>661886849</t>
  </si>
  <si>
    <t>"nános z příkopů (pol. 938902113)</t>
  </si>
  <si>
    <t>239,890</t>
  </si>
  <si>
    <t>-2003292400</t>
  </si>
  <si>
    <t>239,89*17 'Přepočtené koeficientem množství</t>
  </si>
  <si>
    <t>2030112867</t>
  </si>
  <si>
    <t>998223011</t>
  </si>
  <si>
    <t>Přesun hmot pro pozemní komunikace s krytem dlážděným dopravní vzdálenost do 200 m jakékoliv délky objektu</t>
  </si>
  <si>
    <t>-1878405331</t>
  </si>
  <si>
    <t>SO 151 - Propustek č.2</t>
  </si>
  <si>
    <t xml:space="preserve">    2 -  Zvláštní zakládání,základy,zpevňování hornin</t>
  </si>
  <si>
    <t xml:space="preserve">    3 - Svislé a kompletní konstrukce</t>
  </si>
  <si>
    <t xml:space="preserve">    9 - Ostatní konstrukce a práce-bourání</t>
  </si>
  <si>
    <t>PSV - Práce a dodávky PSV</t>
  </si>
  <si>
    <t xml:space="preserve">    711 - Izolace proti vodě, vlhkosti a plynům</t>
  </si>
  <si>
    <t xml:space="preserve">    767 - Konstrukce zámečnické</t>
  </si>
  <si>
    <t>132254202</t>
  </si>
  <si>
    <t>Hloubení zapažených rýh šířky přes 800 do 2 000 mm strojně s urovnáním dna do předepsaného profilu a spádu v hornině třídy těžitelnosti I skupiny 3 přes 20 do 50 m3</t>
  </si>
  <si>
    <t>354264164</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</si>
  <si>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</si>
  <si>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"výkop propustku</t>
  </si>
  <si>
    <t>"50% tř. horniny 3</t>
  </si>
  <si>
    <t>(7,3*2,36+9,2*3,2+0,9*11,6)*0,5</t>
  </si>
  <si>
    <t>132354202</t>
  </si>
  <si>
    <t>Hloubení zapažených rýh šířky přes 800 do 2 000 mm strojně s urovnáním dna do předepsaného profilu a spádu v hornině třídy těžitelnosti II skupiny 4 přes 20 do 50 m3</t>
  </si>
  <si>
    <t>1766932939</t>
  </si>
  <si>
    <t>"50% tř. horniny 4</t>
  </si>
  <si>
    <t>162351104</t>
  </si>
  <si>
    <t>Vodorovné přemístění výkopku nebo sypaniny po suchu na obvyklém dopravním prostředku, bez naložení výkopku, avšak se složením bez rozhrnutí z horniny třídy těžitelnosti I skupiny 1 až 3 na vzdálenost přes 500 do 1 000 m</t>
  </si>
  <si>
    <t>-1890951950</t>
  </si>
  <si>
    <t>"na meziskládku a zpět</t>
  </si>
  <si>
    <t>11,16*2 "výkopek pro zpětné použití</t>
  </si>
  <si>
    <t>363929857</t>
  </si>
  <si>
    <t>"na skládku</t>
  </si>
  <si>
    <t>28,554-11,16</t>
  </si>
  <si>
    <t>172094448</t>
  </si>
  <si>
    <t>17,394*8 'Přepočtené koeficientem množství</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</si>
  <si>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</si>
  <si>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</si>
  <si>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336740946</t>
  </si>
  <si>
    <t>28,554</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</si>
  <si>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</si>
  <si>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</si>
  <si>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944955988</t>
  </si>
  <si>
    <t>28,554*8 'Přepočtené koeficientem množství</t>
  </si>
  <si>
    <t>167151101</t>
  </si>
  <si>
    <t>Nakládání, skládání a překládání neulehlého výkopku nebo sypaniny strojně nakládání, množství do 100 m3, z horniny třídy těžitelnosti I, skupiny 1 až 3</t>
  </si>
  <si>
    <t>336985613</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</si>
  <si>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</si>
  <si>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"z meziskládky</t>
  </si>
  <si>
    <t>11,16 "zpětné použití výkopku do zásypu</t>
  </si>
  <si>
    <t>1904917024</t>
  </si>
  <si>
    <t>17,394+28,554 "zemina</t>
  </si>
  <si>
    <t>45,948*1,8 'Přepočtené koeficientem množství</t>
  </si>
  <si>
    <t>171251201</t>
  </si>
  <si>
    <t>Uložení sypaniny na skládky nebo meziskládky bez hutnění s upravením uložené sypaniny do předepsaného tvaru</t>
  </si>
  <si>
    <t>-149300418</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</si>
  <si>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</si>
  <si>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11,16 "meziskládka</t>
  </si>
  <si>
    <t>174151101</t>
  </si>
  <si>
    <t>Zásyp sypaninou z jakékoliv horniny strojně s uložením výkopku ve vrstvách se zhutněním jam, šachet, rýh nebo kolem objektů v těchto vykopávkách</t>
  </si>
  <si>
    <t>-422925900</t>
  </si>
  <si>
    <t>"viz. výkres propustku č.2 - D.2.6</t>
  </si>
  <si>
    <t>"zpětný zásyp původním materiálem</t>
  </si>
  <si>
    <t>5,8*1,2+0,3*2,0+1,8*2,0</t>
  </si>
  <si>
    <t xml:space="preserve"> Zvláštní zakládání,základy,zpevňování hornin</t>
  </si>
  <si>
    <t>271572211</t>
  </si>
  <si>
    <t>Podsyp pod základové konstrukce se zhutněním a urovnáním povrchu ze štěrkopísku netříděného</t>
  </si>
  <si>
    <t>-2024877448</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</si>
  <si>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</si>
  <si>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"pod vtokovou jímkou</t>
  </si>
  <si>
    <t>2,4*1,8*0,15"podsyp v tl. 150mm</t>
  </si>
  <si>
    <t>274311127</t>
  </si>
  <si>
    <t>Základové konstrukce z betonu prostého pasy, prahy, věnce a ostruhy ve výkopu nebo na hlavách pilot C 25/30</t>
  </si>
  <si>
    <t>508359932</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</si>
  <si>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</si>
  <si>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"beton C 25/30 XF3</t>
  </si>
  <si>
    <t>0,9*0,5*1,3</t>
  </si>
  <si>
    <t>274354111</t>
  </si>
  <si>
    <t>Bednění základových konstrukcí pasů, prahů, věnců a ostruh zřízení</t>
  </si>
  <si>
    <t>441957905</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</si>
  <si>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</si>
  <si>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(0,6*0,5)*2+(0,6*1,0)*2</t>
  </si>
  <si>
    <t>274354211</t>
  </si>
  <si>
    <t>Bednění základových konstrukcí pasů, prahů, věnců a ostruh odstranění bednění</t>
  </si>
  <si>
    <t>-1998647189</t>
  </si>
  <si>
    <t>Svislé a kompletní konstrukce</t>
  </si>
  <si>
    <t>327324128</t>
  </si>
  <si>
    <t>Opěrné zdi a valy z betonu železového odolný proti agresivnímu prostředí tř. C 30/37</t>
  </si>
  <si>
    <t>-1433381189</t>
  </si>
  <si>
    <t xml:space="preserve">Poznámka k souboru cen:_x000D_
1. Ceny jsou určeny pro jakoukoliv tloušťku zdí._x000D_
</t>
  </si>
  <si>
    <t>"vtoková jímka</t>
  </si>
  <si>
    <t xml:space="preserve">2,0*1,4*0,3+5,6*0,3*1,5 </t>
  </si>
  <si>
    <t>327351211</t>
  </si>
  <si>
    <t>Bednění opěrných zdí a valů svislých i skloněných, výšky do 20 m zřízení</t>
  </si>
  <si>
    <t>1646551437</t>
  </si>
  <si>
    <t xml:space="preserve">Poznámka k souboru cen:_x000D_
1. Bednění zdí a valů výšky přes 20 m se oceňuje podle ustanovení úvodního katalogu._x000D_
2. Ceny lze použít i pro bednění základů z betonu prostého nebo železového._x000D_
</t>
  </si>
  <si>
    <t>(2,0+1,4+2,0+1,4)*1,8 "bednění vnější</t>
  </si>
  <si>
    <t>(1,4+0,8+1,4+0,8)*1,5 "bednění vnitřní</t>
  </si>
  <si>
    <t>327351221</t>
  </si>
  <si>
    <t>Bednění opěrných zdí a valů svislých i skloněných, výšky do 20 m odstranění</t>
  </si>
  <si>
    <t>-249568005</t>
  </si>
  <si>
    <t>327361006</t>
  </si>
  <si>
    <t>Výztuž opěrných zdí a valů průměru do 12 mm, z oceli 10 505 (R) nebo BSt 500</t>
  </si>
  <si>
    <t>-1099586738</t>
  </si>
  <si>
    <t xml:space="preserve">Poznámka k souboru cen:_x000D_
1. Ceny lze použít i pro případné výztuže základů opěrných zdí a valů._x000D_
</t>
  </si>
  <si>
    <t>"viz. výkres výztuže D.2.8</t>
  </si>
  <si>
    <t>54,00*0,89/1000 "č. 01</t>
  </si>
  <si>
    <t>25,60*0,22/1000 "č. 02</t>
  </si>
  <si>
    <t>16,00*0,62/1000 "č. 03</t>
  </si>
  <si>
    <t>24,00*0,62/1000 "č. 04</t>
  </si>
  <si>
    <t>327361040</t>
  </si>
  <si>
    <t>Výztuž opěrných zdí a valů ze sítí svařovaných</t>
  </si>
  <si>
    <t>-625173046</t>
  </si>
  <si>
    <t>6,37*7,20/1000 "č. S1</t>
  </si>
  <si>
    <t>3,90*7,20/1000 "č. S2</t>
  </si>
  <si>
    <t>2,70*7,20/1000 "č. S3</t>
  </si>
  <si>
    <t>5,70*7,20/1000 "č. S4</t>
  </si>
  <si>
    <t>4,50*7,20/1000 "č. S5</t>
  </si>
  <si>
    <t>451315124</t>
  </si>
  <si>
    <t>Podkladní a výplňové vrstvy z betonu prostého tloušťky do 150 mm, z betonu C 12/15</t>
  </si>
  <si>
    <t>1428965981</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</si>
  <si>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</si>
  <si>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2,4*1,8*0,15 "podkladní beton pod vtokovou jímku</t>
  </si>
  <si>
    <t>80889718</t>
  </si>
  <si>
    <t>9,4*1,06*0,1 "v tl. 100mm</t>
  </si>
  <si>
    <t>46551315R</t>
  </si>
  <si>
    <t>Dlažba svahu u mostních opěr z upraveného lomového žulového kamene s vyspárováním maltou MC 25, šíře spáry 15 mm do betonového lože C 20/25 XF3 tloušťky do 200 mm, plochy přes 10 m2</t>
  </si>
  <si>
    <t>-1493367656</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</si>
  <si>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</si>
  <si>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"kamenná dlažba - žula tl. 100mm, betonové lože tl. 200mm</t>
  </si>
  <si>
    <t>11,5*1,05+1,7*2,2</t>
  </si>
  <si>
    <t>820521113</t>
  </si>
  <si>
    <t>Přeseknutí železobetonové trouby v rovině kolmé nebo skloněné k ose trouby, se začištěním DN přes 1000 do 1200 mm</t>
  </si>
  <si>
    <t>860291209</t>
  </si>
  <si>
    <t xml:space="preserve">Poznámka k souboru cen:_x000D_
1. Množství se stanoví v ks jednotlivých přeseknutí._x000D_
</t>
  </si>
  <si>
    <t>Ostatní konstrukce a práce-bourání</t>
  </si>
  <si>
    <t>919521140</t>
  </si>
  <si>
    <t>Zřízení silničního propustku z trub betonových nebo železobetonových DN 600 mm</t>
  </si>
  <si>
    <t>2141017335</t>
  </si>
  <si>
    <t xml:space="preserve">Poznámka k souboru cen:_x000D_
1. Ceny jsou určeny pro trubní propustky spádu do 10 %._x000D_
2. V cenách jsou započteny i náklady na:_x000D_
a) podkladní vrstvu ze štěrkopísku a podkladní vrstvu (lože) z betonu prostého,_x000D_
b) utěsnění trub cementovou maltou._x000D_
3. V cenách nejsou započteny náklady na:_x000D_
a) zemní práce, které se oceňují cenami části A 01 katalogu 800-1 Zemní práce;_x000D_
b) dodání trub, které se oceňuje ve specifikaci; ztratné lze dohodnout ve výši 1 %,_x000D_
c) obetonování trub, které se oceňuje cenou 919 53-5555._x000D_
</t>
  </si>
  <si>
    <t>9,80</t>
  </si>
  <si>
    <t>59222001</t>
  </si>
  <si>
    <t>trouba ŽB hrdlová DN 600</t>
  </si>
  <si>
    <t>1787200910</t>
  </si>
  <si>
    <t>9,8*1,01 'Přepočtené koeficientem množství</t>
  </si>
  <si>
    <t>91953555R</t>
  </si>
  <si>
    <t>Obetonování trubního propustku betonem prostým se zvýšenými nároky na prostředí tř. C 25/30 XF3</t>
  </si>
  <si>
    <t>1882722148</t>
  </si>
  <si>
    <t xml:space="preserve">Poznámka k souboru cen:_x000D_
1. V ceně jsou započteny i náklady na popř. nutné bednění a odbednění._x000D_
2. Pro výpočet přesunu hmot se celková hmotnost položky sníží o hmotnost betonu, pokud je beton dodáván přímo na místo zabudování nebo do prostoru technologické manipulace._x000D_
</t>
  </si>
  <si>
    <t>1,06*1,16*9,6-0,58*9,6</t>
  </si>
  <si>
    <t>-41383874</t>
  </si>
  <si>
    <t>PSV</t>
  </si>
  <si>
    <t>Práce a dodávky PSV</t>
  </si>
  <si>
    <t>711</t>
  </si>
  <si>
    <t>Izolace proti vodě, vlhkosti a plynům</t>
  </si>
  <si>
    <t>711112001</t>
  </si>
  <si>
    <t>Provedení izolace proti zemní vlhkosti natěradly a tmely za studena na ploše svislé S nátěrem penetračním</t>
  </si>
  <si>
    <t>-999411047</t>
  </si>
  <si>
    <t xml:space="preserve">Poznámka k souboru cen:_x000D_
1. Izolace plochy jednotlivě do 10 m2 se oceňují skladebně cenou příslušné izolace a cenou 711 19-9095 Příplatek za plochu do 10 m2._x000D_
</t>
  </si>
  <si>
    <t>(1,4*1,8)*2+(2,0*1,8)*2</t>
  </si>
  <si>
    <t>11163150</t>
  </si>
  <si>
    <t>lak penetrační asfaltový</t>
  </si>
  <si>
    <t>-1254395226</t>
  </si>
  <si>
    <t>12,24*0,00035 'Přepočtené koeficientem množství</t>
  </si>
  <si>
    <t>998711101</t>
  </si>
  <si>
    <t>Přesun hmot pro izolace proti vodě, vlhkosti a plynům stanovený z hmotnosti přesunovaného materiálu vodorovná dopravní vzdálenost do 50 m v objektech výšky do 6 m</t>
  </si>
  <si>
    <t>-1308465169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</si>
  <si>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</si>
  <si>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767</t>
  </si>
  <si>
    <t>Konstrukce zámečnické</t>
  </si>
  <si>
    <t>767995R</t>
  </si>
  <si>
    <t>Výroba a dodávka uzamykatelné pozinkované vtokové mříže 1,7x1,0m vč. materiálu a osazení do rámu ukotveného chemickou kotvou vč. dílenské dokumentace</t>
  </si>
  <si>
    <t>169258894</t>
  </si>
  <si>
    <t>"viz. výkres D.2.1</t>
  </si>
  <si>
    <t>SO 201 - Most</t>
  </si>
  <si>
    <t xml:space="preserve">    6 - Úpravy povrchů, podlahy a osazování výplní</t>
  </si>
  <si>
    <t xml:space="preserve">    998 -  Přesun hmot</t>
  </si>
  <si>
    <t>114203104</t>
  </si>
  <si>
    <t>Rozebrání dlažeb nebo záhozů s naložením na dopravní prostředek záhozů, rovnanin a soustřeďovacích staveb provedených na sucho</t>
  </si>
  <si>
    <t>-1179846262</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</si>
  <si>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</si>
  <si>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"kamenná rovnanina nahrazující 4.křídlo, čedič</t>
  </si>
  <si>
    <t>4,84*1,2*0,3</t>
  </si>
  <si>
    <t>115001105</t>
  </si>
  <si>
    <t>Převedení vody potrubím průměru DN přes 300 do 600</t>
  </si>
  <si>
    <t>1453724746</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</si>
  <si>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hadice, těsnění po dobu provozu a opotřebení hmot,_x000D_
b) podpěrné konstrukce dřevěné._x000D_
6. V ceně nejsou započteny náklady na nutné zemní práce; tyto se oceňují příslušnými cenami souborů cen této části._x000D_
</t>
  </si>
  <si>
    <t>"převedení potrubím DN 600</t>
  </si>
  <si>
    <t>25,75</t>
  </si>
  <si>
    <t>115101201</t>
  </si>
  <si>
    <t>Čerpání vody na dopravní výšku do 10 m s uvažovaným průměrným přítokem do 500 l/min</t>
  </si>
  <si>
    <t>hod</t>
  </si>
  <si>
    <t>-1943697131</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</si>
  <si>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</si>
  <si>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"60dní/8hodin</t>
  </si>
  <si>
    <t>60*8</t>
  </si>
  <si>
    <t>115101301</t>
  </si>
  <si>
    <t>Pohotovost záložní čerpací soupravy pro dopravní výšku do 10 m s uvažovaným průměrným přítokem do 500 l/min</t>
  </si>
  <si>
    <t>den</t>
  </si>
  <si>
    <t>-1598702297</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</si>
  <si>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</si>
  <si>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122211101</t>
  </si>
  <si>
    <t>Odkopávky a prokopávky ručně zapažené i nezapažené v hornině třídy těžitelnosti I skupiny 3</t>
  </si>
  <si>
    <t>-456667264</t>
  </si>
  <si>
    <t xml:space="preserve">Poznámka k souboru cen:_x000D_
1. Ceny lze použít pro jakékoliv množství odkopané zeminy._x000D_
2. V cenách jsou započteny i náklady na přehození výkopku na vzdálenost do 3 m nebo naložení na dopravní prostředek._x000D_
</t>
  </si>
  <si>
    <t>"přesypávka na mostě</t>
  </si>
  <si>
    <t>1,33*9,0</t>
  </si>
  <si>
    <t>"humus a drn</t>
  </si>
  <si>
    <t>(43,38+42,24+45,61+29,7)*0,1</t>
  </si>
  <si>
    <t>"zemní hrázka</t>
  </si>
  <si>
    <t>1,5*6,4+1,5*5,4</t>
  </si>
  <si>
    <t>888329566</t>
  </si>
  <si>
    <t>"výkop na ZS mostu</t>
  </si>
  <si>
    <t xml:space="preserve">"50% v těžitelnosti tř.3, 50% v těžitelnosti tř.4 </t>
  </si>
  <si>
    <t>(43,46*6,3-15,15-1,38+21*(4,26+3,89)*0,5+21,34*(2,15+4,74)*0,5+1,16*(1,94+2,07)+0,5*1*7,98+2,49*1*0,5*7,98+2,49*1*0,5*7,98)*0,5</t>
  </si>
  <si>
    <t>131351104</t>
  </si>
  <si>
    <t>Hloubení nezapažených jam a zářezů strojně s urovnáním dna do předepsaného profilu a spádu v hornině třídy těžitelnosti II skupiny 4 přes 100 do 500 m3</t>
  </si>
  <si>
    <t>95046973</t>
  </si>
  <si>
    <t>155131311</t>
  </si>
  <si>
    <t>Zřízení protierozního zpevnění svahů geomříží nebo georohoží včetně plošného kotvení ocelovými skobami, ve sklonu do 1:2</t>
  </si>
  <si>
    <t>105966036</t>
  </si>
  <si>
    <t xml:space="preserve">Poznámka k souboru cen:_x000D_
1. V cenách jsou započteny i náklady na ukotvení horního okraje geomříže nebo georohože do mělké rýhy ocelovými skobami, na zřízení rýhy i její zasypání, na instalaci geomříže nebo georohože včetně přesahů a na plošné kotvení ocelovými skobami z betonářské oceli._x000D_
2. V cenách nejsou započteny náklady na dodávku geomříží nebo georohoží, která se oceňuje ve specifikaci. Ztratné včetně přesahů a kotvení krajů lze stanovit ve výši 15 až 20 %._x000D_
</t>
  </si>
  <si>
    <t>(16,28 + 11,88 + 19,33 + 12,27) * 1,2</t>
  </si>
  <si>
    <t>69321121R</t>
  </si>
  <si>
    <t>georohož polypropylen (PP), pevnost v tahu min. 15 kN/m</t>
  </si>
  <si>
    <t>-398223484</t>
  </si>
  <si>
    <t>810879148</t>
  </si>
  <si>
    <t>"na meziskládku a zpět (meziskládka cca 900mm)</t>
  </si>
  <si>
    <t>"zemina pro zpětné použití 50% tř.3</t>
  </si>
  <si>
    <t>(60,77+40,77+44,29+100,79+22,759)*0,5*2</t>
  </si>
  <si>
    <t>162351124</t>
  </si>
  <si>
    <t>Vodorovné přemístění výkopku nebo sypaniny po suchu na obvyklém dopravním prostředku, bez naložení výkopku, avšak se složením bez rozhrnutí z horniny třídy těžitelnosti II na vzdálenost skupiny 4 a 5 na vzdálenost přes 500 do 1 000 m</t>
  </si>
  <si>
    <t>-54227351</t>
  </si>
  <si>
    <t>"zemina pro zpětné použití 50% tř.4</t>
  </si>
  <si>
    <t>-1923712815</t>
  </si>
  <si>
    <t>"hloubení - zbývající výkopek v tř. 3 na skládku</t>
  </si>
  <si>
    <t>222,436-((60,77+40,77+44,29+100,79+22,759)*0,5)</t>
  </si>
  <si>
    <t>-221840624</t>
  </si>
  <si>
    <t>133,51*8 'Přepočtené koeficientem množství</t>
  </si>
  <si>
    <t>1889295791</t>
  </si>
  <si>
    <t>"hloubení - zbývající výkopek v tř. 4 na skládku</t>
  </si>
  <si>
    <t>-2093526517</t>
  </si>
  <si>
    <t>87,747*8 'Přepočtené koeficientem množství</t>
  </si>
  <si>
    <t>167151111</t>
  </si>
  <si>
    <t>Nakládání, skládání a překládání neulehlého výkopku nebo sypaniny strojně nakládání, množství přes 100 m3, z hornin třídy těžitelnosti I, skupiny 1 až 3</t>
  </si>
  <si>
    <t>286702622</t>
  </si>
  <si>
    <t>(60,77+40,77+44,29+100,79+22,759)*0,5</t>
  </si>
  <si>
    <t>167151112</t>
  </si>
  <si>
    <t>Nakládání, skládání a překládání neulehlého výkopku nebo sypaniny strojně nakládání, množství přes 100 m3, z hornin třídy těžitelnosti II, skupiny 4 a 5</t>
  </si>
  <si>
    <t>-812032407</t>
  </si>
  <si>
    <t>171153101</t>
  </si>
  <si>
    <t>Zemní hrázky přívodních a odpadních melioračních kanálů zhutňované po vrstvách tloušťky 200 mm s přemístěním sypaniny do 20 m nebo s jejím přehozením do 3 m z hornin třídy těžitelnosti I a II, skupiny 1 až 4</t>
  </si>
  <si>
    <t>-87085203</t>
  </si>
  <si>
    <t xml:space="preserve">Poznámka k souboru cen:_x000D_
1. V ceně nejsou započteny náklady na úpravy pláně na koruně hrázek a na svahování na bocích hrázek; tyto zemní práce se oceňují cenami souborů cen 181 Úprava pláně vyrovnáním výškových rozdílů a 182 Svahování trvalých svahů do projektovaných profilů._x000D_
</t>
  </si>
  <si>
    <t>-181419710</t>
  </si>
  <si>
    <t>"meziskládka</t>
  </si>
  <si>
    <t>60,77+40,77+44,29+100,79+22,759</t>
  </si>
  <si>
    <t>206089313</t>
  </si>
  <si>
    <t>"odkopaná zemina</t>
  </si>
  <si>
    <t>444,87-(60,77+40,77+44,29+100,79-22,759)</t>
  </si>
  <si>
    <t>266,772*1,8 'Přepočtené koeficientem množství</t>
  </si>
  <si>
    <t>1012881777</t>
  </si>
  <si>
    <t>"bude použitý původní materiál, který musí splňovat čl. 5.4 ČSN 73 6244</t>
  </si>
  <si>
    <t>"hutněný zásyp základů (pod těsnící vrstvou)</t>
  </si>
  <si>
    <t>(5,57+5,40)*5,54</t>
  </si>
  <si>
    <t>"těsnící vrstva - vrstva štěrkopísku</t>
  </si>
  <si>
    <t>(4,23+4,18)*0,3*5,54</t>
  </si>
  <si>
    <t>"zásyp za opěrou (nad těsnící vrstvou)</t>
  </si>
  <si>
    <t>(3,47+3,89)*5,54</t>
  </si>
  <si>
    <t>"hutněný zásyp základů na lícové straně opěry</t>
  </si>
  <si>
    <t>(3,37+3,24)*6,70</t>
  </si>
  <si>
    <t>"zpětný zásyp výkopů mimo koryto potoka</t>
  </si>
  <si>
    <t>18,4+27,95+25,47+22,18+0,015+2,47+4,30</t>
  </si>
  <si>
    <t>"zpětný zásyp výkopů v korytě potoka</t>
  </si>
  <si>
    <t>3,37*(4,16+3,87)*0,5+2,24*(4,33+3,91)*0,5</t>
  </si>
  <si>
    <t>58337600</t>
  </si>
  <si>
    <t>štěrkopísek frakce 0/45</t>
  </si>
  <si>
    <t>272890437</t>
  </si>
  <si>
    <t>"po vrstvách 2x 150mm</t>
  </si>
  <si>
    <t>13,977*1,8 'Přepočtené koeficientem množství</t>
  </si>
  <si>
    <t>-685479133</t>
  </si>
  <si>
    <t>"ochranný zásyp s drenážní funkcí</t>
  </si>
  <si>
    <t>(0,48+0,51)*5,54</t>
  </si>
  <si>
    <t>materiál vhodný do zásypu dle ČSN 73 6244</t>
  </si>
  <si>
    <t>-490294338</t>
  </si>
  <si>
    <t>"např. štěrkodrť ŠDA 0-32 mm</t>
  </si>
  <si>
    <t>5,485*1,8 'Přepočtené koeficientem množství</t>
  </si>
  <si>
    <t>-475878837</t>
  </si>
  <si>
    <t>"viz. vzorový výkres D.3.1</t>
  </si>
  <si>
    <t>(21,13+12,27+22,72+17,98)*1,2</t>
  </si>
  <si>
    <t>1801737900</t>
  </si>
  <si>
    <t>(21,13+12,27+22,72+17,98)*1,2*0,1</t>
  </si>
  <si>
    <t>8,892*1,8 'Přepočtené koeficientem množství</t>
  </si>
  <si>
    <t>837000039</t>
  </si>
  <si>
    <t>-1433992905</t>
  </si>
  <si>
    <t>88,92*0,015 'Přepočtené koeficientem množství</t>
  </si>
  <si>
    <t>475800454</t>
  </si>
  <si>
    <t>"drenážní potrubí DN 150</t>
  </si>
  <si>
    <t>0,5*6,5*0,6 "obsyp</t>
  </si>
  <si>
    <t>211368745</t>
  </si>
  <si>
    <t>6,5*2,2 "geotextílie</t>
  </si>
  <si>
    <t>-1312748616</t>
  </si>
  <si>
    <t>6,50*2,2</t>
  </si>
  <si>
    <t>14,3*1,2 'Přepočtené koeficientem množství</t>
  </si>
  <si>
    <t>212312111</t>
  </si>
  <si>
    <t>Lože pro trativody z betonu prostého</t>
  </si>
  <si>
    <t>1935024587</t>
  </si>
  <si>
    <t xml:space="preserve">Poznámka k souboru cen:_x000D_
1. V cenách jsou započteny i náklady na vyčištění dna rýh a na urovnání povrchu lože._x000D_
2. V ceně materiálu jsou započteny i náklady na prohození výkopku._x000D_
</t>
  </si>
  <si>
    <t>"beton C 12/15 X0</t>
  </si>
  <si>
    <t>"pod drenážní trubkou</t>
  </si>
  <si>
    <t>2*0,46*5,54</t>
  </si>
  <si>
    <t>212341111</t>
  </si>
  <si>
    <t>Obetonování drenážních trub mezerovitým betonem</t>
  </si>
  <si>
    <t>-1823131582</t>
  </si>
  <si>
    <t>"obetonování drenážní trubky</t>
  </si>
  <si>
    <t xml:space="preserve">2*0,064*5,54 </t>
  </si>
  <si>
    <t>212792312</t>
  </si>
  <si>
    <t>Odvodnění mostní opěry z plastových trub drenážní potrubí HDPE DN 160</t>
  </si>
  <si>
    <t>-1953842626</t>
  </si>
  <si>
    <t xml:space="preserve">Poznámka k souboru cen:_x000D_
1. V ceně žlabu -1111 jsou započteny i náklady na podélné rozříznutí plastové trouby DN 75 do spádu a na sraz pro odtok vlhkosti do žlábku úložného prahu s přesahem 50 mm od bočního líce dříku opěry._x000D_
2. V cenách potrubí -2 . 1 . jsou započteny i náklady na položení plastového drenážního potrubí do spádu a na sraz na podkladní základový betonový trám za mostní opěrou k prostupu dříkem opěry, bez zemích prací, se zajištěním drenáže proti vychýlení._x000D_
3. V cenách nejsou započteny náklady na zemní práce, na betonáž podkladního trámu nebo úložného prahu opěry, na obklad potrubí drenážním betonem, na obklad štěrkem a na filtrační obal._x000D_
</t>
  </si>
  <si>
    <t>"drenáž za opěrou</t>
  </si>
  <si>
    <t>2*5,54</t>
  </si>
  <si>
    <t>21279231R</t>
  </si>
  <si>
    <t>Odvodnění - prostup zdí plastové potrubí HDPE DN 180 s přírubou 400x400x5mm (montáž + dodávka)</t>
  </si>
  <si>
    <t>777030966</t>
  </si>
  <si>
    <t>"prostup drenáže skrz opěru</t>
  </si>
  <si>
    <t>2*1,2</t>
  </si>
  <si>
    <t>212972113</t>
  </si>
  <si>
    <t>Opláštění drenážních trub filtrační textilií DN 160</t>
  </si>
  <si>
    <t>1176482072</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</si>
  <si>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</si>
  <si>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274321117</t>
  </si>
  <si>
    <t>Základové konstrukce z betonu železového pásy, prahy, věnce a ostruhy ve výkopu nebo na hlavách pilot C 25/30</t>
  </si>
  <si>
    <t>-196235865</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</si>
  <si>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</si>
  <si>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"beton C25/30 - XF3, XC4, XA2</t>
  </si>
  <si>
    <t>"základ</t>
  </si>
  <si>
    <t>2*1,60*6,70</t>
  </si>
  <si>
    <t>1647689203</t>
  </si>
  <si>
    <t>2*2*6,7*0,8+2*2*1,60</t>
  </si>
  <si>
    <t>-176377209</t>
  </si>
  <si>
    <t>274361116</t>
  </si>
  <si>
    <t>Výztuž základových konstrukcí pasů, prahů, věnců a ostruh z betonářské oceli 10 505 (R) nebo BSt 500</t>
  </si>
  <si>
    <t>121568784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</si>
  <si>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</si>
  <si>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21,44*120/1000</t>
  </si>
  <si>
    <t>27831121R</t>
  </si>
  <si>
    <t xml:space="preserve">Podlití patních plechů expanzní polymerní maltou </t>
  </si>
  <si>
    <t>-860514894</t>
  </si>
  <si>
    <t>"pod patní plechy sloupků svodidla - tl. min. 10mm</t>
  </si>
  <si>
    <t>(8+8)*0,35*0,35*0,01</t>
  </si>
  <si>
    <t>317171126</t>
  </si>
  <si>
    <t>Kotvení monolitického betonu římsy do mostovky kotvou do vývrtu</t>
  </si>
  <si>
    <t>1417190633</t>
  </si>
  <si>
    <t xml:space="preserve">Poznámka k souboru cen:_x000D_
1. Kotvy spřažené se osazují do nosné konstrukce přivařením spodní části kotvy do výztuže mostovky._x000D_
2. Kotvy do vývrtu se osazují vyvrtaného otvoru v betonu mostovky, ukotví se do epoxidové ampule._x000D_
3. Kotvy talířové se zamáčknou do ukládaného betonu mostovky._x000D_
4. V cenách nejsou započteny náklady na kotvy; tyto se oceňují ve specifikaci._x000D_
</t>
  </si>
  <si>
    <t>15+15</t>
  </si>
  <si>
    <t>548792020</t>
  </si>
  <si>
    <t>kotva do vývrtu pro kotvení mostní  římsy</t>
  </si>
  <si>
    <t>CS ÚRS 2018 01</t>
  </si>
  <si>
    <t>459122873</t>
  </si>
  <si>
    <t>"ocelový pásek 80x10 mm, dl. 500 mm + kotva do betonu M24 do otvoru Ø 28 mm hloubky min. 150 mm, PKO žárovým zinkováním</t>
  </si>
  <si>
    <t>317321118</t>
  </si>
  <si>
    <t>Římsy ze železového betonu C 30/37</t>
  </si>
  <si>
    <t>-144973226</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</si>
  <si>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</si>
  <si>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"mostní římsa - beton C30/37 - XF4, XD3, XC4</t>
  </si>
  <si>
    <t>0,26*14,72+0,28*14,68</t>
  </si>
  <si>
    <t>317353121</t>
  </si>
  <si>
    <t>Bednění mostní římsy zřízení všech tvarů</t>
  </si>
  <si>
    <t>1211291659</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</si>
  <si>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</si>
  <si>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"mostní římsa</t>
  </si>
  <si>
    <t>14,72*1,17+14,68*1,15</t>
  </si>
  <si>
    <t>317353221</t>
  </si>
  <si>
    <t>Bednění mostní římsy odstranění všech tvarů</t>
  </si>
  <si>
    <t>98701756</t>
  </si>
  <si>
    <t>317361116</t>
  </si>
  <si>
    <t>Výztuž mostních železobetonových říms z betonářské oceli 10 505 (R) nebo BSt 500</t>
  </si>
  <si>
    <t>-1026678682</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</si>
  <si>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</si>
  <si>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"120kg/m3</t>
  </si>
  <si>
    <t>7,938*120/1000</t>
  </si>
  <si>
    <t>334323118</t>
  </si>
  <si>
    <t>Mostní opěry a úložné prahy z betonu železového C 30/37</t>
  </si>
  <si>
    <t>1111941154</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</si>
  <si>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betonu._x000D_
2. V cenách nejsou započteny náklady na:_x000D_
a) uložení plastového žlábku do úložného prahu opěry, tyto se oceňují souborem cen 212 79- . . Odvodnění z plastových trub u mostní opěry,_x000D_
b) navazující kamenný chrlič, tyto se oceňují souborem cen 936 91-11 Montáž chrliče Žlabového ze žulového kamene,_x000D_
c) výplň tmelem a ochranu pracovní nebo dilatační spáry rubové strany výplně za opěrou, tyto se oceňují souborem cen 931 99-41 Těsnění spáry betonové konstrukce pásy, profily, tmely._x000D_
d) výplň dilatační spáry extrudovaným polystyrenem, tyto se oceňují souborem cen 931 99-21 Výplň dilatačních spár z polystyrenu,_x000D_
e) izolaci proti zemní vlhkosti, tyto se oceňují cenami katalogu 800-711 Izolace proti vodě, vlhkosti a plynům._x000D_
</t>
  </si>
  <si>
    <t>"beton C30/37 - XF4, XD3, XC4, XA1</t>
  </si>
  <si>
    <t>"opěra mostu</t>
  </si>
  <si>
    <t>2*0,8*2,1*6,7</t>
  </si>
  <si>
    <t>334323218</t>
  </si>
  <si>
    <t>Mostní křídla a závěrné zídky z betonu železového C 30/37</t>
  </si>
  <si>
    <t>-1117171515</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</si>
  <si>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betonu._x000D_
2. V cenách nejsou započteny náklady na:_x000D_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tmely,_x000D_
b) výplně dilatační spáry extrudovaným polystyrenem mezi opěrou a křídlem, tyto se oceňují souborem cen 931 99-21 Výplň dilatačních spár z polystyrenu,_x000D_
c) izolaci proti zemní vlhkosti, tyto se oceňují cenami katalogu 800-711 Izolace proti vodě, vlhkosti a plynům,_x000D_
d) kotvení přechodové desky do závěrné zídky vrubovým kloubem - trnem a polystyrenovou deskou, tyto se oceňují souborem cen 428 38- . . Vrubový a pérový kloub železobetonový._x000D_
</t>
  </si>
  <si>
    <t>"křídla mostu</t>
  </si>
  <si>
    <t>2*5,26*0,55+2*5,35*0,55</t>
  </si>
  <si>
    <t>334351112</t>
  </si>
  <si>
    <t>Bednění mostních opěr a úložných prahů ze systémového bednění zřízení z překližek, pro železobeton</t>
  </si>
  <si>
    <t>-1714719170</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</si>
  <si>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</si>
  <si>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"opěry mostu</t>
  </si>
  <si>
    <t>2*2*2,1*6,7+2*2*1,68</t>
  </si>
  <si>
    <t>51</t>
  </si>
  <si>
    <t>334351191</t>
  </si>
  <si>
    <t>Bednění mostních opěr a úložných prahů ze systémového bednění Příplatek k ceně za zakřivení opěry</t>
  </si>
  <si>
    <t>-1876821792</t>
  </si>
  <si>
    <t>52</t>
  </si>
  <si>
    <t>334351211</t>
  </si>
  <si>
    <t>Bednění mostních opěr a úložných prahů ze systémového bednění odstranění z překližek</t>
  </si>
  <si>
    <t>-1669546241</t>
  </si>
  <si>
    <t>53</t>
  </si>
  <si>
    <t>334352111</t>
  </si>
  <si>
    <t>Bednění mostních křídel a závěrných zídek ze systémového bednění zřízení z překližek</t>
  </si>
  <si>
    <t>1018367066</t>
  </si>
  <si>
    <t xml:space="preserve">Poznámka k souboru cen:_x000D_
1. Výplň bednění se uvažuje z pohledové strany opěry z palubek a z rubové strany z překližky._x000D_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prostupy pro drenážní výusti, drážky a výstupky, tyto práce se oceňují cenami 334 35-119 Příplatek k ceně,_x000D_
b) vložení těsnících pásů do pracovních spár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</si>
  <si>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2*2*5,26+2*2*5,35+2*3,56*0,55+2*3,61*0,55</t>
  </si>
  <si>
    <t>54</t>
  </si>
  <si>
    <t>334352211</t>
  </si>
  <si>
    <t>Bednění mostních křídel a závěrných zídek ze systémového bednění odstranění z překližek</t>
  </si>
  <si>
    <t>412242241</t>
  </si>
  <si>
    <t>55</t>
  </si>
  <si>
    <t>28611176</t>
  </si>
  <si>
    <t>trubka kanalizační PVC DN 200x1000mm SN10</t>
  </si>
  <si>
    <t>-2099623193</t>
  </si>
  <si>
    <t>"prostup drenáže</t>
  </si>
  <si>
    <t>2*0,8</t>
  </si>
  <si>
    <t>56</t>
  </si>
  <si>
    <t>334361216</t>
  </si>
  <si>
    <t>Výztuž betonářská mostních konstrukcí opěr, úložných prahů, křídel, závěrných zídek, bloků ložisek, pilířů a sloupů z oceli 10 505 (R) nebo BSt 500 dříků opěr</t>
  </si>
  <si>
    <t>331137531</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</si>
  <si>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</si>
  <si>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3632,62/1000</t>
  </si>
  <si>
    <t>"mostní křídla</t>
  </si>
  <si>
    <t>1625,55/1000</t>
  </si>
  <si>
    <t>57</t>
  </si>
  <si>
    <t>421321128</t>
  </si>
  <si>
    <t>Mostní železobetonové nosné konstrukce deskové nebo klenbové deskové, z betonu C 30/37</t>
  </si>
  <si>
    <t>-1659554974</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</si>
  <si>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konzistence bez ohledu na hustotu výztuže, uhlazení betonu horního povrchu konstrukce, ošetření a ochranu čerstvě uloženého betonu._x000D_
2. V cenách jsou započteny náklady na rovinnost povrchu mostní konstrukce_x000D_
3. V cenách nejsou započteny náklady na:_x000D_
a) podkladní vrstvu z betonu pod přechodovou desku, tyto se oceňují souborem cen 451 31-51 Podkladní a výplňové vrstvy z betonu prostého,_x000D_
b) vrubový kloub (trn) přechodové desky do závěrné zídky případně vrubový kloub (např. Freyssinet) desky rámové konstrukce do spodní stavby nebo kloub pérový mostní desky vícepolového mostu (např. Mesnager), tyto se oceňují souborem cen 428 38 Vrubový a pérový kloub železobetonový._x000D_
4. Příplatek -1191 se může použít pouze u cen -1137 až -1140._x000D_
</t>
  </si>
  <si>
    <t>"mostovka</t>
  </si>
  <si>
    <t>"beton C30/37 - XF2, XD1, XC2</t>
  </si>
  <si>
    <t>3,64*9,68+2*0,1*6,7</t>
  </si>
  <si>
    <t>58</t>
  </si>
  <si>
    <t>421351111</t>
  </si>
  <si>
    <t>Bednění deskových konstrukcí mostů z betonu železového nebo předpjatého zřízení přesahu spřažené mostovky šíře do 600 mm</t>
  </si>
  <si>
    <t>1731621228</t>
  </si>
  <si>
    <t xml:space="preserve">Poznámka k souboru cen:_x000D_
1. Jedná se bednění:_x000D_
a) z palubek u podhledu vyložení spřahující desky nosné konstrukce,_x000D_
b) z prken u boku přechodové desky,_x000D_
c) z prken jako nepohledové bednění překryté následně mostní římsou u boční stěny spřahující desky nebo u boční stěny plné deskové konstrukce obdélníkového příčného řezu,_x000D_
d) z prken s otvory pro průchod betonářské výztuže do další lamely betonážní etapy nosné konstrukce u bednění čel pracovních spár._x000D_
2. V cenách jsou započteny náklady na založení a osazení bednění podhledů spřahující desky na ramenáty konzolového vyložení, u přechodové desky založení hranolů a sestavení bočních stěn desky na podkladní vrstvě z betonu, u bočních stěn deskové plné konstrukce mostu nebo spřahující desky založení hranolů na podlaze skruže nebo konzole vyložení spřahující desky, nástřik bednění odformovacím prostředkem, opotřebení bednění podle počtu užití, odbednění a očištění bednění._x000D_
3. U čel pracovní spáry železobetonové konstrukce je uvažováno pouze jedno užití._x000D_
4. V cenách jsou započteny náklady na distanční tělíska výztuže, ale vlastní ukládka tělísek je započtena v ceně výztuže deskové konstrukce._x000D_
5. Bednění vlastní deskové konstrukce se oceňuje cenami 421 95-5112 a -5113 Bednění na mostní skruži._x000D_
6. Ceny nelze použít pro bednění desky vylehčeného příčného řezu, které se oceňují souborem cen 423 35- . . Bednění trámové a komorové konstrukce._x000D_
7. V cenách nejsou započteny náklady na:_x000D_
a) ramenáty vyložení pro bednění podhledu nebo římsy, tyto se oceňují souborem cen 948 51-113. Podpěrné skruže dočasné ze dřeva ramenáty_x000D_
b) únosné pracovní podlahy a bednění spodního podhledu desky nosné konstrukce na skruži, tyto se oceňují souborem cen 421 95-3. Dřevěné podlahy mostní dočasné,_x000D_
c) podkladní vrstvu pod přechodovou deskou, tato vrstva se oceňuje souborem cen 451 31-51 Podkladní a výplňové vrstvy z betonu prostého._x000D_
</t>
  </si>
  <si>
    <t>50,28</t>
  </si>
  <si>
    <t>59</t>
  </si>
  <si>
    <t>421351131</t>
  </si>
  <si>
    <t>Bednění deskových konstrukcí mostů z betonu železového nebo předpjatého zřízení boční stěny výšky do 350 mm</t>
  </si>
  <si>
    <t>-1927805067</t>
  </si>
  <si>
    <t>2*9,68*0,3</t>
  </si>
  <si>
    <t>60</t>
  </si>
  <si>
    <t>421351112</t>
  </si>
  <si>
    <t>Bednění deskových konstrukcí mostů z betonu železového nebo předpjatého zřízení boků přechodové desky</t>
  </si>
  <si>
    <t>2099752515</t>
  </si>
  <si>
    <t>2*6,7*0,71</t>
  </si>
  <si>
    <t>61</t>
  </si>
  <si>
    <t>421351211</t>
  </si>
  <si>
    <t>Bednění deskových konstrukcí mostů z betonu železového nebo předpjatého odstranění přesahu spřažené mostovky šíře do 600 mm</t>
  </si>
  <si>
    <t>405360574</t>
  </si>
  <si>
    <t>62</t>
  </si>
  <si>
    <t>421351231</t>
  </si>
  <si>
    <t>Bednění deskových konstrukcí mostů z betonu železového nebo předpjatého odstranění boční stěny výšky do 350 mm</t>
  </si>
  <si>
    <t>775565649</t>
  </si>
  <si>
    <t>63</t>
  </si>
  <si>
    <t>421351212</t>
  </si>
  <si>
    <t>Bednění deskových konstrukcí mostů z betonu železového nebo předpjatého odstranění boků přechodové desky</t>
  </si>
  <si>
    <t>-1467041948</t>
  </si>
  <si>
    <t>421361226</t>
  </si>
  <si>
    <t>Výztuž deskových konstrukcí z betonářské oceli 10 505 (R) nebo BSt 500 deskového mostu</t>
  </si>
  <si>
    <t>732454215</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</si>
  <si>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závěru._x000D_
2. V cenách jsou započteny náklady na:_x000D_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výztuže._x000D_
b) manipulaci s výztuží při ukládce jeřábem a ručně._x000D_
3. V cenách jsou započteny i náklady na osazení distančních tělísek. Náklady na tělíska jsou započteny ve skladbě bednění._x000D_
4. V cenách nejsou započteny náklady na uchycení tupých spojů závitové výztuže do bednění a jejich napojování, tyto se oceňují souborem cen 273 36-21 Svarové nosné spoje._x000D_
</t>
  </si>
  <si>
    <t>"150kg/m3</t>
  </si>
  <si>
    <t>4448,87/1000</t>
  </si>
  <si>
    <t>65</t>
  </si>
  <si>
    <t>465513127</t>
  </si>
  <si>
    <t>Dlažba z lomového kamene lomařsky upraveného na cementovou maltu, s vyspárováním cementovou maltou, tl. kamene 200 mm</t>
  </si>
  <si>
    <t>-2058811667</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</si>
  <si>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Lože z kameniva._x000D_
3. Plocha se stanoví v m2 rozvinuté lícní plochy dlažby._x000D_
</t>
  </si>
  <si>
    <t>"dlažba koryta potoka</t>
  </si>
  <si>
    <t>"spárování maltou MC 25</t>
  </si>
  <si>
    <t>85,68</t>
  </si>
  <si>
    <t>66</t>
  </si>
  <si>
    <t>45131711R</t>
  </si>
  <si>
    <t>Podklad pod dlažbu z betonu prostého pro prostředí s mrazovými cykly tř. C 20/25 XF3 tl. přes 150 do 200 mm</t>
  </si>
  <si>
    <t>580422490</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</si>
  <si>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</si>
  <si>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85,680 "lože pod dlažbu v tl. 200mm</t>
  </si>
  <si>
    <t>67</t>
  </si>
  <si>
    <t>451315114</t>
  </si>
  <si>
    <t>Podkladní a výplňové vrstvy z betonu prostého tloušťky do 100 mm, z betonu C 12/15</t>
  </si>
  <si>
    <t>-2097635125</t>
  </si>
  <si>
    <t>"podkladní vrstva mostovky</t>
  </si>
  <si>
    <t>2*18,08</t>
  </si>
  <si>
    <t>68</t>
  </si>
  <si>
    <t>451477121</t>
  </si>
  <si>
    <t>Podkladní vrstva plastbetonová drenážní, tloušťky do 20 mm první vrstva</t>
  </si>
  <si>
    <t>-1030293695</t>
  </si>
  <si>
    <t xml:space="preserve">Poznámka k souboru cen:_x000D_
1. V cenách jsou započteny náklady na:_x000D_
a) dávkovou výrobu plastbetonu na stavbě, manipulaci ručně v úrovni konstrukce pro drenážní plastbetony nebo jeřábem pro uložení na úložné bloky ložiska pilířů,_x000D_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tloušťce._x000D_
2. V cenách nejsou započteny náklady na úpravu úložné plochy._x000D_
</t>
  </si>
  <si>
    <t>"pásek z drenážního polymerního betonu</t>
  </si>
  <si>
    <t>0,15*9,68+5*0,14</t>
  </si>
  <si>
    <t>69</t>
  </si>
  <si>
    <t>461310212</t>
  </si>
  <si>
    <t>Patka z betonu prostého do rýhy nebo do bednění s provedením dilatačních spár v osové vzdálenosti 2 m a jejich zalitím živičnou zálivkou z betonu se zvýšenými nároky na prostředí tř. C 25/30</t>
  </si>
  <si>
    <t>-1666213533</t>
  </si>
  <si>
    <t xml:space="preserve">Poznámka k souboru cen:_x000D_
1. Ceny jsou určeny pro patky úprav podélného zpevnění._x000D_
2. V cenách jsou započteny i náklady na bednění a na zvětšení objemu betonu, způsobené nerovností dna a stěn výkopu._x000D_
</t>
  </si>
  <si>
    <t>"betonový práh - beton C 25/30 XF3</t>
  </si>
  <si>
    <t>2*0,5*1*8,3</t>
  </si>
  <si>
    <t>70</t>
  </si>
  <si>
    <t>462513161</t>
  </si>
  <si>
    <t>Zához z lomového kamene neupraveného provedený ze břehu nebo z lešení, do sucha nebo do vody záhozového, hmotnost jednotlivých kamenů přes 200 do 500 kg bez výplně mezer</t>
  </si>
  <si>
    <t>-598881044</t>
  </si>
  <si>
    <t>"předpoklad 0,5m3/m</t>
  </si>
  <si>
    <t>15,61*0,5</t>
  </si>
  <si>
    <t>71</t>
  </si>
  <si>
    <t>462513169</t>
  </si>
  <si>
    <t>Zához z lomového kamene neupraveného provedený ze břehu nebo z lešení, do sucha nebo do vody záhozového, hmotnost jednotlivých kamenů přes 200 do 500 kg Příplatek k ceně za urovnání líce záhozu</t>
  </si>
  <si>
    <t>107141630</t>
  </si>
  <si>
    <t>15,61</t>
  </si>
  <si>
    <t>72</t>
  </si>
  <si>
    <t>Dlažba svahu u mostních opěr z upraveného lomového žulového kamene s vyspárováním maltou MC 25, šíře spáry 15 mm do betonového lože C 20/25 XF3 tloušťky 200 mm, plochy přes 10 m2</t>
  </si>
  <si>
    <t>1559279423</t>
  </si>
  <si>
    <t>"viz. D.3.0 Technická zpráva</t>
  </si>
  <si>
    <t>1,05+1,24+0,37+0,65+1,25+(4,37+5,85+5,45+3,42+0,65)*1,2+0,05+0,87+0,04+0,9</t>
  </si>
  <si>
    <t>73</t>
  </si>
  <si>
    <t>569831111</t>
  </si>
  <si>
    <t>Zpevnění krajnic nebo komunikací pro pěší s rozprostřením a zhutněním, po zhutnění štěrkodrtí tl. 100 mm</t>
  </si>
  <si>
    <t>-1542552378</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</si>
  <si>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</si>
  <si>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"rozšíření krajnice</t>
  </si>
  <si>
    <t>5,12+3,99+5,32+5,31</t>
  </si>
  <si>
    <t>Úpravy povrchů, podlahy a osazování výplní</t>
  </si>
  <si>
    <t>74</t>
  </si>
  <si>
    <t>63266310R</t>
  </si>
  <si>
    <t>Ochranný nátěr betonové plochy (typ S4) pružný epoxy-polyuretanový</t>
  </si>
  <si>
    <t>190699541</t>
  </si>
  <si>
    <t>"obrubníkové plochy</t>
  </si>
  <si>
    <t>0,31*(14,68+14,72)</t>
  </si>
  <si>
    <t>75</t>
  </si>
  <si>
    <t>871275811</t>
  </si>
  <si>
    <t>Bourání stávajícího potrubí z PVC nebo polypropylenu PP v otevřeném výkopu DN do 150</t>
  </si>
  <si>
    <t>65905242</t>
  </si>
  <si>
    <t xml:space="preserve">Poznámka k souboru cen:_x000D_
1. Ceny jsou určeny pro bourání vodovodního a kanalizačního potrubí._x000D_
2. V cenách jsou započteny náklady na bourání potrubí včetně tvarovek._x000D_
</t>
  </si>
  <si>
    <t>6,50 "uschovat pro zpětné použití</t>
  </si>
  <si>
    <t>76</t>
  </si>
  <si>
    <t>871313121</t>
  </si>
  <si>
    <t>Montáž kanalizačního potrubí z plastů z tvrdého PVC těsněných gumovým kroužkem v otevřeném výkopu ve sklonu do 20 % DN 160</t>
  </si>
  <si>
    <t>1271050982</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</si>
  <si>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</si>
  <si>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6,50 "uložení původního potrubí</t>
  </si>
  <si>
    <t>77</t>
  </si>
  <si>
    <t>890811811</t>
  </si>
  <si>
    <t>Bourání šachet a jímek ručně velikosti obestavěného prostoru do 1,5 m3 z plastu</t>
  </si>
  <si>
    <t>557951371</t>
  </si>
  <si>
    <t xml:space="preserve">Poznámka k souboru cen:_x000D_
1. Ceny jsou určeny pro vodovodní a kanalizačné šachty._x000D_
2. Množství měrných jednotek se určuje v m3 obestavěného prostoru šachty nebo jímky._x000D_
3. Šachty velikosti nad 5 m3 obestavěného prostoru se oceňují cenami katalogu 801-3 Budov a haly - bourání konstrukcí._x000D_
</t>
  </si>
  <si>
    <t>0,5 "1ks šachty na drenáži DN 500 - uložit ke zpětnému použití</t>
  </si>
  <si>
    <t>78</t>
  </si>
  <si>
    <t>891315911</t>
  </si>
  <si>
    <t>Výměna vodovodních armatur na potrubí koncových klapek (žabích) hrdlových DN 150</t>
  </si>
  <si>
    <t>1637043860</t>
  </si>
  <si>
    <t xml:space="preserve">Poznámka k souboru cen:_x000D_
1. Ceny jsou určeny pouze pro případy havárií nebo běžných oprav venkovních vodovodů._x000D_
2. Ceny nelze použít při zřízení nových venkovních vodovodů._x000D_
3. V cenách 891 ..-.9.1 Výměna vodovodních armatur na potrubí jsou zahrnuty náklady na demontáž stávajících a montáž nových armatur._x000D_
4. V cenách jsou započteny i náklady:_x000D_
a) u hlavních ventilů ceny -3911 na osazení zemních souprav,_x000D_
b) u navrtávacích pasů ceny -9911 na výkop montážních jamek; na opravu izolace ocelových trubek a na osazení zemních souprav._x000D_
5. V cenách nejsou započteny náklady na:_x000D_
a) dodání šoupátek, ventilů, montážních vložek, kompenzátorů, koncových nebo zpětných klapek, hydrantů, zemních souprav, šoupátkových koleček, šoupátkových a hydrantových klíčů, navrtávacích pasů, tvarovek a kompenzačních nástavců; tyto armatury se oceňují ve specifikaci,_x000D_
b) obsyp odvodňovacího zařízení hydrantů ze štěrku nebo štěrkopísku; obsyp se oceňuje příslušnými cenami souboru cen 451 5 . - . 1 Lože pod potrubí, stoky a drobné objekty části A 01 tohoto katalogu,_x000D_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ceníku,_x000D_
6. V cenách 891 52-4921 a -5911 nejsou započteny náklady na dodání těsnících pryžových kroužků. Tyto se oceňují ve specifikaci, nejsou-li zahrnuty v ceně trub._x000D_
</t>
  </si>
  <si>
    <t>79</t>
  </si>
  <si>
    <t>89481231R</t>
  </si>
  <si>
    <t>Osazení šachty pro drenáž (původní demontovaná šachta DN 500)</t>
  </si>
  <si>
    <t>128885863</t>
  </si>
  <si>
    <t>Poznámka k položce:_x000D_
1. V příslušných cenách jsou započteny i náklady na:_x000D_
a) vyrovnávací násypnou vrstvu ze štěrkopísku tl. 100 mm</t>
  </si>
  <si>
    <t>80</t>
  </si>
  <si>
    <t>911331411</t>
  </si>
  <si>
    <t>Silniční svodidlo s osazením sloupků zaberaněním ocelové náběh jednostranný, délky do 4 m</t>
  </si>
  <si>
    <t>-1668208348</t>
  </si>
  <si>
    <t xml:space="preserve">Poznámka k souboru cen:_x000D_
1. V cenách:_x000D_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atd.),_x000D_
b) dilatace svodnice je započtena dilatační svodnice včetně izolační podložky a spojovacího materiálu._x000D_
2. V cenách nejsou započteny náklady na:_x000D_
a) případnou povrchovou úpravu svodidel (nátěry apod.), které se oceňují samostatně,_x000D_
b) krácení a úpravu pásnic a sloupků, toto se oceňuje individuálně._x000D_
3. V případě, že se provádí krácení svodnic nebo sloupků, se krácená část neodečítá._x000D_
</t>
  </si>
  <si>
    <t>4,0*4</t>
  </si>
  <si>
    <t>81</t>
  </si>
  <si>
    <t>911334121</t>
  </si>
  <si>
    <t>Zábradelní svodidla ocelová s osazením sloupků kotvením do římsy, se svodnicí úrovně zádržnosti H2 s výplní z vodorovných tyčí</t>
  </si>
  <si>
    <t>73993416</t>
  </si>
  <si>
    <t xml:space="preserve">Poznámka k souboru cen:_x000D_
1. Ceny zábradelních svodidel obsahují i náklady na přišroubování patního sloupku s roztečí 2 m do betonové nebo ocelové římsy mostu, dotažení patní desky ke konstrukci a dodávku kompletní svodidlové sady (sloupku, svodnice, zábradelní výplně, distančních dílů, madla, spojovacího materiálu, chemických kotev atd.)._x000D_
2. Ceny dilatace zábradelní výplně obsahují i dodávku dilatační svodnice a spojovacího materiálu._x000D_
3. Ceny dilatace madel obsahují i dodávku dilatační manžety madla a spojovacího materiálu._x000D_
4. Ceny neobsahují pružný nátěr spáry mezi betonem a sloupkem, tyto se oceňují souborem cen 628 61-11.. Nátěr mostních betonových konstrukcí akrylátový na siloxanové a plasticko-elastické bázi._x000D_
</t>
  </si>
  <si>
    <t>14,72+14,68</t>
  </si>
  <si>
    <t>82</t>
  </si>
  <si>
    <t>91911111R</t>
  </si>
  <si>
    <t>Řezání dilatačních spár v čerstvém cementobetonovém krytu příčných nebo podélných, šířky 5 mm, hloubky do 60 mm</t>
  </si>
  <si>
    <t>1540302001</t>
  </si>
  <si>
    <t xml:space="preserve">Poznámka k souboru cen:_x000D_
1. V cenách jsou započteny i náklady na vyčištění spár po řezání._x000D_
</t>
  </si>
  <si>
    <t>"římsa mostu - smršťovací spáry</t>
  </si>
  <si>
    <t>6*0,8</t>
  </si>
  <si>
    <t>83</t>
  </si>
  <si>
    <t>91911223R</t>
  </si>
  <si>
    <t>Řezání dilatačních spár v živičném krytu vytvoření komůrky pro těsnící zálivku šířky 15 mm, hloubky 40 mm</t>
  </si>
  <si>
    <t>-11894130</t>
  </si>
  <si>
    <t>(14,72+14,68)*2 "podél římsy</t>
  </si>
  <si>
    <t>84</t>
  </si>
  <si>
    <t>91912113R</t>
  </si>
  <si>
    <t>Utěsnění dilatačních spár zálivkou za studena v cementobetonovém nebo živičném krytu včetně adhezního nátěru s těsnicím profilem pod zálivkou, pro komůrky šířky 15 mm, hloubky 40 mm</t>
  </si>
  <si>
    <t>-1078969365</t>
  </si>
  <si>
    <t xml:space="preserve">Poznámka k souboru cen:_x000D_
1. V cenách jsou započteny i náklady na vyčištění spár před těsněním a zalitím a náklady na impregnaci, těsnění a zalití spár včetně dodání hmot._x000D_
</t>
  </si>
  <si>
    <t>85</t>
  </si>
  <si>
    <t>931994101</t>
  </si>
  <si>
    <t>Těsnění spáry betonové konstrukce pásy, profily, tmely těsnicím pásem povrchovým, spáry pracovní</t>
  </si>
  <si>
    <t>1670181744</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</si>
  <si>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</si>
  <si>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"pracovní spára základ - opěry</t>
  </si>
  <si>
    <t>2*15,11</t>
  </si>
  <si>
    <t>"pracovní spárá opěra - mostovka</t>
  </si>
  <si>
    <t>86</t>
  </si>
  <si>
    <t>931994142</t>
  </si>
  <si>
    <t>Těsnění spáry betonové konstrukce pásy, profily, tmely tmelem polyuretanovým spáry dilatační do 4,0 cm2</t>
  </si>
  <si>
    <t>1592321440</t>
  </si>
  <si>
    <t>87</t>
  </si>
  <si>
    <t>93694112R</t>
  </si>
  <si>
    <t>Nerezový odvodňovač mostovky do plastbetonu, dodávka a osazení</t>
  </si>
  <si>
    <t>20631347</t>
  </si>
  <si>
    <t xml:space="preserve">Poznámka k souboru cen:_x000D_
1. V cenách jsou započteny náklady na:_x000D_
 a) osazení bednící vložky 300x300 mm s otvorem pro trubku chráničky průměru 63 mm, osazení_x000D_
 nerez příruby s nerez trubkou vývodu průměru 50 mm nebo osazení měděného trychtýře s nalepením_x000D_
 trubkové spojky průměru 32 mm pro nasazení prodlužovací trubky průměru 50 mm do lože z plastbetonu_x000D_
 (oceňuje se zvlášť) a na trubku chráničky průměru 63 mm, přilepení natavovací izolace mostovky (v_x000D_
 sub dodávce), nastříhaní a nalepení nerez mřížky na odvodňovač, zachycení mřížky pomocí spony jako_x000D_
 zábrana proti posunutí při pozdější ukládce drenážního betonu vsaku nad odvodňovací trubkou,_x000D_
 b) u měděného provedení nalepení prodloužení vývodu plastové trubky průměru 50 mm podle_x000D_
 konstrukční výšky nosné konstrukce na spojku průměru 32 mm, nařezání a osazení chráničky průměru 63_x000D_
 mm do bednění vyvázaně a osazení na vložku bednění 130x130 mm s otvorem pro osazení chráničky. U_x000D_
 nerezového provedení odpadá prodloužení vývodu od příruby a obsahuje pouze nařezání chráničky_x000D_
 průměru 63 mm těsnění odvodňovače mezi trubkou průměru 50 mm a chráničkou._x000D_
2. V cenách nejsou započteny náklady na:_x000D_
 a) lože z plastbetonu a vsakovací vrstvy z drenážního plastbetonu, tyto se oceňují souborem cen_x000D_
 451 47- . 1 Podkladní vrstva plastbetonová,_x000D_
 b) subdodávku pokládky celoplošné izolace mostovky a případné napojení odvodňovací trubky D 50_x000D_
 mm do sedla horizontálního potrubí DN 200-250 odvodnění mostu,_x000D_
 c) odvodňovač izolace mostovky; tyto se oceňují ve specifikaci._x000D_
</t>
  </si>
  <si>
    <t>88</t>
  </si>
  <si>
    <t>93694221R</t>
  </si>
  <si>
    <t>Vyznačení letopočtu výstavby otiskem matrice do betonu</t>
  </si>
  <si>
    <t>-1838854832</t>
  </si>
  <si>
    <t>89</t>
  </si>
  <si>
    <t>948411R</t>
  </si>
  <si>
    <t>Zřízení a odstranění kovové lešení vč. pronájmu panelu, dopravy, nakládání a vykládání</t>
  </si>
  <si>
    <t>kpl</t>
  </si>
  <si>
    <t>-2131248614</t>
  </si>
  <si>
    <t>Poznámka k položce:_x000D_
1. V cenách podpěných skruží jsou započteny náklady na sestavení a zavětrování věží, osazení a vyrovnání stavěcích hlav a dolních základových rámů._x000D_
2. V cenách podpěr jsou započteny náklady na rozměření, sestavení modulů s uložením na základech, kontrolu stability, zavětrování konstrukce, osazení dočasných pomocných pracovních lávek a doprava podpěr do vzdálenosti 100 m v rámci staveniště._x000D_
5. Drobný spotřební materiál (např. hřebíky, svorníky, matice) je započten v režijních nákladech.</t>
  </si>
  <si>
    <t>90</t>
  </si>
  <si>
    <t>953961214</t>
  </si>
  <si>
    <t>Kotvy chemické s vyvrtáním otvoru do betonu, železobetonu nebo tvrdého kamene chemická patrona, velikost M 16, hloubka 125 mm</t>
  </si>
  <si>
    <t>1864663827</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</si>
  <si>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</si>
  <si>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"kotevní šrouby svodidla - zadní</t>
  </si>
  <si>
    <t>(8+8)*2</t>
  </si>
  <si>
    <t>91</t>
  </si>
  <si>
    <t>953961216</t>
  </si>
  <si>
    <t>Kotvy chemické s vyvrtáním otvoru do betonu, železobetonu nebo tvrdého kamene chemická patrona, velikost M 24, hloubka 210 mm</t>
  </si>
  <si>
    <t>-1975308546</t>
  </si>
  <si>
    <t>"kotevní šrouby svodidla - přední</t>
  </si>
  <si>
    <t>92</t>
  </si>
  <si>
    <t>953965131R</t>
  </si>
  <si>
    <t>Kotvy chemické s vyvrtáním otvoru kotevní šrouby pro chemické kotvy, velikost M 16, délka 190 mm vč. plastové krytky</t>
  </si>
  <si>
    <t>-1959864890</t>
  </si>
  <si>
    <t>93</t>
  </si>
  <si>
    <t>953965151R</t>
  </si>
  <si>
    <t>Kotvy chemické s vyvrtáním otvoru kotevní šrouby pro chemické kotvy, velikost M 24, délka 290 mm vč. plastové krytky</t>
  </si>
  <si>
    <t>292214331</t>
  </si>
  <si>
    <t>"vč. plastové krytky</t>
  </si>
  <si>
    <t>94</t>
  </si>
  <si>
    <t>963041221</t>
  </si>
  <si>
    <t>Bourání mostních konstrukcí nosných konstrukcí z prokládaného betonu</t>
  </si>
  <si>
    <t>-273337218</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</si>
  <si>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</si>
  <si>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"demolice stávajících opěr a základů</t>
  </si>
  <si>
    <t>1,35*5,65+1,35*5,57</t>
  </si>
  <si>
    <t>"demolice stávajících křídel mostu</t>
  </si>
  <si>
    <t>3*0,92*0,5</t>
  </si>
  <si>
    <t>95</t>
  </si>
  <si>
    <t>963051111</t>
  </si>
  <si>
    <t>Bourání mostních konstrukcí nosných konstrukcí ze železového betonu</t>
  </si>
  <si>
    <t>404911341</t>
  </si>
  <si>
    <t>"bourání stávajících žb nosníků</t>
  </si>
  <si>
    <t>2,77*9,0</t>
  </si>
  <si>
    <t>96</t>
  </si>
  <si>
    <t>966075211</t>
  </si>
  <si>
    <t>Demontáž částí ocelového zábradlí mostů svařovaného nebo šroubovaného, hmotnosti do 50 kg</t>
  </si>
  <si>
    <t>-1818692079</t>
  </si>
  <si>
    <t xml:space="preserve">"demontáž stávajícího zábradlí mostu </t>
  </si>
  <si>
    <t>"DN 50, 15,414 kg/m</t>
  </si>
  <si>
    <t>(9,0+5,0+6,0)*15,414</t>
  </si>
  <si>
    <t>97</t>
  </si>
  <si>
    <t>985321212</t>
  </si>
  <si>
    <t>Ochranný nátěr betonářské výztuže 1 vrstva tloušťky 1 mm na epoxidové bázi rubu kleneb</t>
  </si>
  <si>
    <t>1951867245</t>
  </si>
  <si>
    <t xml:space="preserve">Poznámka k souboru cen:_x000D_
1. Množství měrných jednotek se určuje v m2 rozvinuté betonové plochy, na které se výztuž ošetřuje. Je uvažováno 10 bm výztuže na 1 m2 plochy._x000D_
</t>
  </si>
  <si>
    <t xml:space="preserve">6*0,8*0,05 </t>
  </si>
  <si>
    <t>98</t>
  </si>
  <si>
    <t>985324211</t>
  </si>
  <si>
    <t>Ochranný nátěr betonu akrylátový dvojnásobný s impregnací (OS-B)</t>
  </si>
  <si>
    <t>90659682</t>
  </si>
  <si>
    <t>"ochranný nátěr mostovky</t>
  </si>
  <si>
    <t>0,9*2*9,68</t>
  </si>
  <si>
    <t>99</t>
  </si>
  <si>
    <t>997211511</t>
  </si>
  <si>
    <t>Vodorovná doprava suti nebo vybouraných hmot suti se složením a hrubým urovnáním, na vzdálenost do 1 km</t>
  </si>
  <si>
    <t>-2053725148</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</si>
  <si>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</si>
  <si>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3,170 "kamenná rovnanina</t>
  </si>
  <si>
    <t>34,707 "beton</t>
  </si>
  <si>
    <t>59,832 "žb</t>
  </si>
  <si>
    <t>0,308 "zábradlí</t>
  </si>
  <si>
    <t>100</t>
  </si>
  <si>
    <t>997211519</t>
  </si>
  <si>
    <t>Vodorovná doprava suti nebo vybouraných hmot suti se složením a hrubým urovnáním, na vzdálenost Příplatek k ceně za každý další i započatý 1 km přes 1 km</t>
  </si>
  <si>
    <t>-1240396141</t>
  </si>
  <si>
    <t>98,017*17 'Přepočtené koeficientem množství</t>
  </si>
  <si>
    <t>101</t>
  </si>
  <si>
    <t>997211611</t>
  </si>
  <si>
    <t>Nakládání suti nebo vybouraných hmot na dopravní prostředky pro vodorovnou dopravu suti</t>
  </si>
  <si>
    <t>-604650844</t>
  </si>
  <si>
    <t>102</t>
  </si>
  <si>
    <t>997221625</t>
  </si>
  <si>
    <t>Poplatek za uložení stavebního odpadu na skládce (skládkovné) z armovaného betonu zatříděného do Katalogu odpadů pod kódem 17 01 01</t>
  </si>
  <si>
    <t>-2021625589</t>
  </si>
  <si>
    <t>103</t>
  </si>
  <si>
    <t>997221615.</t>
  </si>
  <si>
    <t>Poplatek za uložení stavebního odpadu na skládce (skládkovné) z prostého betonu zatříděného do Katalogu odpadů pod kódem 17 01 01 x</t>
  </si>
  <si>
    <t>547719136</t>
  </si>
  <si>
    <t>104</t>
  </si>
  <si>
    <t>1656298328</t>
  </si>
  <si>
    <t xml:space="preserve"> Přesun hmot</t>
  </si>
  <si>
    <t>105</t>
  </si>
  <si>
    <t>998212111</t>
  </si>
  <si>
    <t>Přesun hmot pro mosty zděné, betonové monolitické, spřažené ocelobetonové nebo kovové vodorovná dopravní vzdálenost do 100 m výška mostu do 20 m</t>
  </si>
  <si>
    <t>-976108095</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</si>
  <si>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</si>
  <si>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106</t>
  </si>
  <si>
    <t>-667926823</t>
  </si>
  <si>
    <t>"penetrační nátěr římsy</t>
  </si>
  <si>
    <t>0,1*(14,68+14,72)</t>
  </si>
  <si>
    <t>"ochranný izolační nátěr na styku konstrukcí se zeminou</t>
  </si>
  <si>
    <t>4*5,24+4*5,35+2*0,55*3,61+2*0,55*3,55+2*1,38*5,2+2,72*6,3+2,77*6,3+4*3,47</t>
  </si>
  <si>
    <t>107</t>
  </si>
  <si>
    <t>1721830421</t>
  </si>
  <si>
    <t>115,995*0,00035 'Přepočtené koeficientem množství</t>
  </si>
  <si>
    <t>108</t>
  </si>
  <si>
    <t>711112002</t>
  </si>
  <si>
    <t>Provedení izolace proti zemní vlhkosti natěradly a tmely za studena na ploše svislé S nátěrem lakem asfaltovým</t>
  </si>
  <si>
    <t>-724422203</t>
  </si>
  <si>
    <t>(4*5,24+4*5,35+2*0,55*3,61+2*0,55*3,55+2*1,38*5,2+2,72*6,3+2,77*6,3+4*3,47)*2</t>
  </si>
  <si>
    <t>226,11*2 'Přepočtené koeficientem množství</t>
  </si>
  <si>
    <t>109</t>
  </si>
  <si>
    <t>11163152</t>
  </si>
  <si>
    <t>lak hydroizolační asfaltový</t>
  </si>
  <si>
    <t>-461464704</t>
  </si>
  <si>
    <t>226,11*0,00045 'Přepočtené koeficientem množství</t>
  </si>
  <si>
    <t>110</t>
  </si>
  <si>
    <t>711331382</t>
  </si>
  <si>
    <t>Provedení izolace mostovek pásy na sucho AIP nebo tkaniny</t>
  </si>
  <si>
    <t>-1134581834</t>
  </si>
  <si>
    <t>"ochrana izolace rubu opěr</t>
  </si>
  <si>
    <t>2*2,74*5,53</t>
  </si>
  <si>
    <t>111</t>
  </si>
  <si>
    <t>69311068</t>
  </si>
  <si>
    <t>geotextilie netkaná separační, ochranná, filtrační, drenážní PP 300g/m2</t>
  </si>
  <si>
    <t>1215198788</t>
  </si>
  <si>
    <t>112</t>
  </si>
  <si>
    <t>711341564</t>
  </si>
  <si>
    <t>Provedení izolace mostovek pásy přitavením NAIP</t>
  </si>
  <si>
    <t>1562226180</t>
  </si>
  <si>
    <t>"izolace mostovky + rub opěr</t>
  </si>
  <si>
    <t>61+2*2,74*5,53</t>
  </si>
  <si>
    <t>"izolace pod římsami</t>
  </si>
  <si>
    <t>2*0,8*9,68</t>
  </si>
  <si>
    <t>113</t>
  </si>
  <si>
    <t>628321340R</t>
  </si>
  <si>
    <t>Jednovrstevná izolace z natavených modifikovaných asfaltových pasů na celou šířku mostovky s přesahy na rub závěrných zídek._x000D_
 Izolace i její podklad musí splňovat požadavky ČSN 73 6242. Použit smí být pouze schválený typ izolačního systému pro tento typ konstrukcí _x000D_
Hydroizolace mostovky bude předepsaným způsobem (tj. dle technologického předpisu výrobce) uložena na upravený povrch mostovky opatřený příslušným penetračním nátěrem.</t>
  </si>
  <si>
    <t>-262903167</t>
  </si>
  <si>
    <t>106,792*1,15 'Přepočtené koeficientem množství</t>
  </si>
  <si>
    <t>114</t>
  </si>
  <si>
    <t>711411001</t>
  </si>
  <si>
    <t>Provedení izolace proti povrchové a podpovrchové tlakové vodě natěradly a tmely za studena na ploše vodorovné V nátěrem penetračním</t>
  </si>
  <si>
    <t>1851886594</t>
  </si>
  <si>
    <t xml:space="preserve">Poznámka k souboru cen:_x000D_
1. Izolace plochy jednotlivě do 10 m2 se oceňují skladebně cenami příslušných izolací a cenou 711 49-9095 Příplatek za plochu do 10 m2._x000D_
</t>
  </si>
  <si>
    <t>61,00 "pečetící vrstva mostovky</t>
  </si>
  <si>
    <t>115</t>
  </si>
  <si>
    <t>NP.01</t>
  </si>
  <si>
    <t>Nízkoviskózní 2-komponentní epoxidová pryskyřice</t>
  </si>
  <si>
    <t>477006520</t>
  </si>
  <si>
    <t>"pečetící vrstva mostovky</t>
  </si>
  <si>
    <t>"0,5kg/1m2</t>
  </si>
  <si>
    <t>0,5*61,0</t>
  </si>
  <si>
    <t>116</t>
  </si>
  <si>
    <t>711431101</t>
  </si>
  <si>
    <t>Provedení izolace proti povrchové a podpovrchové tlakové vodě pásy na sucho AIP nebo tkaniny na ploše vodorovné V</t>
  </si>
  <si>
    <t>984251940</t>
  </si>
  <si>
    <t xml:space="preserve">Poznámka k souboru cen:_x000D_
1. Izolace plochy jednotlivě do 10 m2 se oceňují skladebně cenou příslušné izolace a cenou 711 49-9096 Příplatek za plochu do 10 m2, a to jen při položení pásů za použití natěradel nebo tmelů za horka._x000D_
</t>
  </si>
  <si>
    <t>"těsnící vrstva</t>
  </si>
  <si>
    <t>(4,23+4,18)*5,54</t>
  </si>
  <si>
    <t>117</t>
  </si>
  <si>
    <t>69341014</t>
  </si>
  <si>
    <t>geomembrána hydroizolační hladká tl 2,5 mm</t>
  </si>
  <si>
    <t>1547750047</t>
  </si>
  <si>
    <t>"těsnící vrstva - 20% protažení</t>
  </si>
  <si>
    <t>46,591*1,2 'Přepočtené koeficientem množství</t>
  </si>
  <si>
    <t>118</t>
  </si>
  <si>
    <t>-1173425646</t>
  </si>
  <si>
    <t>SO 801 - Kácení zeleně</t>
  </si>
  <si>
    <t>111211101</t>
  </si>
  <si>
    <t>Odstranění křovin a stromů s odstraněním kořenů ručně průměru kmene do 100 mm jakékoliv plochy v rovině nebo ve svahu o sklonu do 1:5</t>
  </si>
  <si>
    <t>1381197961</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</si>
  <si>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</si>
  <si>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97,50</t>
  </si>
  <si>
    <t>111251111</t>
  </si>
  <si>
    <t>Drcení ořezaných větví strojně - (štěpkování) s naložením na dopravní prostředek a odvozem drtě do 20 km a se složením o průměru větví do 100 mm</t>
  </si>
  <si>
    <t>-1334084834</t>
  </si>
  <si>
    <t xml:space="preserve">Poznámka k souboru cen:_x000D_
1. V cenách nejsou započteny náklady na uložení drti na skládku._x000D_
2. Měří se objem nadrcené hmoty._x000D_
</t>
  </si>
  <si>
    <t xml:space="preserve">37,2/10*3 </t>
  </si>
  <si>
    <t>97,50/100</t>
  </si>
  <si>
    <t>112151351</t>
  </si>
  <si>
    <t>Pokácení stromu postupné se spouštěním částí kmene a koruny o průměru na řezné ploše pařezu přes 100 do 200 mm</t>
  </si>
  <si>
    <t>-1953079940</t>
  </si>
  <si>
    <t xml:space="preserve">Poznámka k souboru cen:_x000D_
1. V cenách jsou započteny i náklady na odklizení částí kmene a větví na vzdálenost do 20 m se složením na hromady nebo naložením na dopravní prostředek._x000D_
2. V cenách nejsou započteny náklady na:_x000D_
a) odkornění kmenů, tyto práce se oceňují individuálně,_x000D_
b) odvoz ani uložení na skládku,_x000D_
c) odstranění pařezu._x000D_
3. Ceny jsou určeny pouze pro pěstební zásahy a rekonstrukce v sadovnických a krajinářských úpravách._x000D_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Stromy o průměru kmene na řezné ploše větší než 1500 mm se oceňují individuálně._x000D_
</t>
  </si>
  <si>
    <t>42 "listnaté stromy</t>
  </si>
  <si>
    <t>1 "jehličnaté stromy</t>
  </si>
  <si>
    <t>112151352</t>
  </si>
  <si>
    <t>Pokácení stromu postupné se spouštěním částí kmene a koruny o průměru na řezné ploše pařezu přes 200 do 300 mm</t>
  </si>
  <si>
    <t>1806011381</t>
  </si>
  <si>
    <t>22 "listnaté stromy</t>
  </si>
  <si>
    <t>112151353</t>
  </si>
  <si>
    <t>Pokácení stromu postupné se spouštěním částí kmene a koruny o průměru na řezné ploše pařezu přes 300 do 400 mm</t>
  </si>
  <si>
    <t>71625377</t>
  </si>
  <si>
    <t>17 "listnaté stromy</t>
  </si>
  <si>
    <t>112151354</t>
  </si>
  <si>
    <t>Pokácení stromu postupné se spouštěním částí kmene a koruny o průměru na řezné ploše pařezu přes 400 do 500 mm</t>
  </si>
  <si>
    <t>-1985170376</t>
  </si>
  <si>
    <t>7 "listnaté stromy</t>
  </si>
  <si>
    <t>112151355</t>
  </si>
  <si>
    <t>Pokácení stromu postupné se spouštěním částí kmene a koruny o průměru na řezné ploše pařezu přes 500 do 600 mm</t>
  </si>
  <si>
    <t>-201765119</t>
  </si>
  <si>
    <t>1 "listnaté stromy</t>
  </si>
  <si>
    <t>112201101</t>
  </si>
  <si>
    <t>Odstranění pařezů strojně s jejich vykopáním, vytrháním nebo odstřelením průměru přes 100 do 300 mm</t>
  </si>
  <si>
    <t>-1934338997</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</si>
  <si>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</si>
  <si>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64 "listnaté stromy</t>
  </si>
  <si>
    <t>112201102</t>
  </si>
  <si>
    <t>Odstranění pařezů strojně s jejich vykopáním, vytrháním nebo odstřelením průměru přes 300 do 500 mm</t>
  </si>
  <si>
    <t>765816053</t>
  </si>
  <si>
    <t>24 "listnaté stromy</t>
  </si>
  <si>
    <t>112251103</t>
  </si>
  <si>
    <t>Odstranění pařezů strojně s jejich vykopáním, vytrháním nebo odstřelením průměru přes 500 do 700 mm</t>
  </si>
  <si>
    <t>-1362699309</t>
  </si>
  <si>
    <t>162201411</t>
  </si>
  <si>
    <t>Vodorovné přemístění větví, kmenů nebo pařezů s naložením, složením a dopravou do 1000 m kmenů stromů listnatých, průměru přes 100 do 300 mm</t>
  </si>
  <si>
    <t>-515009113</t>
  </si>
  <si>
    <t xml:space="preserve">Poznámka k souboru cen:_x000D_
1. Průměr kmene i pařezu se měří v místě řezu._x000D_
2. Měrná jednotka kus je 1 strom._x000D_
</t>
  </si>
  <si>
    <t>162201412</t>
  </si>
  <si>
    <t>Vodorovné přemístění větví, kmenů nebo pařezů s naložením, složením a dopravou do 1000 m kmenů stromů listnatých, průměru přes 300 do 500 mm</t>
  </si>
  <si>
    <t>-1300863039</t>
  </si>
  <si>
    <t>162201413</t>
  </si>
  <si>
    <t>Vodorovné přemístění větví, kmenů nebo pařezů s naložením, složením a dopravou do 1000 m kmenů stromů listnatých, průměru přes 500 do 700 mm</t>
  </si>
  <si>
    <t>-652999171</t>
  </si>
  <si>
    <t>162201415</t>
  </si>
  <si>
    <t>Vodorovné přemístění větví, kmenů nebo pařezů s naložením, složením a dopravou do 1000 m kmenů stromů jehličnatých, průměru přes 100 do 300 mm</t>
  </si>
  <si>
    <t>2078576145</t>
  </si>
  <si>
    <t>162201421</t>
  </si>
  <si>
    <t>Vodorovné přemístění větví, kmenů nebo pařezů s naložením, složením a dopravou do 1000 m pařezů kmenů, průměru přes 100 do 300 mm</t>
  </si>
  <si>
    <t>-1874714021</t>
  </si>
  <si>
    <t>64+1</t>
  </si>
  <si>
    <t>162201422</t>
  </si>
  <si>
    <t>Vodorovné přemístění větví, kmenů nebo pařezů s naložením, složením a dopravou do 1000 m pařezů kmenů, průměru přes 300 do 500 mm</t>
  </si>
  <si>
    <t>377500622</t>
  </si>
  <si>
    <t>162201423</t>
  </si>
  <si>
    <t>Vodorovné přemístění větví, kmenů nebo pařezů s naložením, složením a dopravou do 1000 m pařezů kmenů, průměru přes 500 do 700 mm</t>
  </si>
  <si>
    <t>-1921406334</t>
  </si>
  <si>
    <t>162301951</t>
  </si>
  <si>
    <t>Vodorovné přemístění větví, kmenů nebo pařezů s naložením, složením a dopravou Příplatek k cenám za každých dalších i započatých 1000 m přes 1000 m kmenů stromů listnatých, o průměru přes 100 do 300 mm</t>
  </si>
  <si>
    <t>-277762084</t>
  </si>
  <si>
    <t>64*17 'Přepočtené koeficientem množství</t>
  </si>
  <si>
    <t>162301952</t>
  </si>
  <si>
    <t>Vodorovné přemístění větví, kmenů nebo pařezů s naložením, složením a dopravou Příplatek k cenám za každých dalších i započatých 1000 m přes 1000 m kmenů stromů listnatých, o průměru přes 300 do 500 mm</t>
  </si>
  <si>
    <t>413631026</t>
  </si>
  <si>
    <t>24*17 'Přepočtené koeficientem množství</t>
  </si>
  <si>
    <t>162301953</t>
  </si>
  <si>
    <t>Vodorovné přemístění větví, kmenů nebo pařezů s naložením, složením a dopravou Příplatek k cenám za každých dalších i započatých 1000 m přes 1000 m kmenů stromů listnatých, o průměru přes 500 do 700 mm</t>
  </si>
  <si>
    <t>1801793849</t>
  </si>
  <si>
    <t>1*17 'Přepočtené koeficientem množství</t>
  </si>
  <si>
    <t>162301961</t>
  </si>
  <si>
    <t>Vodorovné přemístění větví, kmenů nebo pařezů s naložením, složením a dopravou Příplatek k cenám za každých dalších i započatých 1000 m přes 1000 m kmenů stromů jehličnatých, průměru přes 100 do 300 mm</t>
  </si>
  <si>
    <t>1273570635</t>
  </si>
  <si>
    <t>162301971</t>
  </si>
  <si>
    <t>Vodorovné přemístění větví, kmenů nebo pařezů s naložením, složením a dopravou Příplatek k cenám za každých dalších i započatých 1000 m přes 1000 m pařezů kmenů, průměru přes 100 do 300 mm</t>
  </si>
  <si>
    <t>-1005920895</t>
  </si>
  <si>
    <t>65*17 'Přepočtené koeficientem množství</t>
  </si>
  <si>
    <t>162301972</t>
  </si>
  <si>
    <t>Vodorovné přemístění větví, kmenů nebo pařezů s naložením, složením a dopravou Příplatek k cenám za každých dalších i započatých 1000 m přes 1000 m pařezů kmenů, průměru přes 300 do 500 mm</t>
  </si>
  <si>
    <t>-342885067</t>
  </si>
  <si>
    <t>162301973</t>
  </si>
  <si>
    <t>Vodorovné přemístění větví, kmenů nebo pařezů s naložením, složením a dopravou Příplatek k cenám za každých dalších i započatých 1000 m přes 1000 m pařezů kmenů, průměru přes 500 do 700 mm</t>
  </si>
  <si>
    <t>-523772357</t>
  </si>
  <si>
    <t>997013811R</t>
  </si>
  <si>
    <t>Poplatek za uložení dřevěného odpadu na skládce (skládkovné) zatříděného do Katalogu odpadů pod kódem 170 201</t>
  </si>
  <si>
    <t>1969241069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</si>
  <si>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</si>
  <si>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30,0+18,0+32,38</t>
  </si>
  <si>
    <t>SO 802 - Výsadba KZ2</t>
  </si>
  <si>
    <t>174251201</t>
  </si>
  <si>
    <t>Zásyp jam po pařezech strojně výkopkem z horniny získané při dobývání pařezů s hrubým urovnáním povrchu zasypávky průměru pařezu přes 100 do 300 mm</t>
  </si>
  <si>
    <t>280229724</t>
  </si>
  <si>
    <t xml:space="preserve">Poznámka k souboru cen:_x000D_
1. Zásyp jam po pařezech průměru do 300 mm se neoceňuje v případě, že se současně provádí sejmutí ornice._x000D_
2. Nestačí-li pro zasypání jámy po pařezu výkopek získaný při dobývání pařezu a je-li projektem předepsáno, oceňuje se doplnění jámy do úrovně okolního terénu cenou 174 Zásyp sypaninou jam, šachet, rýh nebo kolem objektů ručně._x000D_
3. Průměr pařezu se měří v místě řezu kmene na základě dvojího na sebe kolmého měření a následného zprůměrování naměřených hodnot._x000D_
</t>
  </si>
  <si>
    <t>174251202</t>
  </si>
  <si>
    <t>Zásyp jam po pařezech strojně výkopkem z horniny získané při dobývání pařezů s hrubým urovnáním povrchu zasypávky průměru pařezu přes 300 do 500 mm</t>
  </si>
  <si>
    <t>-187031263</t>
  </si>
  <si>
    <t>183101321</t>
  </si>
  <si>
    <t>Hloubení jamek pro vysazování rostlin v zemině tř.1 až 4 s výměnou půdy z 100% v rovině nebo na svahu do 1:5, objemu přes 0,40 do 1,00 m3</t>
  </si>
  <si>
    <t>-55232015</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</si>
  <si>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substrát, tyto náklady se oceňují ve specifikaci,_x000D_
b) uložení odpadu na skládku._x000D_
3. V cenách o sklonu svahu přes 1:1 jsou uvažovány podmínky pro svahy běžně schůdné; bez použití lezeckých technik. V případě použití lezeckých technik se tyto náklady oceňují individuálně._x000D_
</t>
  </si>
  <si>
    <t>"viz. příloha D.5.0 - výsadba zeleně KZ2</t>
  </si>
  <si>
    <t>"jáma rozměrů min. 0,85x0,85x0,85m</t>
  </si>
  <si>
    <t>34 "stromy</t>
  </si>
  <si>
    <t>10321100</t>
  </si>
  <si>
    <t>zahradní substrát pro výsadbu VL</t>
  </si>
  <si>
    <t>-1215513095</t>
  </si>
  <si>
    <t>0,85*0,85*0,85*34 "pro stromy</t>
  </si>
  <si>
    <t>20,88*0,015 'Přepočtené koeficientem množství</t>
  </si>
  <si>
    <t>184102115</t>
  </si>
  <si>
    <t>Výsadba dřeviny s balem do předem vyhloubené jamky se zalitím v rovině nebo na svahu do 1:5, při průměru balu přes 500 do 600 mm</t>
  </si>
  <si>
    <t>-691621401</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</si>
  <si>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</si>
  <si>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10+7 "Jabloň Antonovka</t>
  </si>
  <si>
    <t>9+2+6 "Jabloň Panenské české</t>
  </si>
  <si>
    <t>JA001</t>
  </si>
  <si>
    <t>Jabloň Antonovka - koruna založená ve výšce 1.3 - 1.8 m, polokmen</t>
  </si>
  <si>
    <t>-289098743</t>
  </si>
  <si>
    <t>JP001</t>
  </si>
  <si>
    <t>1729016061</t>
  </si>
  <si>
    <t>184215112</t>
  </si>
  <si>
    <t>Ukotvení dřeviny kůly jedním kůlem, délky přes 1 do 2 m</t>
  </si>
  <si>
    <t>1168898105</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</si>
  <si>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</si>
  <si>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"při výsadbě</t>
  </si>
  <si>
    <t>17+17</t>
  </si>
  <si>
    <t>184215132</t>
  </si>
  <si>
    <t>Ukotvení dřeviny kůly třemi kůly, délky přes 1 do 2 m</t>
  </si>
  <si>
    <t>1450463833</t>
  </si>
  <si>
    <t>60591253</t>
  </si>
  <si>
    <t>kůl vyvazovací dřevěný impregnovaný D 8cm dl 2m</t>
  </si>
  <si>
    <t>-1201691331</t>
  </si>
  <si>
    <t>34*3</t>
  </si>
  <si>
    <t xml:space="preserve">"při výsadbě </t>
  </si>
  <si>
    <t>184501131</t>
  </si>
  <si>
    <t>Zhotovení obalu kmene a spodních částí větví stromu z juty ve dvou vrstvách v rovině nebo na svahu do 1:5</t>
  </si>
  <si>
    <t>-630117383</t>
  </si>
  <si>
    <t xml:space="preserve">Poznámka k souboru cen:_x000D_
1. V cenách jsou započteny náklady na 50 % překrytí jutou._x000D_
</t>
  </si>
  <si>
    <t>34*1,3*0,12</t>
  </si>
  <si>
    <t>18481312R</t>
  </si>
  <si>
    <t>Ochranný plášť okolo kůlů v. 1,5m, celková délka pláště 2,0m, pozinkovaný, rozteč drátů 15cm</t>
  </si>
  <si>
    <t>906586730</t>
  </si>
  <si>
    <t>184813134</t>
  </si>
  <si>
    <t>Ochrana dřevin před okusem zvěří chemicky nátěrem, v rovině nebo ve svahu do 1:5 listnatých, výšky přes 70 cm</t>
  </si>
  <si>
    <t>100 kus</t>
  </si>
  <si>
    <t>-1312751260</t>
  </si>
  <si>
    <t xml:space="preserve">Poznámka k souboru cen:_x000D_
1. V ceně -3121 jsou započteny i náklady na spojení konců drátů po celé výšce pletiva a donesení připravených dílů pletiva k vybraným stromům na vzdálenost do 50 m._x000D_
2. V cenách prací -3131 až -3134 se provádí:_x000D_
a) sazenice listnaté - nátěr celého vrcholového výhonu s terminálním pupenem,_x000D_
b) sazenice jehličnaté - natírá se terminální pupen i s postraními větvemi horního přeslenu._x000D_
3. V ceně - 3121 je uvažována ochrana provedená pouze u kostry porostu, tj. 400 jedinců na hektar (spon 5 x 5 m)._x000D_
4. Kostra porostu je cílový počet stromů na 1 hektar plochy lesa._x000D_
5. V cenách o sklonu svahu přes 1:1 jsou uvažovány podmínky pro svahy běžně schůdné; bez použití lezeckých technik. V případě použití lezeckých technik se tyto náklady oceňují individuálně._x000D_
</t>
  </si>
  <si>
    <t>0,340 "stromy</t>
  </si>
  <si>
    <t>OZ001</t>
  </si>
  <si>
    <t>Přípravek proti okusu a ohryzu zvěří</t>
  </si>
  <si>
    <t>1570059332</t>
  </si>
  <si>
    <t>Poznámka k položce:_x000D_
Repelentní přípravek k ochraně lesních kultur proti okusu zvěří a poškození hlodavci v době vegetačního klidu</t>
  </si>
  <si>
    <t>185802114</t>
  </si>
  <si>
    <t>Hnojení půdy nebo trávníku v rovině nebo na svahu do 1:5 umělým hnojivem s rozdělením k jednotlivým rostlinám</t>
  </si>
  <si>
    <t>-1044579169</t>
  </si>
  <si>
    <t xml:space="preserve">Poznámka k souboru cen:_x000D_
1. V cenách jsou započteny i náklady na rozprostření nebo rozdělení hnojiva._x000D_
2. V cenách o sklonu svahu přes 1:1 jsou uvažovány podmínky pro svahy běžně schůdné; bez použití lezeckých technik. V případě použití lezeckých technik se tyto náklady oceňují individuálně._x000D_
</t>
  </si>
  <si>
    <t>"stromy</t>
  </si>
  <si>
    <t>(0,20*34)/1000 "půdní kondicionér</t>
  </si>
  <si>
    <t>(0,03*34)/1000 "tabletové hnojivo</t>
  </si>
  <si>
    <t>PK001</t>
  </si>
  <si>
    <t>Půdní kondicionér - podpůrný prostředek</t>
  </si>
  <si>
    <t>-2056632531</t>
  </si>
  <si>
    <t>Poznámka k položce:_x000D_
Přípravek určen ke zlepšení půdní struktury, zvýšení přístupnosti hnojiv, intenzivnější růst kořenů._x000D_
Půdní kondicionér musí být rovnoměrně promíchán se zeminou nebo substrátem v celé kořenové zóně._x000D_
Dávkování: 1,5 g na 1 l substrátu</t>
  </si>
  <si>
    <t>0,2*34</t>
  </si>
  <si>
    <t>TH001</t>
  </si>
  <si>
    <t>Tabletové hnojivo</t>
  </si>
  <si>
    <t>-388606470</t>
  </si>
  <si>
    <t>Poznámka k položce:_x000D_
Tablety se aplikují na povrch půdy nebo do úrovně kořenů na okraj výsadbové jamky.</t>
  </si>
  <si>
    <t>0,03*34 "stromy</t>
  </si>
  <si>
    <t>185804311</t>
  </si>
  <si>
    <t>Zalití rostlin vodou plochy záhonů jednotlivě do 20 m2</t>
  </si>
  <si>
    <t>136974907</t>
  </si>
  <si>
    <t>Poznámka k položce:_x000D_
5ti leté pěstební péče - zálivka dřevin bude prováděna podle potřeby tak, aby nedošlo k úhynu vysazených dřevin.</t>
  </si>
  <si>
    <t>"jednorázové zalití stromů</t>
  </si>
  <si>
    <t>(20*34)/1000 "před zasypáním horní části jamky</t>
  </si>
  <si>
    <t>(20*34)/1000 "po úplném zasypání jamky</t>
  </si>
  <si>
    <t>185851121</t>
  </si>
  <si>
    <t>Dovoz vody pro zálivku rostlin na vzdálenost do 1000 m</t>
  </si>
  <si>
    <t>236843052</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</si>
  <si>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</si>
  <si>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185851129</t>
  </si>
  <si>
    <t>Dovoz vody pro zálivku rostlin Příplatek k ceně za každých dalších i započatých 1000 m</t>
  </si>
  <si>
    <t>371728846</t>
  </si>
  <si>
    <t>ZV.01</t>
  </si>
  <si>
    <t>Zavlažovací vak 75l s osazením</t>
  </si>
  <si>
    <t>2129007279</t>
  </si>
  <si>
    <t>998231311</t>
  </si>
  <si>
    <t>Přesun hmot pro sadovnické a krajinářské úpravy - strojně dopravní vzdálenost do 5000 m</t>
  </si>
  <si>
    <t>-1005036061</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</si>
  <si>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</si>
  <si>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</si>
  <si>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</si>
  <si>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</si>
  <si>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</si>
  <si>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</si>
  <si>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</si>
  <si>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t>
  </si>
  <si>
    <t>Vedlejší rozpočtové náklady</t>
  </si>
  <si>
    <t>VRN1</t>
  </si>
  <si>
    <t>Průzkumné, geodetické a projektové práce</t>
  </si>
  <si>
    <t>011002000</t>
  </si>
  <si>
    <t>Průzkumné práce - vytyčení stáv. inženýrských sítí</t>
  </si>
  <si>
    <t>soubor</t>
  </si>
  <si>
    <t>1024</t>
  </si>
  <si>
    <t>316678197</t>
  </si>
  <si>
    <t>Poznámka k položce:_x000D_
vytyčení stáv. inženýrských sítí za účasti správce sítě nebo jeho pokynů, projednání jejich ochrany před poškození se správcem, včetně určení dimenze a hloubky sítě, bude protokolováno, používáno při stavbě a součástí stavebního deníku</t>
  </si>
  <si>
    <t>011314000</t>
  </si>
  <si>
    <t>Archeologický dohled</t>
  </si>
  <si>
    <t>soubour</t>
  </si>
  <si>
    <t>-817601147</t>
  </si>
  <si>
    <t>011324000</t>
  </si>
  <si>
    <t>Archeologický průzkum</t>
  </si>
  <si>
    <t>-1953955916</t>
  </si>
  <si>
    <t>Poznámka k položce:_x000D_
základní orientační průzkum během dohledu</t>
  </si>
  <si>
    <t>012103000.1</t>
  </si>
  <si>
    <t>Geodetické práce před výstavbou</t>
  </si>
  <si>
    <t>1222151850</t>
  </si>
  <si>
    <t>Poznámka k položce:_x000D_
vytyčení hranic pozemků, vytyčení hranice odnětí půdy a zajištění jejich nepřekročení, vytyčení staveniště a stavebního objektu, určení průběhu nadzemního nebo podzemního stávajícího i plánovaného vedení, určení vytyčovací sítě, ...</t>
  </si>
  <si>
    <t>012203000</t>
  </si>
  <si>
    <t>Geodetické práce při provádění stavby</t>
  </si>
  <si>
    <t>-478476622</t>
  </si>
  <si>
    <t>Poznámka k položce:_x000D_
výšková měření, výpočet objemů, atd. které mají charakter kontrolních a upřesňujících činností_x000D_
_x000D_
geodetické zaměřování všech nových inženýrských sítí -  přeložky, ochrana sítí kabely Cetin,, vedení NN k vodárně, vodovody ,  ostatní</t>
  </si>
  <si>
    <t>012303000</t>
  </si>
  <si>
    <t>Geodetické práce po výstavbě</t>
  </si>
  <si>
    <t>-1674151224</t>
  </si>
  <si>
    <t>Poznámka k položce:_x000D_
geodetické zaměření provedení všech stavebních objektů, včetně hloubek šachet a potrubí, hloubek uložení ostatních sítí, podélných profilů a dimenze všech nových inženýrských sítí drenáží včetně šachet, polní cesty, propustků, Mostku M1 ostatní dle požadavku TDI a investora a dle podmínek stavebního povolení, včetně papírového tisku 3 ks včetně CD – DWG. Pro Lesy ČR, Povodí Ohře s.p. a Obec Mnichov vždy samostatné složky. Mostek bude zaměřen v pokladech pro budoucí geometrický plán o služebnosti k pozemku.</t>
  </si>
  <si>
    <t>013244000.1</t>
  </si>
  <si>
    <t>Realizační dokumentace stavby (RDS)</t>
  </si>
  <si>
    <t>-1801948657</t>
  </si>
  <si>
    <t>Poznámka k položce:_x000D_
řešení konkrétních požadavků vybraného zhotovitele, ostatní_x000D_
_x000D_
výkresy skutečných poměrů na stavbě včetně drobných změn</t>
  </si>
  <si>
    <t>013254000.1</t>
  </si>
  <si>
    <t>Dokumentace skutečného provedení stavby (DSPS)</t>
  </si>
  <si>
    <t>-673504316</t>
  </si>
  <si>
    <t>Poznámka k položce:_x000D_
vyhotovení na podkladě geodetického zaměření provedené stavby, 4 x paré, 1 x CD, pro účely SÚ ke kolaudaci, zanesení veškerých změn oproti DSP, bude zpracováno dle příloh vyžadující vyhláška 499/2006 Sb._x000D_
_x000D_
včetně fotodokumentace současného stavu a fotodokumentace během stavby</t>
  </si>
  <si>
    <t>013294000</t>
  </si>
  <si>
    <t>Ostatní dokumentace</t>
  </si>
  <si>
    <t>821350934</t>
  </si>
  <si>
    <t>Poznámka k položce:_x000D_
předání závěrečného paré se splněnými podmínkami správců a podmínkami vydaného stavebního a vodoprávního povolení, včetně jejich stanovisek ke stavbě, počet kusů 4_x000D_
_x000D_
včetně doklad o způsobilosti stavby k provozu pro obnovu brodu_x000D_
_x000D_
včetně dokladu o způsobilosti stavby k provozu po výstavbě I. etapy_x000D_
_x000D_
ostatní spojené, vedení řádné evidence, pracovní deník o činnostech souvisejících se skrývanými kulturami vrstev půdy dle stavebního povolení odboru živ. prostředí, jednání s dotčenými orgány</t>
  </si>
  <si>
    <t>VRN3</t>
  </si>
  <si>
    <t>Zařízení staveniště</t>
  </si>
  <si>
    <t>032002000</t>
  </si>
  <si>
    <t>Vybavení staveniště</t>
  </si>
  <si>
    <t>-614655657</t>
  </si>
  <si>
    <t>Poznámka k položce:_x000D_
jsou objekty a zařízení, která slouží po dobu provádění stavby k provozním, výrobním a sociálním účelům zhotovitele a ostatním subjektům výstavby. Vybavení potřebná pro realizaci stavby, včetně nutného oddrenážování staveniště, včetně zřízení příjezdu, staveniště není v té samé ulici, nutno respektovat vybavení dle Souhrnné zprávy, započíst veškerý nutný provoz a zabezpečení, včetně připojení energií, oplocení, zabezpečení přilehlých pozemků, osvětlení, dopravní značení na vlastním staveništi (směrové tabule příkazů a zákazů, ostatní)_x000D_
při zemních pracech budou použity stroje s ekologicky čistými mazadly, pohonnými hmotami, atd._x000D_
zrušení zařízení staveniště: rozebrání,bourání,odvoz,úprava terenu</t>
  </si>
  <si>
    <t>"vybavení staveniště slouží pro celou stavbu, bez rozlišení na část extravilán/intravilán</t>
  </si>
  <si>
    <t>"viz. B. Souhrnná technická zpráva (str. 21)</t>
  </si>
  <si>
    <t>"úprava pláně - mezideponie 740,0m2</t>
  </si>
  <si>
    <t>"sejmutí ornice vč. uložení s ochranou, pokládka geotextílie vč. dvou vrstev ŠD tl. 150mm</t>
  </si>
  <si>
    <t>"stavební buňky, chemické wc, oplocení staveniště 70m</t>
  </si>
  <si>
    <t>034303000.1</t>
  </si>
  <si>
    <t>Technické opatření na staveništi - automobilový provoz</t>
  </si>
  <si>
    <t>1608193965</t>
  </si>
  <si>
    <t>Poznámka k položce:_x000D_
obsahuje hlavně mobilní oplocení s mobilními patkami z výplně drátového pletiva, přejezdové plechy ocelové předpokládaných rozměrů 3 * 1,5 m pro zatížení osobních a nákladních, firma přizpůsobí svým vlastním vnitřním předpisům a svému pracovnímu postupu tak, aby plně vyhovovalo plánu bezpečnosti BOZP zák. č. 309/2006 Sb.</t>
  </si>
  <si>
    <t>"dočasné dopravní značení E13, Z2, 2xB2, 2x bet. svodidlo 4000/1000/640</t>
  </si>
  <si>
    <t>034303000.2</t>
  </si>
  <si>
    <t>Technické opatření na staveništi - pěší provoz</t>
  </si>
  <si>
    <t>-1902608227</t>
  </si>
  <si>
    <t>Poznámka k položce:_x000D_
zřízení bezkolizních přístupů pěších do obytných budov během stavby a hlavně během výstavby bezbarierových ramp, v případě tělesně postiženého zajistit pozvolnou rampou, řádné označení a osvětlení výkopů a překopů.  Deponované zeminy a materiály budou zajištěny proti prašnosti. Veškerá výše uvedená množství jsou pouze předpokládaná orientační, firma přizpůsobí svým vlastním vnitřním předpisům a svému pracovnímu postupu tak, aby plně vyhovovalo plánu bezpečnosti BOZP zák. č. 309/2006 Sb.</t>
  </si>
  <si>
    <t>034503000.1</t>
  </si>
  <si>
    <t>Informační tabule na staveništi</t>
  </si>
  <si>
    <t>-1354497861</t>
  </si>
  <si>
    <t>Poznámka k položce:_x000D_
včetně všech grafických náležitostí z programu PRV, standartní popis a obrázek Situace stavby, včetně vyhotovení a umístění štítku "Stavba povolena", nákup, doprava, osazení, betonáž, zemní práce</t>
  </si>
  <si>
    <t>039002000</t>
  </si>
  <si>
    <t>Zrušení zařízení staveniště</t>
  </si>
  <si>
    <t>-2131469925</t>
  </si>
  <si>
    <t>"mezideponie 740,0m2</t>
  </si>
  <si>
    <t>"uvedení do původního stavu obnáší - odstranění 2x vrstev ŠD tl. 150mm, odvoz na skládku vč. poplatku za uložení</t>
  </si>
  <si>
    <t xml:space="preserve">"odstranění geotextlie, rozprostření ornice, osetí </t>
  </si>
  <si>
    <t>VRN4</t>
  </si>
  <si>
    <t>Inženýrská činnost</t>
  </si>
  <si>
    <t>043103000</t>
  </si>
  <si>
    <t>Zkoušky bez rozlišení</t>
  </si>
  <si>
    <t>počet</t>
  </si>
  <si>
    <t>557240259</t>
  </si>
  <si>
    <t>Poznámka k položce:_x000D_
veškeré nutné zkoušky a měření např. hutnění, dle příslušných směrnic a pokynů TDI a investora</t>
  </si>
  <si>
    <t>044002000.1</t>
  </si>
  <si>
    <t>Revize pasport mostu a pod (vč. zpracování mostního listu)</t>
  </si>
  <si>
    <t>-700794389</t>
  </si>
  <si>
    <t>Poznámka k položce:_x000D_
veškeré dodatečné dílčí revize neobsažené ve stavebním objektu dané specializace</t>
  </si>
  <si>
    <t>045303000.1</t>
  </si>
  <si>
    <t>Koordinační a kompletační činnost dodavatele</t>
  </si>
  <si>
    <t>776672688</t>
  </si>
  <si>
    <t>Poznámka k položce:_x000D_
Koordinační a kompletační činnost dodavatele (koordinace s pracemi, které bude provádět jiný zhotovitel - Cetin, ČEZ, , koordinace s přilehlými vlastníky a obyvateli, koordinace a dohled nad dodržováním podmínek platného stavebního povolení</t>
  </si>
  <si>
    <t>VRN6</t>
  </si>
  <si>
    <t>Územní vlivy</t>
  </si>
  <si>
    <t>060001000</t>
  </si>
  <si>
    <t>152729146</t>
  </si>
  <si>
    <t>Poznámka k položce:_x000D_
Územní vlivy - nemožnost použití těžkých strojů hutnících, práce v blízkosti zástavby, ztížené dopravní podmínky při přepravě materiálu průjezdu obcí, splnění podmínek a požadavků uvedených v plánu BOZP po dobu výstavby, zajištění ochranných pomůcek v blízkosti vodních toků (Vapex, vybavení soupravy k likvidaci havárií)</t>
  </si>
  <si>
    <t>VRN7</t>
  </si>
  <si>
    <t>Provozní vlivy</t>
  </si>
  <si>
    <t>072103011.1</t>
  </si>
  <si>
    <t>Zajištění DIO komunikace II. třídy</t>
  </si>
  <si>
    <t>-1806904848</t>
  </si>
  <si>
    <t>Poznámka k položce:_x000D_
před stavbou budou přechodná dopravní opatření zhotovitelem znovu projednáno s DI Policií, bude zažádáno o přechodné dopravní značení, položka osazení značení včetně stálé údržby přechodného značení, včetně stálé údržby přilehlých stávajících komunikací při výjezdu techniky na tyto komunikace_x000D_
_x000D_
položka včetně pronájmu přenosného zařízení</t>
  </si>
  <si>
    <t>"dočasné dopravní značení 2x B2, 1x E2a, 2x A15, 2x Z2 délky 3,0 m, 1x C4b, 3x Z4a</t>
  </si>
  <si>
    <t>075002000</t>
  </si>
  <si>
    <t>Ochranná pásma</t>
  </si>
  <si>
    <t>-1495903416</t>
  </si>
  <si>
    <t>Poznámka k položce:_x000D_
respektování a přizpůsobení prací v ochranných pásmech elektrického vedení, vodárenská (vodní zdroje, vodojemy, vodovodní řady),přírodních hodnot (zákaz poškození přírodního prostředí, zákaz hluku), protipožární a jiná, dále ochrana odkrytých stáv. zařízení dle stavebního povolení, obnovení výstražných folií porušených během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</si>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</sst>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9" fillId="0" borderId="29" xfId="0" applyFont="1" applyBorder="1" applyAlignment="1">
      <alignment horizontal="left"/>
    </xf>
    <xf numFmtId="0" fontId="40" fillId="0" borderId="1" xfId="0" applyFont="1" applyBorder="1" applyAlignment="1">
      <alignment horizontal="left" vertical="center"/>
    </xf>
    <xf numFmtId="0" fontId="40" fillId="0" borderId="1" xfId="0" applyFont="1" applyBorder="1" applyAlignment="1">
      <alignment horizontal="left" vertical="top"/>
    </xf>
    <xf numFmtId="0" fontId="40" fillId="0" borderId="1" xfId="0" applyFont="1" applyBorder="1" applyAlignment="1">
      <alignment horizontal="left" vertical="center" wrapText="1"/>
    </xf>
    <xf numFmtId="0" fontId="39" fillId="0" borderId="29" xfId="0" applyFont="1" applyBorder="1" applyAlignment="1">
      <alignment horizontal="left" wrapText="1"/>
    </xf>
    <xf numFmtId="49" fontId="40"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3"/>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65"/>
      <c r="AS2" s="365"/>
      <c r="AT2" s="365"/>
      <c r="AU2" s="365"/>
      <c r="AV2" s="365"/>
      <c r="AW2" s="365"/>
      <c r="AX2" s="365"/>
      <c r="AY2" s="365"/>
      <c r="AZ2" s="365"/>
      <c r="BA2" s="365"/>
      <c r="BB2" s="365"/>
      <c r="BC2" s="365"/>
      <c r="BD2" s="365"/>
      <c r="BE2" s="365"/>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49" t="s">
        <v>14</v>
      </c>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23"/>
      <c r="AQ5" s="23"/>
      <c r="AR5" s="21"/>
      <c r="BE5" s="346" t="s">
        <v>15</v>
      </c>
      <c r="BS5" s="18" t="s">
        <v>6</v>
      </c>
    </row>
    <row r="6" spans="1:74" s="1" customFormat="1" ht="36.950000000000003" customHeight="1">
      <c r="B6" s="22"/>
      <c r="C6" s="23"/>
      <c r="D6" s="29" t="s">
        <v>16</v>
      </c>
      <c r="E6" s="23"/>
      <c r="F6" s="23"/>
      <c r="G6" s="23"/>
      <c r="H6" s="23"/>
      <c r="I6" s="23"/>
      <c r="J6" s="23"/>
      <c r="K6" s="351" t="s">
        <v>17</v>
      </c>
      <c r="L6" s="350"/>
      <c r="M6" s="350"/>
      <c r="N6" s="350"/>
      <c r="O6" s="350"/>
      <c r="P6" s="350"/>
      <c r="Q6" s="350"/>
      <c r="R6" s="350"/>
      <c r="S6" s="350"/>
      <c r="T6" s="350"/>
      <c r="U6" s="350"/>
      <c r="V6" s="350"/>
      <c r="W6" s="350"/>
      <c r="X6" s="350"/>
      <c r="Y6" s="350"/>
      <c r="Z6" s="350"/>
      <c r="AA6" s="350"/>
      <c r="AB6" s="350"/>
      <c r="AC6" s="350"/>
      <c r="AD6" s="350"/>
      <c r="AE6" s="350"/>
      <c r="AF6" s="350"/>
      <c r="AG6" s="350"/>
      <c r="AH6" s="350"/>
      <c r="AI6" s="350"/>
      <c r="AJ6" s="350"/>
      <c r="AK6" s="350"/>
      <c r="AL6" s="350"/>
      <c r="AM6" s="350"/>
      <c r="AN6" s="350"/>
      <c r="AO6" s="350"/>
      <c r="AP6" s="23"/>
      <c r="AQ6" s="23"/>
      <c r="AR6" s="21"/>
      <c r="BE6" s="347"/>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47"/>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47"/>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47"/>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19</v>
      </c>
      <c r="AO10" s="23"/>
      <c r="AP10" s="23"/>
      <c r="AQ10" s="23"/>
      <c r="AR10" s="21"/>
      <c r="BE10" s="347"/>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19</v>
      </c>
      <c r="AO11" s="23"/>
      <c r="AP11" s="23"/>
      <c r="AQ11" s="23"/>
      <c r="AR11" s="21"/>
      <c r="BE11" s="347"/>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47"/>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30</v>
      </c>
      <c r="AO13" s="23"/>
      <c r="AP13" s="23"/>
      <c r="AQ13" s="23"/>
      <c r="AR13" s="21"/>
      <c r="BE13" s="347"/>
      <c r="BS13" s="18" t="s">
        <v>6</v>
      </c>
    </row>
    <row r="14" spans="1:74" ht="12.75">
      <c r="B14" s="22"/>
      <c r="C14" s="23"/>
      <c r="D14" s="23"/>
      <c r="E14" s="352" t="s">
        <v>30</v>
      </c>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0" t="s">
        <v>28</v>
      </c>
      <c r="AL14" s="23"/>
      <c r="AM14" s="23"/>
      <c r="AN14" s="32" t="s">
        <v>30</v>
      </c>
      <c r="AO14" s="23"/>
      <c r="AP14" s="23"/>
      <c r="AQ14" s="23"/>
      <c r="AR14" s="21"/>
      <c r="BE14" s="347"/>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47"/>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47"/>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19</v>
      </c>
      <c r="AO17" s="23"/>
      <c r="AP17" s="23"/>
      <c r="AQ17" s="23"/>
      <c r="AR17" s="21"/>
      <c r="BE17" s="347"/>
      <c r="BS17" s="18" t="s">
        <v>33</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47"/>
      <c r="BS18" s="18" t="s">
        <v>6</v>
      </c>
    </row>
    <row r="19" spans="1:71" s="1" customFormat="1" ht="12" customHeight="1">
      <c r="B19" s="22"/>
      <c r="C19" s="23"/>
      <c r="D19" s="30"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47"/>
      <c r="BS19" s="18" t="s">
        <v>6</v>
      </c>
    </row>
    <row r="20" spans="1:71" s="1" customFormat="1" ht="18.399999999999999"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19</v>
      </c>
      <c r="AO20" s="23"/>
      <c r="AP20" s="23"/>
      <c r="AQ20" s="23"/>
      <c r="AR20" s="21"/>
      <c r="BE20" s="347"/>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47"/>
    </row>
    <row r="22" spans="1:71" s="1" customFormat="1" ht="12" customHeight="1">
      <c r="B22" s="22"/>
      <c r="C22" s="23"/>
      <c r="D22" s="30"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47"/>
    </row>
    <row r="23" spans="1:71" s="1" customFormat="1" ht="47.25" customHeight="1">
      <c r="B23" s="22"/>
      <c r="C23" s="23"/>
      <c r="D23" s="23"/>
      <c r="E23" s="354" t="s">
        <v>37</v>
      </c>
      <c r="F23" s="354"/>
      <c r="G23" s="354"/>
      <c r="H23" s="354"/>
      <c r="I23" s="354"/>
      <c r="J23" s="354"/>
      <c r="K23" s="354"/>
      <c r="L23" s="354"/>
      <c r="M23" s="354"/>
      <c r="N23" s="354"/>
      <c r="O23" s="354"/>
      <c r="P23" s="354"/>
      <c r="Q23" s="354"/>
      <c r="R23" s="354"/>
      <c r="S23" s="354"/>
      <c r="T23" s="354"/>
      <c r="U23" s="354"/>
      <c r="V23" s="354"/>
      <c r="W23" s="354"/>
      <c r="X23" s="354"/>
      <c r="Y23" s="354"/>
      <c r="Z23" s="354"/>
      <c r="AA23" s="354"/>
      <c r="AB23" s="354"/>
      <c r="AC23" s="354"/>
      <c r="AD23" s="354"/>
      <c r="AE23" s="354"/>
      <c r="AF23" s="354"/>
      <c r="AG23" s="354"/>
      <c r="AH23" s="354"/>
      <c r="AI23" s="354"/>
      <c r="AJ23" s="354"/>
      <c r="AK23" s="354"/>
      <c r="AL23" s="354"/>
      <c r="AM23" s="354"/>
      <c r="AN23" s="354"/>
      <c r="AO23" s="23"/>
      <c r="AP23" s="23"/>
      <c r="AQ23" s="23"/>
      <c r="AR23" s="21"/>
      <c r="BE23" s="347"/>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47"/>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47"/>
    </row>
    <row r="26" spans="1:71" s="2" customFormat="1" ht="25.9"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55">
        <f>ROUND(AG54,2)</f>
        <v>0</v>
      </c>
      <c r="AL26" s="356"/>
      <c r="AM26" s="356"/>
      <c r="AN26" s="356"/>
      <c r="AO26" s="356"/>
      <c r="AP26" s="37"/>
      <c r="AQ26" s="37"/>
      <c r="AR26" s="40"/>
      <c r="BE26" s="347"/>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47"/>
    </row>
    <row r="28" spans="1:71" s="2" customFormat="1" ht="12.75">
      <c r="A28" s="35"/>
      <c r="B28" s="36"/>
      <c r="C28" s="37"/>
      <c r="D28" s="37"/>
      <c r="E28" s="37"/>
      <c r="F28" s="37"/>
      <c r="G28" s="37"/>
      <c r="H28" s="37"/>
      <c r="I28" s="37"/>
      <c r="J28" s="37"/>
      <c r="K28" s="37"/>
      <c r="L28" s="357" t="s">
        <v>39</v>
      </c>
      <c r="M28" s="357"/>
      <c r="N28" s="357"/>
      <c r="O28" s="357"/>
      <c r="P28" s="357"/>
      <c r="Q28" s="37"/>
      <c r="R28" s="37"/>
      <c r="S28" s="37"/>
      <c r="T28" s="37"/>
      <c r="U28" s="37"/>
      <c r="V28" s="37"/>
      <c r="W28" s="357" t="s">
        <v>40</v>
      </c>
      <c r="X28" s="357"/>
      <c r="Y28" s="357"/>
      <c r="Z28" s="357"/>
      <c r="AA28" s="357"/>
      <c r="AB28" s="357"/>
      <c r="AC28" s="357"/>
      <c r="AD28" s="357"/>
      <c r="AE28" s="357"/>
      <c r="AF28" s="37"/>
      <c r="AG28" s="37"/>
      <c r="AH28" s="37"/>
      <c r="AI28" s="37"/>
      <c r="AJ28" s="37"/>
      <c r="AK28" s="357" t="s">
        <v>41</v>
      </c>
      <c r="AL28" s="357"/>
      <c r="AM28" s="357"/>
      <c r="AN28" s="357"/>
      <c r="AO28" s="357"/>
      <c r="AP28" s="37"/>
      <c r="AQ28" s="37"/>
      <c r="AR28" s="40"/>
      <c r="BE28" s="347"/>
    </row>
    <row r="29" spans="1:71" s="3" customFormat="1" ht="14.45" customHeight="1">
      <c r="B29" s="41"/>
      <c r="C29" s="42"/>
      <c r="D29" s="30" t="s">
        <v>42</v>
      </c>
      <c r="E29" s="42"/>
      <c r="F29" s="30" t="s">
        <v>43</v>
      </c>
      <c r="G29" s="42"/>
      <c r="H29" s="42"/>
      <c r="I29" s="42"/>
      <c r="J29" s="42"/>
      <c r="K29" s="42"/>
      <c r="L29" s="360">
        <v>0.21</v>
      </c>
      <c r="M29" s="359"/>
      <c r="N29" s="359"/>
      <c r="O29" s="359"/>
      <c r="P29" s="359"/>
      <c r="Q29" s="42"/>
      <c r="R29" s="42"/>
      <c r="S29" s="42"/>
      <c r="T29" s="42"/>
      <c r="U29" s="42"/>
      <c r="V29" s="42"/>
      <c r="W29" s="358">
        <f>ROUND(AZ54, 2)</f>
        <v>0</v>
      </c>
      <c r="X29" s="359"/>
      <c r="Y29" s="359"/>
      <c r="Z29" s="359"/>
      <c r="AA29" s="359"/>
      <c r="AB29" s="359"/>
      <c r="AC29" s="359"/>
      <c r="AD29" s="359"/>
      <c r="AE29" s="359"/>
      <c r="AF29" s="42"/>
      <c r="AG29" s="42"/>
      <c r="AH29" s="42"/>
      <c r="AI29" s="42"/>
      <c r="AJ29" s="42"/>
      <c r="AK29" s="358">
        <f>ROUND(AV54, 2)</f>
        <v>0</v>
      </c>
      <c r="AL29" s="359"/>
      <c r="AM29" s="359"/>
      <c r="AN29" s="359"/>
      <c r="AO29" s="359"/>
      <c r="AP29" s="42"/>
      <c r="AQ29" s="42"/>
      <c r="AR29" s="43"/>
      <c r="BE29" s="348"/>
    </row>
    <row r="30" spans="1:71" s="3" customFormat="1" ht="14.45" customHeight="1">
      <c r="B30" s="41"/>
      <c r="C30" s="42"/>
      <c r="D30" s="42"/>
      <c r="E30" s="42"/>
      <c r="F30" s="30" t="s">
        <v>44</v>
      </c>
      <c r="G30" s="42"/>
      <c r="H30" s="42"/>
      <c r="I30" s="42"/>
      <c r="J30" s="42"/>
      <c r="K30" s="42"/>
      <c r="L30" s="360">
        <v>0.15</v>
      </c>
      <c r="M30" s="359"/>
      <c r="N30" s="359"/>
      <c r="O30" s="359"/>
      <c r="P30" s="359"/>
      <c r="Q30" s="42"/>
      <c r="R30" s="42"/>
      <c r="S30" s="42"/>
      <c r="T30" s="42"/>
      <c r="U30" s="42"/>
      <c r="V30" s="42"/>
      <c r="W30" s="358">
        <f>ROUND(BA54, 2)</f>
        <v>0</v>
      </c>
      <c r="X30" s="359"/>
      <c r="Y30" s="359"/>
      <c r="Z30" s="359"/>
      <c r="AA30" s="359"/>
      <c r="AB30" s="359"/>
      <c r="AC30" s="359"/>
      <c r="AD30" s="359"/>
      <c r="AE30" s="359"/>
      <c r="AF30" s="42"/>
      <c r="AG30" s="42"/>
      <c r="AH30" s="42"/>
      <c r="AI30" s="42"/>
      <c r="AJ30" s="42"/>
      <c r="AK30" s="358">
        <f>ROUND(AW54, 2)</f>
        <v>0</v>
      </c>
      <c r="AL30" s="359"/>
      <c r="AM30" s="359"/>
      <c r="AN30" s="359"/>
      <c r="AO30" s="359"/>
      <c r="AP30" s="42"/>
      <c r="AQ30" s="42"/>
      <c r="AR30" s="43"/>
      <c r="BE30" s="348"/>
    </row>
    <row r="31" spans="1:71" s="3" customFormat="1" ht="14.45" hidden="1" customHeight="1">
      <c r="B31" s="41"/>
      <c r="C31" s="42"/>
      <c r="D31" s="42"/>
      <c r="E31" s="42"/>
      <c r="F31" s="30" t="s">
        <v>45</v>
      </c>
      <c r="G31" s="42"/>
      <c r="H31" s="42"/>
      <c r="I31" s="42"/>
      <c r="J31" s="42"/>
      <c r="K31" s="42"/>
      <c r="L31" s="360">
        <v>0.21</v>
      </c>
      <c r="M31" s="359"/>
      <c r="N31" s="359"/>
      <c r="O31" s="359"/>
      <c r="P31" s="359"/>
      <c r="Q31" s="42"/>
      <c r="R31" s="42"/>
      <c r="S31" s="42"/>
      <c r="T31" s="42"/>
      <c r="U31" s="42"/>
      <c r="V31" s="42"/>
      <c r="W31" s="358">
        <f>ROUND(BB54, 2)</f>
        <v>0</v>
      </c>
      <c r="X31" s="359"/>
      <c r="Y31" s="359"/>
      <c r="Z31" s="359"/>
      <c r="AA31" s="359"/>
      <c r="AB31" s="359"/>
      <c r="AC31" s="359"/>
      <c r="AD31" s="359"/>
      <c r="AE31" s="359"/>
      <c r="AF31" s="42"/>
      <c r="AG31" s="42"/>
      <c r="AH31" s="42"/>
      <c r="AI31" s="42"/>
      <c r="AJ31" s="42"/>
      <c r="AK31" s="358">
        <v>0</v>
      </c>
      <c r="AL31" s="359"/>
      <c r="AM31" s="359"/>
      <c r="AN31" s="359"/>
      <c r="AO31" s="359"/>
      <c r="AP31" s="42"/>
      <c r="AQ31" s="42"/>
      <c r="AR31" s="43"/>
      <c r="BE31" s="348"/>
    </row>
    <row r="32" spans="1:71" s="3" customFormat="1" ht="14.45" hidden="1" customHeight="1">
      <c r="B32" s="41"/>
      <c r="C32" s="42"/>
      <c r="D32" s="42"/>
      <c r="E32" s="42"/>
      <c r="F32" s="30" t="s">
        <v>46</v>
      </c>
      <c r="G32" s="42"/>
      <c r="H32" s="42"/>
      <c r="I32" s="42"/>
      <c r="J32" s="42"/>
      <c r="K32" s="42"/>
      <c r="L32" s="360">
        <v>0.15</v>
      </c>
      <c r="M32" s="359"/>
      <c r="N32" s="359"/>
      <c r="O32" s="359"/>
      <c r="P32" s="359"/>
      <c r="Q32" s="42"/>
      <c r="R32" s="42"/>
      <c r="S32" s="42"/>
      <c r="T32" s="42"/>
      <c r="U32" s="42"/>
      <c r="V32" s="42"/>
      <c r="W32" s="358">
        <f>ROUND(BC54, 2)</f>
        <v>0</v>
      </c>
      <c r="X32" s="359"/>
      <c r="Y32" s="359"/>
      <c r="Z32" s="359"/>
      <c r="AA32" s="359"/>
      <c r="AB32" s="359"/>
      <c r="AC32" s="359"/>
      <c r="AD32" s="359"/>
      <c r="AE32" s="359"/>
      <c r="AF32" s="42"/>
      <c r="AG32" s="42"/>
      <c r="AH32" s="42"/>
      <c r="AI32" s="42"/>
      <c r="AJ32" s="42"/>
      <c r="AK32" s="358">
        <v>0</v>
      </c>
      <c r="AL32" s="359"/>
      <c r="AM32" s="359"/>
      <c r="AN32" s="359"/>
      <c r="AO32" s="359"/>
      <c r="AP32" s="42"/>
      <c r="AQ32" s="42"/>
      <c r="AR32" s="43"/>
      <c r="BE32" s="348"/>
    </row>
    <row r="33" spans="1:57" s="3" customFormat="1" ht="14.45" hidden="1" customHeight="1">
      <c r="B33" s="41"/>
      <c r="C33" s="42"/>
      <c r="D33" s="42"/>
      <c r="E33" s="42"/>
      <c r="F33" s="30" t="s">
        <v>47</v>
      </c>
      <c r="G33" s="42"/>
      <c r="H33" s="42"/>
      <c r="I33" s="42"/>
      <c r="J33" s="42"/>
      <c r="K33" s="42"/>
      <c r="L33" s="360">
        <v>0</v>
      </c>
      <c r="M33" s="359"/>
      <c r="N33" s="359"/>
      <c r="O33" s="359"/>
      <c r="P33" s="359"/>
      <c r="Q33" s="42"/>
      <c r="R33" s="42"/>
      <c r="S33" s="42"/>
      <c r="T33" s="42"/>
      <c r="U33" s="42"/>
      <c r="V33" s="42"/>
      <c r="W33" s="358">
        <f>ROUND(BD54, 2)</f>
        <v>0</v>
      </c>
      <c r="X33" s="359"/>
      <c r="Y33" s="359"/>
      <c r="Z33" s="359"/>
      <c r="AA33" s="359"/>
      <c r="AB33" s="359"/>
      <c r="AC33" s="359"/>
      <c r="AD33" s="359"/>
      <c r="AE33" s="359"/>
      <c r="AF33" s="42"/>
      <c r="AG33" s="42"/>
      <c r="AH33" s="42"/>
      <c r="AI33" s="42"/>
      <c r="AJ33" s="42"/>
      <c r="AK33" s="358">
        <v>0</v>
      </c>
      <c r="AL33" s="359"/>
      <c r="AM33" s="359"/>
      <c r="AN33" s="359"/>
      <c r="AO33" s="359"/>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48</v>
      </c>
      <c r="E35" s="46"/>
      <c r="F35" s="46"/>
      <c r="G35" s="46"/>
      <c r="H35" s="46"/>
      <c r="I35" s="46"/>
      <c r="J35" s="46"/>
      <c r="K35" s="46"/>
      <c r="L35" s="46"/>
      <c r="M35" s="46"/>
      <c r="N35" s="46"/>
      <c r="O35" s="46"/>
      <c r="P35" s="46"/>
      <c r="Q35" s="46"/>
      <c r="R35" s="46"/>
      <c r="S35" s="46"/>
      <c r="T35" s="47" t="s">
        <v>49</v>
      </c>
      <c r="U35" s="46"/>
      <c r="V35" s="46"/>
      <c r="W35" s="46"/>
      <c r="X35" s="364" t="s">
        <v>50</v>
      </c>
      <c r="Y35" s="362"/>
      <c r="Z35" s="362"/>
      <c r="AA35" s="362"/>
      <c r="AB35" s="362"/>
      <c r="AC35" s="46"/>
      <c r="AD35" s="46"/>
      <c r="AE35" s="46"/>
      <c r="AF35" s="46"/>
      <c r="AG35" s="46"/>
      <c r="AH35" s="46"/>
      <c r="AI35" s="46"/>
      <c r="AJ35" s="46"/>
      <c r="AK35" s="361">
        <f>SUM(AK26:AK33)</f>
        <v>0</v>
      </c>
      <c r="AL35" s="362"/>
      <c r="AM35" s="362"/>
      <c r="AN35" s="362"/>
      <c r="AO35" s="363"/>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20_148_E</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26" t="str">
        <f>K6</f>
        <v>K.ú. Mnichov u Mariánských Lázní - Cesta C5 a liniová zeleň KZ2 - extravilán</v>
      </c>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7"/>
      <c r="AL45" s="327"/>
      <c r="AM45" s="327"/>
      <c r="AN45" s="327"/>
      <c r="AO45" s="327"/>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Mnichov</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28" t="str">
        <f>IF(AN8= "","",AN8)</f>
        <v>10. 11. 2020</v>
      </c>
      <c r="AN47" s="328"/>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25</v>
      </c>
      <c r="D49" s="37"/>
      <c r="E49" s="37"/>
      <c r="F49" s="37"/>
      <c r="G49" s="37"/>
      <c r="H49" s="37"/>
      <c r="I49" s="37"/>
      <c r="J49" s="37"/>
      <c r="K49" s="37"/>
      <c r="L49" s="53" t="str">
        <f>IF(E11= "","",E11)</f>
        <v>Česká republika - Státní pozemkový úřad</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329" t="str">
        <f>IF(E17="","",E17)</f>
        <v>AZ Consult spol. s r.o.</v>
      </c>
      <c r="AN49" s="330"/>
      <c r="AO49" s="330"/>
      <c r="AP49" s="330"/>
      <c r="AQ49" s="37"/>
      <c r="AR49" s="40"/>
      <c r="AS49" s="331" t="s">
        <v>52</v>
      </c>
      <c r="AT49" s="332"/>
      <c r="AU49" s="61"/>
      <c r="AV49" s="61"/>
      <c r="AW49" s="61"/>
      <c r="AX49" s="61"/>
      <c r="AY49" s="61"/>
      <c r="AZ49" s="61"/>
      <c r="BA49" s="61"/>
      <c r="BB49" s="61"/>
      <c r="BC49" s="61"/>
      <c r="BD49" s="62"/>
      <c r="BE49" s="35"/>
    </row>
    <row r="50" spans="1:91" s="2" customFormat="1" ht="15.2" customHeight="1">
      <c r="A50" s="35"/>
      <c r="B50" s="36"/>
      <c r="C50" s="30" t="s">
        <v>29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34</v>
      </c>
      <c r="AJ50" s="37"/>
      <c r="AK50" s="37"/>
      <c r="AL50" s="37"/>
      <c r="AM50" s="329" t="str">
        <f>IF(E20="","",E20)</f>
        <v>Lucie Wojčiková</v>
      </c>
      <c r="AN50" s="330"/>
      <c r="AO50" s="330"/>
      <c r="AP50" s="330"/>
      <c r="AQ50" s="37"/>
      <c r="AR50" s="40"/>
      <c r="AS50" s="333"/>
      <c r="AT50" s="334"/>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35"/>
      <c r="AT51" s="336"/>
      <c r="AU51" s="65"/>
      <c r="AV51" s="65"/>
      <c r="AW51" s="65"/>
      <c r="AX51" s="65"/>
      <c r="AY51" s="65"/>
      <c r="AZ51" s="65"/>
      <c r="BA51" s="65"/>
      <c r="BB51" s="65"/>
      <c r="BC51" s="65"/>
      <c r="BD51" s="66"/>
      <c r="BE51" s="35"/>
    </row>
    <row r="52" spans="1:91" s="2" customFormat="1" ht="29.25" customHeight="1">
      <c r="A52" s="35"/>
      <c r="B52" s="36"/>
      <c r="C52" s="337" t="s">
        <v>53</v>
      </c>
      <c r="D52" s="338"/>
      <c r="E52" s="338"/>
      <c r="F52" s="338"/>
      <c r="G52" s="338"/>
      <c r="H52" s="67"/>
      <c r="I52" s="340" t="s">
        <v>54</v>
      </c>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9" t="s">
        <v>55</v>
      </c>
      <c r="AH52" s="338"/>
      <c r="AI52" s="338"/>
      <c r="AJ52" s="338"/>
      <c r="AK52" s="338"/>
      <c r="AL52" s="338"/>
      <c r="AM52" s="338"/>
      <c r="AN52" s="340" t="s">
        <v>56</v>
      </c>
      <c r="AO52" s="338"/>
      <c r="AP52" s="338"/>
      <c r="AQ52" s="68" t="s">
        <v>57</v>
      </c>
      <c r="AR52" s="40"/>
      <c r="AS52" s="69" t="s">
        <v>58</v>
      </c>
      <c r="AT52" s="70" t="s">
        <v>59</v>
      </c>
      <c r="AU52" s="70" t="s">
        <v>60</v>
      </c>
      <c r="AV52" s="70" t="s">
        <v>61</v>
      </c>
      <c r="AW52" s="70" t="s">
        <v>62</v>
      </c>
      <c r="AX52" s="70" t="s">
        <v>63</v>
      </c>
      <c r="AY52" s="70" t="s">
        <v>64</v>
      </c>
      <c r="AZ52" s="70" t="s">
        <v>65</v>
      </c>
      <c r="BA52" s="70" t="s">
        <v>66</v>
      </c>
      <c r="BB52" s="70" t="s">
        <v>67</v>
      </c>
      <c r="BC52" s="70" t="s">
        <v>68</v>
      </c>
      <c r="BD52" s="71" t="s">
        <v>69</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70</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44">
        <f>ROUND(SUM(AG55:AG61),2)</f>
        <v>0</v>
      </c>
      <c r="AH54" s="344"/>
      <c r="AI54" s="344"/>
      <c r="AJ54" s="344"/>
      <c r="AK54" s="344"/>
      <c r="AL54" s="344"/>
      <c r="AM54" s="344"/>
      <c r="AN54" s="345">
        <f t="shared" ref="AN54:AN61" si="0">SUM(AG54,AT54)</f>
        <v>0</v>
      </c>
      <c r="AO54" s="345"/>
      <c r="AP54" s="345"/>
      <c r="AQ54" s="79" t="s">
        <v>19</v>
      </c>
      <c r="AR54" s="80"/>
      <c r="AS54" s="81">
        <f>ROUND(SUM(AS55:AS61),2)</f>
        <v>0</v>
      </c>
      <c r="AT54" s="82">
        <f t="shared" ref="AT54:AT61" si="1">ROUND(SUM(AV54:AW54),2)</f>
        <v>0</v>
      </c>
      <c r="AU54" s="83">
        <f>ROUND(SUM(AU55:AU61),5)</f>
        <v>0</v>
      </c>
      <c r="AV54" s="82">
        <f>ROUND(AZ54*L29,2)</f>
        <v>0</v>
      </c>
      <c r="AW54" s="82">
        <f>ROUND(BA54*L30,2)</f>
        <v>0</v>
      </c>
      <c r="AX54" s="82">
        <f>ROUND(BB54*L29,2)</f>
        <v>0</v>
      </c>
      <c r="AY54" s="82">
        <f>ROUND(BC54*L30,2)</f>
        <v>0</v>
      </c>
      <c r="AZ54" s="82">
        <f>ROUND(SUM(AZ55:AZ61),2)</f>
        <v>0</v>
      </c>
      <c r="BA54" s="82">
        <f>ROUND(SUM(BA55:BA61),2)</f>
        <v>0</v>
      </c>
      <c r="BB54" s="82">
        <f>ROUND(SUM(BB55:BB61),2)</f>
        <v>0</v>
      </c>
      <c r="BC54" s="82">
        <f>ROUND(SUM(BC55:BC61),2)</f>
        <v>0</v>
      </c>
      <c r="BD54" s="84">
        <f>ROUND(SUM(BD55:BD61),2)</f>
        <v>0</v>
      </c>
      <c r="BS54" s="85" t="s">
        <v>71</v>
      </c>
      <c r="BT54" s="85" t="s">
        <v>72</v>
      </c>
      <c r="BU54" s="86" t="s">
        <v>73</v>
      </c>
      <c r="BV54" s="85" t="s">
        <v>74</v>
      </c>
      <c r="BW54" s="85" t="s">
        <v>5</v>
      </c>
      <c r="BX54" s="85" t="s">
        <v>75</v>
      </c>
      <c r="CL54" s="85" t="s">
        <v>19</v>
      </c>
    </row>
    <row r="55" spans="1:91" s="7" customFormat="1" ht="16.5" customHeight="1">
      <c r="A55" s="87" t="s">
        <v>76</v>
      </c>
      <c r="B55" s="88"/>
      <c r="C55" s="89"/>
      <c r="D55" s="341" t="s">
        <v>77</v>
      </c>
      <c r="E55" s="341"/>
      <c r="F55" s="341"/>
      <c r="G55" s="341"/>
      <c r="H55" s="341"/>
      <c r="I55" s="90"/>
      <c r="J55" s="341" t="s">
        <v>78</v>
      </c>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2">
        <f>'SO 101 - Polní cesta C5'!J30</f>
        <v>0</v>
      </c>
      <c r="AH55" s="343"/>
      <c r="AI55" s="343"/>
      <c r="AJ55" s="343"/>
      <c r="AK55" s="343"/>
      <c r="AL55" s="343"/>
      <c r="AM55" s="343"/>
      <c r="AN55" s="342">
        <f t="shared" si="0"/>
        <v>0</v>
      </c>
      <c r="AO55" s="343"/>
      <c r="AP55" s="343"/>
      <c r="AQ55" s="91" t="s">
        <v>79</v>
      </c>
      <c r="AR55" s="92"/>
      <c r="AS55" s="93">
        <v>0</v>
      </c>
      <c r="AT55" s="94">
        <f t="shared" si="1"/>
        <v>0</v>
      </c>
      <c r="AU55" s="95">
        <f>'SO 101 - Polní cesta C5'!P88</f>
        <v>0</v>
      </c>
      <c r="AV55" s="94">
        <f>'SO 101 - Polní cesta C5'!J33</f>
        <v>0</v>
      </c>
      <c r="AW55" s="94">
        <f>'SO 101 - Polní cesta C5'!J34</f>
        <v>0</v>
      </c>
      <c r="AX55" s="94">
        <f>'SO 101 - Polní cesta C5'!J35</f>
        <v>0</v>
      </c>
      <c r="AY55" s="94">
        <f>'SO 101 - Polní cesta C5'!J36</f>
        <v>0</v>
      </c>
      <c r="AZ55" s="94">
        <f>'SO 101 - Polní cesta C5'!F33</f>
        <v>0</v>
      </c>
      <c r="BA55" s="94">
        <f>'SO 101 - Polní cesta C5'!F34</f>
        <v>0</v>
      </c>
      <c r="BB55" s="94">
        <f>'SO 101 - Polní cesta C5'!F35</f>
        <v>0</v>
      </c>
      <c r="BC55" s="94">
        <f>'SO 101 - Polní cesta C5'!F36</f>
        <v>0</v>
      </c>
      <c r="BD55" s="96">
        <f>'SO 101 - Polní cesta C5'!F37</f>
        <v>0</v>
      </c>
      <c r="BT55" s="97" t="s">
        <v>80</v>
      </c>
      <c r="BV55" s="97" t="s">
        <v>74</v>
      </c>
      <c r="BW55" s="97" t="s">
        <v>81</v>
      </c>
      <c r="BX55" s="97" t="s">
        <v>5</v>
      </c>
      <c r="CL55" s="97" t="s">
        <v>19</v>
      </c>
      <c r="CM55" s="97" t="s">
        <v>82</v>
      </c>
    </row>
    <row r="56" spans="1:91" s="7" customFormat="1" ht="16.5" customHeight="1">
      <c r="A56" s="87" t="s">
        <v>76</v>
      </c>
      <c r="B56" s="88"/>
      <c r="C56" s="89"/>
      <c r="D56" s="341" t="s">
        <v>83</v>
      </c>
      <c r="E56" s="341"/>
      <c r="F56" s="341"/>
      <c r="G56" s="341"/>
      <c r="H56" s="341"/>
      <c r="I56" s="90"/>
      <c r="J56" s="341" t="s">
        <v>84</v>
      </c>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2">
        <f>'SO 102 - Odvodnění'!J30</f>
        <v>0</v>
      </c>
      <c r="AH56" s="343"/>
      <c r="AI56" s="343"/>
      <c r="AJ56" s="343"/>
      <c r="AK56" s="343"/>
      <c r="AL56" s="343"/>
      <c r="AM56" s="343"/>
      <c r="AN56" s="342">
        <f t="shared" si="0"/>
        <v>0</v>
      </c>
      <c r="AO56" s="343"/>
      <c r="AP56" s="343"/>
      <c r="AQ56" s="91" t="s">
        <v>79</v>
      </c>
      <c r="AR56" s="92"/>
      <c r="AS56" s="93">
        <v>0</v>
      </c>
      <c r="AT56" s="94">
        <f t="shared" si="1"/>
        <v>0</v>
      </c>
      <c r="AU56" s="95">
        <f>'SO 102 - Odvodnění'!P88</f>
        <v>0</v>
      </c>
      <c r="AV56" s="94">
        <f>'SO 102 - Odvodnění'!J33</f>
        <v>0</v>
      </c>
      <c r="AW56" s="94">
        <f>'SO 102 - Odvodnění'!J34</f>
        <v>0</v>
      </c>
      <c r="AX56" s="94">
        <f>'SO 102 - Odvodnění'!J35</f>
        <v>0</v>
      </c>
      <c r="AY56" s="94">
        <f>'SO 102 - Odvodnění'!J36</f>
        <v>0</v>
      </c>
      <c r="AZ56" s="94">
        <f>'SO 102 - Odvodnění'!F33</f>
        <v>0</v>
      </c>
      <c r="BA56" s="94">
        <f>'SO 102 - Odvodnění'!F34</f>
        <v>0</v>
      </c>
      <c r="BB56" s="94">
        <f>'SO 102 - Odvodnění'!F35</f>
        <v>0</v>
      </c>
      <c r="BC56" s="94">
        <f>'SO 102 - Odvodnění'!F36</f>
        <v>0</v>
      </c>
      <c r="BD56" s="96">
        <f>'SO 102 - Odvodnění'!F37</f>
        <v>0</v>
      </c>
      <c r="BT56" s="97" t="s">
        <v>80</v>
      </c>
      <c r="BV56" s="97" t="s">
        <v>74</v>
      </c>
      <c r="BW56" s="97" t="s">
        <v>85</v>
      </c>
      <c r="BX56" s="97" t="s">
        <v>5</v>
      </c>
      <c r="CL56" s="97" t="s">
        <v>19</v>
      </c>
      <c r="CM56" s="97" t="s">
        <v>82</v>
      </c>
    </row>
    <row r="57" spans="1:91" s="7" customFormat="1" ht="16.5" customHeight="1">
      <c r="A57" s="87" t="s">
        <v>76</v>
      </c>
      <c r="B57" s="88"/>
      <c r="C57" s="89"/>
      <c r="D57" s="341" t="s">
        <v>86</v>
      </c>
      <c r="E57" s="341"/>
      <c r="F57" s="341"/>
      <c r="G57" s="341"/>
      <c r="H57" s="341"/>
      <c r="I57" s="90"/>
      <c r="J57" s="341" t="s">
        <v>87</v>
      </c>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2">
        <f>'SO 151 - Propustek č.2'!J30</f>
        <v>0</v>
      </c>
      <c r="AH57" s="343"/>
      <c r="AI57" s="343"/>
      <c r="AJ57" s="343"/>
      <c r="AK57" s="343"/>
      <c r="AL57" s="343"/>
      <c r="AM57" s="343"/>
      <c r="AN57" s="342">
        <f t="shared" si="0"/>
        <v>0</v>
      </c>
      <c r="AO57" s="343"/>
      <c r="AP57" s="343"/>
      <c r="AQ57" s="91" t="s">
        <v>79</v>
      </c>
      <c r="AR57" s="92"/>
      <c r="AS57" s="93">
        <v>0</v>
      </c>
      <c r="AT57" s="94">
        <f t="shared" si="1"/>
        <v>0</v>
      </c>
      <c r="AU57" s="95">
        <f>'SO 151 - Propustek č.2'!P90</f>
        <v>0</v>
      </c>
      <c r="AV57" s="94">
        <f>'SO 151 - Propustek č.2'!J33</f>
        <v>0</v>
      </c>
      <c r="AW57" s="94">
        <f>'SO 151 - Propustek č.2'!J34</f>
        <v>0</v>
      </c>
      <c r="AX57" s="94">
        <f>'SO 151 - Propustek č.2'!J35</f>
        <v>0</v>
      </c>
      <c r="AY57" s="94">
        <f>'SO 151 - Propustek č.2'!J36</f>
        <v>0</v>
      </c>
      <c r="AZ57" s="94">
        <f>'SO 151 - Propustek č.2'!F33</f>
        <v>0</v>
      </c>
      <c r="BA57" s="94">
        <f>'SO 151 - Propustek č.2'!F34</f>
        <v>0</v>
      </c>
      <c r="BB57" s="94">
        <f>'SO 151 - Propustek č.2'!F35</f>
        <v>0</v>
      </c>
      <c r="BC57" s="94">
        <f>'SO 151 - Propustek č.2'!F36</f>
        <v>0</v>
      </c>
      <c r="BD57" s="96">
        <f>'SO 151 - Propustek č.2'!F37</f>
        <v>0</v>
      </c>
      <c r="BT57" s="97" t="s">
        <v>80</v>
      </c>
      <c r="BV57" s="97" t="s">
        <v>74</v>
      </c>
      <c r="BW57" s="97" t="s">
        <v>88</v>
      </c>
      <c r="BX57" s="97" t="s">
        <v>5</v>
      </c>
      <c r="CL57" s="97" t="s">
        <v>19</v>
      </c>
      <c r="CM57" s="97" t="s">
        <v>82</v>
      </c>
    </row>
    <row r="58" spans="1:91" s="7" customFormat="1" ht="16.5" customHeight="1">
      <c r="A58" s="87" t="s">
        <v>76</v>
      </c>
      <c r="B58" s="88"/>
      <c r="C58" s="89"/>
      <c r="D58" s="341" t="s">
        <v>89</v>
      </c>
      <c r="E58" s="341"/>
      <c r="F58" s="341"/>
      <c r="G58" s="341"/>
      <c r="H58" s="341"/>
      <c r="I58" s="90"/>
      <c r="J58" s="341" t="s">
        <v>90</v>
      </c>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2">
        <f>'SO 201 - Most'!J30</f>
        <v>0</v>
      </c>
      <c r="AH58" s="343"/>
      <c r="AI58" s="343"/>
      <c r="AJ58" s="343"/>
      <c r="AK58" s="343"/>
      <c r="AL58" s="343"/>
      <c r="AM58" s="343"/>
      <c r="AN58" s="342">
        <f t="shared" si="0"/>
        <v>0</v>
      </c>
      <c r="AO58" s="343"/>
      <c r="AP58" s="343"/>
      <c r="AQ58" s="91" t="s">
        <v>79</v>
      </c>
      <c r="AR58" s="92"/>
      <c r="AS58" s="93">
        <v>0</v>
      </c>
      <c r="AT58" s="94">
        <f t="shared" si="1"/>
        <v>0</v>
      </c>
      <c r="AU58" s="95">
        <f>'SO 201 - Most'!P92</f>
        <v>0</v>
      </c>
      <c r="AV58" s="94">
        <f>'SO 201 - Most'!J33</f>
        <v>0</v>
      </c>
      <c r="AW58" s="94">
        <f>'SO 201 - Most'!J34</f>
        <v>0</v>
      </c>
      <c r="AX58" s="94">
        <f>'SO 201 - Most'!J35</f>
        <v>0</v>
      </c>
      <c r="AY58" s="94">
        <f>'SO 201 - Most'!J36</f>
        <v>0</v>
      </c>
      <c r="AZ58" s="94">
        <f>'SO 201 - Most'!F33</f>
        <v>0</v>
      </c>
      <c r="BA58" s="94">
        <f>'SO 201 - Most'!F34</f>
        <v>0</v>
      </c>
      <c r="BB58" s="94">
        <f>'SO 201 - Most'!F35</f>
        <v>0</v>
      </c>
      <c r="BC58" s="94">
        <f>'SO 201 - Most'!F36</f>
        <v>0</v>
      </c>
      <c r="BD58" s="96">
        <f>'SO 201 - Most'!F37</f>
        <v>0</v>
      </c>
      <c r="BT58" s="97" t="s">
        <v>80</v>
      </c>
      <c r="BV58" s="97" t="s">
        <v>74</v>
      </c>
      <c r="BW58" s="97" t="s">
        <v>91</v>
      </c>
      <c r="BX58" s="97" t="s">
        <v>5</v>
      </c>
      <c r="CL58" s="97" t="s">
        <v>19</v>
      </c>
      <c r="CM58" s="97" t="s">
        <v>82</v>
      </c>
    </row>
    <row r="59" spans="1:91" s="7" customFormat="1" ht="16.5" customHeight="1">
      <c r="A59" s="87" t="s">
        <v>76</v>
      </c>
      <c r="B59" s="88"/>
      <c r="C59" s="89"/>
      <c r="D59" s="341" t="s">
        <v>92</v>
      </c>
      <c r="E59" s="341"/>
      <c r="F59" s="341"/>
      <c r="G59" s="341"/>
      <c r="H59" s="341"/>
      <c r="I59" s="90"/>
      <c r="J59" s="341" t="s">
        <v>93</v>
      </c>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2">
        <f>'SO 801 - Kácení zeleně'!J30</f>
        <v>0</v>
      </c>
      <c r="AH59" s="343"/>
      <c r="AI59" s="343"/>
      <c r="AJ59" s="343"/>
      <c r="AK59" s="343"/>
      <c r="AL59" s="343"/>
      <c r="AM59" s="343"/>
      <c r="AN59" s="342">
        <f t="shared" si="0"/>
        <v>0</v>
      </c>
      <c r="AO59" s="343"/>
      <c r="AP59" s="343"/>
      <c r="AQ59" s="91" t="s">
        <v>79</v>
      </c>
      <c r="AR59" s="92"/>
      <c r="AS59" s="93">
        <v>0</v>
      </c>
      <c r="AT59" s="94">
        <f t="shared" si="1"/>
        <v>0</v>
      </c>
      <c r="AU59" s="95">
        <f>'SO 801 - Kácení zeleně'!P82</f>
        <v>0</v>
      </c>
      <c r="AV59" s="94">
        <f>'SO 801 - Kácení zeleně'!J33</f>
        <v>0</v>
      </c>
      <c r="AW59" s="94">
        <f>'SO 801 - Kácení zeleně'!J34</f>
        <v>0</v>
      </c>
      <c r="AX59" s="94">
        <f>'SO 801 - Kácení zeleně'!J35</f>
        <v>0</v>
      </c>
      <c r="AY59" s="94">
        <f>'SO 801 - Kácení zeleně'!J36</f>
        <v>0</v>
      </c>
      <c r="AZ59" s="94">
        <f>'SO 801 - Kácení zeleně'!F33</f>
        <v>0</v>
      </c>
      <c r="BA59" s="94">
        <f>'SO 801 - Kácení zeleně'!F34</f>
        <v>0</v>
      </c>
      <c r="BB59" s="94">
        <f>'SO 801 - Kácení zeleně'!F35</f>
        <v>0</v>
      </c>
      <c r="BC59" s="94">
        <f>'SO 801 - Kácení zeleně'!F36</f>
        <v>0</v>
      </c>
      <c r="BD59" s="96">
        <f>'SO 801 - Kácení zeleně'!F37</f>
        <v>0</v>
      </c>
      <c r="BT59" s="97" t="s">
        <v>80</v>
      </c>
      <c r="BV59" s="97" t="s">
        <v>74</v>
      </c>
      <c r="BW59" s="97" t="s">
        <v>94</v>
      </c>
      <c r="BX59" s="97" t="s">
        <v>5</v>
      </c>
      <c r="CL59" s="97" t="s">
        <v>19</v>
      </c>
      <c r="CM59" s="97" t="s">
        <v>82</v>
      </c>
    </row>
    <row r="60" spans="1:91" s="7" customFormat="1" ht="16.5" customHeight="1">
      <c r="A60" s="87" t="s">
        <v>76</v>
      </c>
      <c r="B60" s="88"/>
      <c r="C60" s="89"/>
      <c r="D60" s="341" t="s">
        <v>95</v>
      </c>
      <c r="E60" s="341"/>
      <c r="F60" s="341"/>
      <c r="G60" s="341"/>
      <c r="H60" s="341"/>
      <c r="I60" s="90"/>
      <c r="J60" s="341" t="s">
        <v>96</v>
      </c>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2">
        <f>'SO 802 - Výsadba KZ2'!J30</f>
        <v>0</v>
      </c>
      <c r="AH60" s="343"/>
      <c r="AI60" s="343"/>
      <c r="AJ60" s="343"/>
      <c r="AK60" s="343"/>
      <c r="AL60" s="343"/>
      <c r="AM60" s="343"/>
      <c r="AN60" s="342">
        <f t="shared" si="0"/>
        <v>0</v>
      </c>
      <c r="AO60" s="343"/>
      <c r="AP60" s="343"/>
      <c r="AQ60" s="91" t="s">
        <v>79</v>
      </c>
      <c r="AR60" s="92"/>
      <c r="AS60" s="93">
        <v>0</v>
      </c>
      <c r="AT60" s="94">
        <f t="shared" si="1"/>
        <v>0</v>
      </c>
      <c r="AU60" s="95">
        <f>'SO 802 - Výsadba KZ2'!P82</f>
        <v>0</v>
      </c>
      <c r="AV60" s="94">
        <f>'SO 802 - Výsadba KZ2'!J33</f>
        <v>0</v>
      </c>
      <c r="AW60" s="94">
        <f>'SO 802 - Výsadba KZ2'!J34</f>
        <v>0</v>
      </c>
      <c r="AX60" s="94">
        <f>'SO 802 - Výsadba KZ2'!J35</f>
        <v>0</v>
      </c>
      <c r="AY60" s="94">
        <f>'SO 802 - Výsadba KZ2'!J36</f>
        <v>0</v>
      </c>
      <c r="AZ60" s="94">
        <f>'SO 802 - Výsadba KZ2'!F33</f>
        <v>0</v>
      </c>
      <c r="BA60" s="94">
        <f>'SO 802 - Výsadba KZ2'!F34</f>
        <v>0</v>
      </c>
      <c r="BB60" s="94">
        <f>'SO 802 - Výsadba KZ2'!F35</f>
        <v>0</v>
      </c>
      <c r="BC60" s="94">
        <f>'SO 802 - Výsadba KZ2'!F36</f>
        <v>0</v>
      </c>
      <c r="BD60" s="96">
        <f>'SO 802 - Výsadba KZ2'!F37</f>
        <v>0</v>
      </c>
      <c r="BT60" s="97" t="s">
        <v>80</v>
      </c>
      <c r="BV60" s="97" t="s">
        <v>74</v>
      </c>
      <c r="BW60" s="97" t="s">
        <v>97</v>
      </c>
      <c r="BX60" s="97" t="s">
        <v>5</v>
      </c>
      <c r="CL60" s="97" t="s">
        <v>19</v>
      </c>
      <c r="CM60" s="97" t="s">
        <v>82</v>
      </c>
    </row>
    <row r="61" spans="1:91" s="7" customFormat="1" ht="16.5" customHeight="1">
      <c r="A61" s="87" t="s">
        <v>76</v>
      </c>
      <c r="B61" s="88"/>
      <c r="C61" s="89"/>
      <c r="D61" s="341" t="s">
        <v>98</v>
      </c>
      <c r="E61" s="341"/>
      <c r="F61" s="341"/>
      <c r="G61" s="341"/>
      <c r="H61" s="341"/>
      <c r="I61" s="90"/>
      <c r="J61" s="341" t="s">
        <v>99</v>
      </c>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2">
        <f>'VON - Vedlejší a ostatní ...'!J30</f>
        <v>0</v>
      </c>
      <c r="AH61" s="343"/>
      <c r="AI61" s="343"/>
      <c r="AJ61" s="343"/>
      <c r="AK61" s="343"/>
      <c r="AL61" s="343"/>
      <c r="AM61" s="343"/>
      <c r="AN61" s="342">
        <f t="shared" si="0"/>
        <v>0</v>
      </c>
      <c r="AO61" s="343"/>
      <c r="AP61" s="343"/>
      <c r="AQ61" s="91" t="s">
        <v>98</v>
      </c>
      <c r="AR61" s="92"/>
      <c r="AS61" s="98">
        <v>0</v>
      </c>
      <c r="AT61" s="99">
        <f t="shared" si="1"/>
        <v>0</v>
      </c>
      <c r="AU61" s="100">
        <f>'VON - Vedlejší a ostatní ...'!P85</f>
        <v>0</v>
      </c>
      <c r="AV61" s="99">
        <f>'VON - Vedlejší a ostatní ...'!J33</f>
        <v>0</v>
      </c>
      <c r="AW61" s="99">
        <f>'VON - Vedlejší a ostatní ...'!J34</f>
        <v>0</v>
      </c>
      <c r="AX61" s="99">
        <f>'VON - Vedlejší a ostatní ...'!J35</f>
        <v>0</v>
      </c>
      <c r="AY61" s="99">
        <f>'VON - Vedlejší a ostatní ...'!J36</f>
        <v>0</v>
      </c>
      <c r="AZ61" s="99">
        <f>'VON - Vedlejší a ostatní ...'!F33</f>
        <v>0</v>
      </c>
      <c r="BA61" s="99">
        <f>'VON - Vedlejší a ostatní ...'!F34</f>
        <v>0</v>
      </c>
      <c r="BB61" s="99">
        <f>'VON - Vedlejší a ostatní ...'!F35</f>
        <v>0</v>
      </c>
      <c r="BC61" s="99">
        <f>'VON - Vedlejší a ostatní ...'!F36</f>
        <v>0</v>
      </c>
      <c r="BD61" s="101">
        <f>'VON - Vedlejší a ostatní ...'!F37</f>
        <v>0</v>
      </c>
      <c r="BT61" s="97" t="s">
        <v>80</v>
      </c>
      <c r="BV61" s="97" t="s">
        <v>74</v>
      </c>
      <c r="BW61" s="97" t="s">
        <v>100</v>
      </c>
      <c r="BX61" s="97" t="s">
        <v>5</v>
      </c>
      <c r="CL61" s="97" t="s">
        <v>19</v>
      </c>
      <c r="CM61" s="97" t="s">
        <v>82</v>
      </c>
    </row>
    <row r="62" spans="1:91" s="2" customFormat="1" ht="30" customHeight="1">
      <c r="A62" s="35"/>
      <c r="B62" s="36"/>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40"/>
      <c r="AS62" s="35"/>
      <c r="AT62" s="35"/>
      <c r="AU62" s="35"/>
      <c r="AV62" s="35"/>
      <c r="AW62" s="35"/>
      <c r="AX62" s="35"/>
      <c r="AY62" s="35"/>
      <c r="AZ62" s="35"/>
      <c r="BA62" s="35"/>
      <c r="BB62" s="35"/>
      <c r="BC62" s="35"/>
      <c r="BD62" s="35"/>
      <c r="BE62" s="35"/>
    </row>
    <row r="63" spans="1:91" s="2" customFormat="1" ht="6.95" customHeight="1">
      <c r="A63" s="35"/>
      <c r="B63" s="48"/>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0"/>
      <c r="AS63" s="35"/>
      <c r="AT63" s="35"/>
      <c r="AU63" s="35"/>
      <c r="AV63" s="35"/>
      <c r="AW63" s="35"/>
      <c r="AX63" s="35"/>
      <c r="AY63" s="35"/>
      <c r="AZ63" s="35"/>
      <c r="BA63" s="35"/>
      <c r="BB63" s="35"/>
      <c r="BC63" s="35"/>
      <c r="BD63" s="35"/>
      <c r="BE63" s="35"/>
    </row>
  </sheetData>
  <sheetProtection algorithmName="SHA-512" hashValue="b4cBC21Wbsd9AU1ZY6UOSLRrO9GvKr+EX0h8KA4I7QTxFqKuCLpLKFxfe23XZhgd/NEqQGvUs2l33dKSz5Ao/w==" saltValue="IPDigof2AZwzzlc39/FgCYwa6mzBwlJv729htkI2+YQf2lehZgr2cLySqoYewhunsA2hRY2DQnJBQrY9wPNDhg=="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SO 101 - Polní cesta C5'!C2" display="/" xr:uid="{00000000-0004-0000-0000-000000000000}"/>
    <hyperlink ref="A56" location="'SO 102 - Odvodnění'!C2" display="/" xr:uid="{00000000-0004-0000-0000-000001000000}"/>
    <hyperlink ref="A57" location="'SO 151 - Propustek č.2'!C2" display="/" xr:uid="{00000000-0004-0000-0000-000002000000}"/>
    <hyperlink ref="A58" location="'SO 201 - Most'!C2" display="/" xr:uid="{00000000-0004-0000-0000-000003000000}"/>
    <hyperlink ref="A59" location="'SO 801 - Kácení zeleně'!C2" display="/" xr:uid="{00000000-0004-0000-0000-000004000000}"/>
    <hyperlink ref="A60" location="'SO 802 - Výsadba KZ2'!C2" display="/" xr:uid="{00000000-0004-0000-0000-000005000000}"/>
    <hyperlink ref="A61" location="'VON - Vedlejší a ostatní ...'!C2" display="/" xr:uid="{00000000-0004-0000-0000-00000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9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81</v>
      </c>
    </row>
    <row r="3" spans="1:46" s="1" customFormat="1" ht="6.95" customHeight="1">
      <c r="B3" s="102"/>
      <c r="C3" s="103"/>
      <c r="D3" s="103"/>
      <c r="E3" s="103"/>
      <c r="F3" s="103"/>
      <c r="G3" s="103"/>
      <c r="H3" s="103"/>
      <c r="I3" s="103"/>
      <c r="J3" s="103"/>
      <c r="K3" s="103"/>
      <c r="L3" s="21"/>
      <c r="AT3" s="18" t="s">
        <v>82</v>
      </c>
    </row>
    <row r="4" spans="1:46" s="1" customFormat="1" ht="24.95" customHeight="1">
      <c r="B4" s="21"/>
      <c r="D4" s="104" t="s">
        <v>101</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K.ú. Mnichov u Mariánských Lázní - Cesta C5 a liniová zeleň KZ2 - extravilán</v>
      </c>
      <c r="F7" s="367"/>
      <c r="G7" s="367"/>
      <c r="H7" s="367"/>
      <c r="L7" s="21"/>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103</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10. 11. 2020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27</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
        <v>19</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32</v>
      </c>
      <c r="F21" s="35"/>
      <c r="G21" s="35"/>
      <c r="H21" s="35"/>
      <c r="I21" s="106" t="s">
        <v>28</v>
      </c>
      <c r="J21" s="108" t="s">
        <v>19</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35</v>
      </c>
      <c r="F24" s="35"/>
      <c r="G24" s="35"/>
      <c r="H24" s="35"/>
      <c r="I24" s="106" t="s">
        <v>28</v>
      </c>
      <c r="J24" s="108" t="s">
        <v>19</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36</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38</v>
      </c>
      <c r="E30" s="35"/>
      <c r="F30" s="35"/>
      <c r="G30" s="35"/>
      <c r="H30" s="35"/>
      <c r="I30" s="35"/>
      <c r="J30" s="115">
        <f>ROUND(J88,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40</v>
      </c>
      <c r="G32" s="35"/>
      <c r="H32" s="35"/>
      <c r="I32" s="116" t="s">
        <v>39</v>
      </c>
      <c r="J32" s="116" t="s">
        <v>41</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42</v>
      </c>
      <c r="E33" s="106" t="s">
        <v>43</v>
      </c>
      <c r="F33" s="118">
        <f>ROUND((SUM(BE88:BE296)),  2)</f>
        <v>0</v>
      </c>
      <c r="G33" s="35"/>
      <c r="H33" s="35"/>
      <c r="I33" s="119">
        <v>0.21</v>
      </c>
      <c r="J33" s="118">
        <f>ROUND(((SUM(BE88:BE296))*I33),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44</v>
      </c>
      <c r="F34" s="118">
        <f>ROUND((SUM(BF88:BF296)),  2)</f>
        <v>0</v>
      </c>
      <c r="G34" s="35"/>
      <c r="H34" s="35"/>
      <c r="I34" s="119">
        <v>0.15</v>
      </c>
      <c r="J34" s="118">
        <f>ROUND(((SUM(BF88:BF296))*I34),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45</v>
      </c>
      <c r="F35" s="118">
        <f>ROUND((SUM(BG88:BG296)),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46</v>
      </c>
      <c r="F36" s="118">
        <f>ROUND((SUM(BH88:BH296)),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47</v>
      </c>
      <c r="F37" s="118">
        <f>ROUND((SUM(BI88:BI296)),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48</v>
      </c>
      <c r="E39" s="122"/>
      <c r="F39" s="122"/>
      <c r="G39" s="123" t="s">
        <v>49</v>
      </c>
      <c r="H39" s="124" t="s">
        <v>50</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K.ú. Mnichov u Mariánských Lázní - Cesta C5 a liniová zeleň KZ2 - extravilán</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101 - Polní cesta C5</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Mnichov</v>
      </c>
      <c r="G52" s="37"/>
      <c r="H52" s="37"/>
      <c r="I52" s="30" t="s">
        <v>23</v>
      </c>
      <c r="J52" s="60" t="str">
        <f>IF(J12="","",J12)</f>
        <v>10. 11. 2020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Česká republika - Státní pozemkový úřad</v>
      </c>
      <c r="G54" s="37"/>
      <c r="H54" s="37"/>
      <c r="I54" s="30" t="s">
        <v>31</v>
      </c>
      <c r="J54" s="33" t="str">
        <f>E21</f>
        <v>AZ Consult spol. s r.o.</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Lucie Wojčiková</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70</v>
      </c>
      <c r="D59" s="37"/>
      <c r="E59" s="37"/>
      <c r="F59" s="37"/>
      <c r="G59" s="37"/>
      <c r="H59" s="37"/>
      <c r="I59" s="37"/>
      <c r="J59" s="78">
        <f>J88</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J89</f>
        <v>0</v>
      </c>
      <c r="K60" s="136"/>
      <c r="L60" s="140"/>
    </row>
    <row r="61" spans="1:47" s="10" customFormat="1" ht="19.899999999999999" customHeight="1">
      <c r="B61" s="141"/>
      <c r="C61" s="142"/>
      <c r="D61" s="143" t="s">
        <v>109</v>
      </c>
      <c r="E61" s="144"/>
      <c r="F61" s="144"/>
      <c r="G61" s="144"/>
      <c r="H61" s="144"/>
      <c r="I61" s="144"/>
      <c r="J61" s="145">
        <f>J90</f>
        <v>0</v>
      </c>
      <c r="K61" s="142"/>
      <c r="L61" s="146"/>
    </row>
    <row r="62" spans="1:47" s="10" customFormat="1" ht="19.899999999999999" customHeight="1">
      <c r="B62" s="141"/>
      <c r="C62" s="142"/>
      <c r="D62" s="143" t="s">
        <v>110</v>
      </c>
      <c r="E62" s="144"/>
      <c r="F62" s="144"/>
      <c r="G62" s="144"/>
      <c r="H62" s="144"/>
      <c r="I62" s="144"/>
      <c r="J62" s="145">
        <f>J192</f>
        <v>0</v>
      </c>
      <c r="K62" s="142"/>
      <c r="L62" s="146"/>
    </row>
    <row r="63" spans="1:47" s="10" customFormat="1" ht="19.899999999999999" customHeight="1">
      <c r="B63" s="141"/>
      <c r="C63" s="142"/>
      <c r="D63" s="143" t="s">
        <v>111</v>
      </c>
      <c r="E63" s="144"/>
      <c r="F63" s="144"/>
      <c r="G63" s="144"/>
      <c r="H63" s="144"/>
      <c r="I63" s="144"/>
      <c r="J63" s="145">
        <f>J200</f>
        <v>0</v>
      </c>
      <c r="K63" s="142"/>
      <c r="L63" s="146"/>
    </row>
    <row r="64" spans="1:47" s="10" customFormat="1" ht="19.899999999999999" customHeight="1">
      <c r="B64" s="141"/>
      <c r="C64" s="142"/>
      <c r="D64" s="143" t="s">
        <v>112</v>
      </c>
      <c r="E64" s="144"/>
      <c r="F64" s="144"/>
      <c r="G64" s="144"/>
      <c r="H64" s="144"/>
      <c r="I64" s="144"/>
      <c r="J64" s="145">
        <f>J263</f>
        <v>0</v>
      </c>
      <c r="K64" s="142"/>
      <c r="L64" s="146"/>
    </row>
    <row r="65" spans="1:31" s="10" customFormat="1" ht="19.899999999999999" customHeight="1">
      <c r="B65" s="141"/>
      <c r="C65" s="142"/>
      <c r="D65" s="143" t="s">
        <v>113</v>
      </c>
      <c r="E65" s="144"/>
      <c r="F65" s="144"/>
      <c r="G65" s="144"/>
      <c r="H65" s="144"/>
      <c r="I65" s="144"/>
      <c r="J65" s="145">
        <f>J268</f>
        <v>0</v>
      </c>
      <c r="K65" s="142"/>
      <c r="L65" s="146"/>
    </row>
    <row r="66" spans="1:31" s="10" customFormat="1" ht="19.899999999999999" customHeight="1">
      <c r="B66" s="141"/>
      <c r="C66" s="142"/>
      <c r="D66" s="143" t="s">
        <v>114</v>
      </c>
      <c r="E66" s="144"/>
      <c r="F66" s="144"/>
      <c r="G66" s="144"/>
      <c r="H66" s="144"/>
      <c r="I66" s="144"/>
      <c r="J66" s="145">
        <f>J282</f>
        <v>0</v>
      </c>
      <c r="K66" s="142"/>
      <c r="L66" s="146"/>
    </row>
    <row r="67" spans="1:31" s="9" customFormat="1" ht="24.95" customHeight="1">
      <c r="B67" s="135"/>
      <c r="C67" s="136"/>
      <c r="D67" s="137" t="s">
        <v>115</v>
      </c>
      <c r="E67" s="138"/>
      <c r="F67" s="138"/>
      <c r="G67" s="138"/>
      <c r="H67" s="138"/>
      <c r="I67" s="138"/>
      <c r="J67" s="139">
        <f>J285</f>
        <v>0</v>
      </c>
      <c r="K67" s="136"/>
      <c r="L67" s="140"/>
    </row>
    <row r="68" spans="1:31" s="10" customFormat="1" ht="19.899999999999999" customHeight="1">
      <c r="B68" s="141"/>
      <c r="C68" s="142"/>
      <c r="D68" s="143" t="s">
        <v>116</v>
      </c>
      <c r="E68" s="144"/>
      <c r="F68" s="144"/>
      <c r="G68" s="144"/>
      <c r="H68" s="144"/>
      <c r="I68" s="144"/>
      <c r="J68" s="145">
        <f>J286</f>
        <v>0</v>
      </c>
      <c r="K68" s="142"/>
      <c r="L68" s="146"/>
    </row>
    <row r="69" spans="1:31" s="2" customFormat="1" ht="21.75" customHeight="1">
      <c r="A69" s="35"/>
      <c r="B69" s="36"/>
      <c r="C69" s="37"/>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6.95" customHeight="1">
      <c r="A70" s="35"/>
      <c r="B70" s="48"/>
      <c r="C70" s="49"/>
      <c r="D70" s="49"/>
      <c r="E70" s="49"/>
      <c r="F70" s="49"/>
      <c r="G70" s="49"/>
      <c r="H70" s="49"/>
      <c r="I70" s="49"/>
      <c r="J70" s="49"/>
      <c r="K70" s="49"/>
      <c r="L70" s="107"/>
      <c r="S70" s="35"/>
      <c r="T70" s="35"/>
      <c r="U70" s="35"/>
      <c r="V70" s="35"/>
      <c r="W70" s="35"/>
      <c r="X70" s="35"/>
      <c r="Y70" s="35"/>
      <c r="Z70" s="35"/>
      <c r="AA70" s="35"/>
      <c r="AB70" s="35"/>
      <c r="AC70" s="35"/>
      <c r="AD70" s="35"/>
      <c r="AE70" s="35"/>
    </row>
    <row r="74" spans="1:31" s="2" customFormat="1" ht="6.95" customHeight="1">
      <c r="A74" s="35"/>
      <c r="B74" s="50"/>
      <c r="C74" s="51"/>
      <c r="D74" s="51"/>
      <c r="E74" s="51"/>
      <c r="F74" s="51"/>
      <c r="G74" s="51"/>
      <c r="H74" s="51"/>
      <c r="I74" s="51"/>
      <c r="J74" s="51"/>
      <c r="K74" s="51"/>
      <c r="L74" s="107"/>
      <c r="S74" s="35"/>
      <c r="T74" s="35"/>
      <c r="U74" s="35"/>
      <c r="V74" s="35"/>
      <c r="W74" s="35"/>
      <c r="X74" s="35"/>
      <c r="Y74" s="35"/>
      <c r="Z74" s="35"/>
      <c r="AA74" s="35"/>
      <c r="AB74" s="35"/>
      <c r="AC74" s="35"/>
      <c r="AD74" s="35"/>
      <c r="AE74" s="35"/>
    </row>
    <row r="75" spans="1:31" s="2" customFormat="1" ht="24.95" customHeight="1">
      <c r="A75" s="35"/>
      <c r="B75" s="36"/>
      <c r="C75" s="24" t="s">
        <v>117</v>
      </c>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07"/>
      <c r="S76" s="35"/>
      <c r="T76" s="35"/>
      <c r="U76" s="35"/>
      <c r="V76" s="35"/>
      <c r="W76" s="35"/>
      <c r="X76" s="35"/>
      <c r="Y76" s="35"/>
      <c r="Z76" s="35"/>
      <c r="AA76" s="35"/>
      <c r="AB76" s="35"/>
      <c r="AC76" s="35"/>
      <c r="AD76" s="35"/>
      <c r="AE76" s="35"/>
    </row>
    <row r="77" spans="1:31" s="2" customFormat="1" ht="12" customHeight="1">
      <c r="A77" s="35"/>
      <c r="B77" s="36"/>
      <c r="C77" s="30" t="s">
        <v>16</v>
      </c>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16.5" customHeight="1">
      <c r="A78" s="35"/>
      <c r="B78" s="36"/>
      <c r="C78" s="37"/>
      <c r="D78" s="37"/>
      <c r="E78" s="373" t="str">
        <f>E7</f>
        <v>K.ú. Mnichov u Mariánských Lázní - Cesta C5 a liniová zeleň KZ2 - extravilán</v>
      </c>
      <c r="F78" s="374"/>
      <c r="G78" s="374"/>
      <c r="H78" s="374"/>
      <c r="I78" s="37"/>
      <c r="J78" s="37"/>
      <c r="K78" s="37"/>
      <c r="L78" s="107"/>
      <c r="S78" s="35"/>
      <c r="T78" s="35"/>
      <c r="U78" s="35"/>
      <c r="V78" s="35"/>
      <c r="W78" s="35"/>
      <c r="X78" s="35"/>
      <c r="Y78" s="35"/>
      <c r="Z78" s="35"/>
      <c r="AA78" s="35"/>
      <c r="AB78" s="35"/>
      <c r="AC78" s="35"/>
      <c r="AD78" s="35"/>
      <c r="AE78" s="35"/>
    </row>
    <row r="79" spans="1:31" s="2" customFormat="1" ht="12" customHeight="1">
      <c r="A79" s="35"/>
      <c r="B79" s="36"/>
      <c r="C79" s="30" t="s">
        <v>102</v>
      </c>
      <c r="D79" s="37"/>
      <c r="E79" s="37"/>
      <c r="F79" s="37"/>
      <c r="G79" s="37"/>
      <c r="H79" s="37"/>
      <c r="I79" s="37"/>
      <c r="J79" s="37"/>
      <c r="K79" s="37"/>
      <c r="L79" s="107"/>
      <c r="S79" s="35"/>
      <c r="T79" s="35"/>
      <c r="U79" s="35"/>
      <c r="V79" s="35"/>
      <c r="W79" s="35"/>
      <c r="X79" s="35"/>
      <c r="Y79" s="35"/>
      <c r="Z79" s="35"/>
      <c r="AA79" s="35"/>
      <c r="AB79" s="35"/>
      <c r="AC79" s="35"/>
      <c r="AD79" s="35"/>
      <c r="AE79" s="35"/>
    </row>
    <row r="80" spans="1:31" s="2" customFormat="1" ht="16.5" customHeight="1">
      <c r="A80" s="35"/>
      <c r="B80" s="36"/>
      <c r="C80" s="37"/>
      <c r="D80" s="37"/>
      <c r="E80" s="326" t="str">
        <f>E9</f>
        <v>SO 101 - Polní cesta C5</v>
      </c>
      <c r="F80" s="375"/>
      <c r="G80" s="375"/>
      <c r="H80" s="375"/>
      <c r="I80" s="37"/>
      <c r="J80" s="37"/>
      <c r="K80" s="37"/>
      <c r="L80" s="107"/>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37"/>
      <c r="J81" s="37"/>
      <c r="K81" s="37"/>
      <c r="L81" s="107"/>
      <c r="S81" s="35"/>
      <c r="T81" s="35"/>
      <c r="U81" s="35"/>
      <c r="V81" s="35"/>
      <c r="W81" s="35"/>
      <c r="X81" s="35"/>
      <c r="Y81" s="35"/>
      <c r="Z81" s="35"/>
      <c r="AA81" s="35"/>
      <c r="AB81" s="35"/>
      <c r="AC81" s="35"/>
      <c r="AD81" s="35"/>
      <c r="AE81" s="35"/>
    </row>
    <row r="82" spans="1:65" s="2" customFormat="1" ht="12" customHeight="1">
      <c r="A82" s="35"/>
      <c r="B82" s="36"/>
      <c r="C82" s="30" t="s">
        <v>21</v>
      </c>
      <c r="D82" s="37"/>
      <c r="E82" s="37"/>
      <c r="F82" s="28" t="str">
        <f>F12</f>
        <v>Mnichov</v>
      </c>
      <c r="G82" s="37"/>
      <c r="H82" s="37"/>
      <c r="I82" s="30" t="s">
        <v>23</v>
      </c>
      <c r="J82" s="60" t="str">
        <f>IF(J12="","",J12)</f>
        <v>10. 11. 2020</v>
      </c>
      <c r="K82" s="37"/>
      <c r="L82" s="107"/>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37"/>
      <c r="J83" s="37"/>
      <c r="K83" s="37"/>
      <c r="L83" s="107"/>
      <c r="S83" s="35"/>
      <c r="T83" s="35"/>
      <c r="U83" s="35"/>
      <c r="V83" s="35"/>
      <c r="W83" s="35"/>
      <c r="X83" s="35"/>
      <c r="Y83" s="35"/>
      <c r="Z83" s="35"/>
      <c r="AA83" s="35"/>
      <c r="AB83" s="35"/>
      <c r="AC83" s="35"/>
      <c r="AD83" s="35"/>
      <c r="AE83" s="35"/>
    </row>
    <row r="84" spans="1:65" s="2" customFormat="1" ht="25.7" customHeight="1">
      <c r="A84" s="35"/>
      <c r="B84" s="36"/>
      <c r="C84" s="30" t="s">
        <v>25</v>
      </c>
      <c r="D84" s="37"/>
      <c r="E84" s="37"/>
      <c r="F84" s="28" t="str">
        <f>E15</f>
        <v>Česká republika - Státní pozemkový úřad</v>
      </c>
      <c r="G84" s="37"/>
      <c r="H84" s="37"/>
      <c r="I84" s="30" t="s">
        <v>31</v>
      </c>
      <c r="J84" s="33" t="str">
        <f>E21</f>
        <v>AZ Consult spol. s r.o.</v>
      </c>
      <c r="K84" s="37"/>
      <c r="L84" s="107"/>
      <c r="S84" s="35"/>
      <c r="T84" s="35"/>
      <c r="U84" s="35"/>
      <c r="V84" s="35"/>
      <c r="W84" s="35"/>
      <c r="X84" s="35"/>
      <c r="Y84" s="35"/>
      <c r="Z84" s="35"/>
      <c r="AA84" s="35"/>
      <c r="AB84" s="35"/>
      <c r="AC84" s="35"/>
      <c r="AD84" s="35"/>
      <c r="AE84" s="35"/>
    </row>
    <row r="85" spans="1:65" s="2" customFormat="1" ht="15.2" customHeight="1">
      <c r="A85" s="35"/>
      <c r="B85" s="36"/>
      <c r="C85" s="30" t="s">
        <v>29</v>
      </c>
      <c r="D85" s="37"/>
      <c r="E85" s="37"/>
      <c r="F85" s="28" t="str">
        <f>IF(E18="","",E18)</f>
        <v>Vyplň údaj</v>
      </c>
      <c r="G85" s="37"/>
      <c r="H85" s="37"/>
      <c r="I85" s="30" t="s">
        <v>34</v>
      </c>
      <c r="J85" s="33" t="str">
        <f>E24</f>
        <v>Lucie Wojčiková</v>
      </c>
      <c r="K85" s="37"/>
      <c r="L85" s="107"/>
      <c r="S85" s="35"/>
      <c r="T85" s="35"/>
      <c r="U85" s="35"/>
      <c r="V85" s="35"/>
      <c r="W85" s="35"/>
      <c r="X85" s="35"/>
      <c r="Y85" s="35"/>
      <c r="Z85" s="35"/>
      <c r="AA85" s="35"/>
      <c r="AB85" s="35"/>
      <c r="AC85" s="35"/>
      <c r="AD85" s="35"/>
      <c r="AE85" s="35"/>
    </row>
    <row r="86" spans="1:65" s="2" customFormat="1" ht="10.35" customHeight="1">
      <c r="A86" s="35"/>
      <c r="B86" s="36"/>
      <c r="C86" s="37"/>
      <c r="D86" s="37"/>
      <c r="E86" s="37"/>
      <c r="F86" s="37"/>
      <c r="G86" s="37"/>
      <c r="H86" s="37"/>
      <c r="I86" s="37"/>
      <c r="J86" s="37"/>
      <c r="K86" s="37"/>
      <c r="L86" s="107"/>
      <c r="S86" s="35"/>
      <c r="T86" s="35"/>
      <c r="U86" s="35"/>
      <c r="V86" s="35"/>
      <c r="W86" s="35"/>
      <c r="X86" s="35"/>
      <c r="Y86" s="35"/>
      <c r="Z86" s="35"/>
      <c r="AA86" s="35"/>
      <c r="AB86" s="35"/>
      <c r="AC86" s="35"/>
      <c r="AD86" s="35"/>
      <c r="AE86" s="35"/>
    </row>
    <row r="87" spans="1:65" s="11" customFormat="1" ht="29.25" customHeight="1">
      <c r="A87" s="147"/>
      <c r="B87" s="148"/>
      <c r="C87" s="149" t="s">
        <v>118</v>
      </c>
      <c r="D87" s="150" t="s">
        <v>57</v>
      </c>
      <c r="E87" s="150" t="s">
        <v>53</v>
      </c>
      <c r="F87" s="150" t="s">
        <v>54</v>
      </c>
      <c r="G87" s="150" t="s">
        <v>119</v>
      </c>
      <c r="H87" s="150" t="s">
        <v>120</v>
      </c>
      <c r="I87" s="150" t="s">
        <v>121</v>
      </c>
      <c r="J87" s="150" t="s">
        <v>106</v>
      </c>
      <c r="K87" s="151" t="s">
        <v>122</v>
      </c>
      <c r="L87" s="152"/>
      <c r="M87" s="69" t="s">
        <v>19</v>
      </c>
      <c r="N87" s="70" t="s">
        <v>42</v>
      </c>
      <c r="O87" s="70" t="s">
        <v>123</v>
      </c>
      <c r="P87" s="70" t="s">
        <v>124</v>
      </c>
      <c r="Q87" s="70" t="s">
        <v>125</v>
      </c>
      <c r="R87" s="70" t="s">
        <v>126</v>
      </c>
      <c r="S87" s="70" t="s">
        <v>127</v>
      </c>
      <c r="T87" s="71" t="s">
        <v>128</v>
      </c>
      <c r="U87" s="147"/>
      <c r="V87" s="147"/>
      <c r="W87" s="147"/>
      <c r="X87" s="147"/>
      <c r="Y87" s="147"/>
      <c r="Z87" s="147"/>
      <c r="AA87" s="147"/>
      <c r="AB87" s="147"/>
      <c r="AC87" s="147"/>
      <c r="AD87" s="147"/>
      <c r="AE87" s="147"/>
    </row>
    <row r="88" spans="1:65" s="2" customFormat="1" ht="22.9" customHeight="1">
      <c r="A88" s="35"/>
      <c r="B88" s="36"/>
      <c r="C88" s="76" t="s">
        <v>129</v>
      </c>
      <c r="D88" s="37"/>
      <c r="E88" s="37"/>
      <c r="F88" s="37"/>
      <c r="G88" s="37"/>
      <c r="H88" s="37"/>
      <c r="I88" s="37"/>
      <c r="J88" s="153">
        <f>BK88</f>
        <v>0</v>
      </c>
      <c r="K88" s="37"/>
      <c r="L88" s="40"/>
      <c r="M88" s="72"/>
      <c r="N88" s="154"/>
      <c r="O88" s="73"/>
      <c r="P88" s="155">
        <f>P89+P285</f>
        <v>0</v>
      </c>
      <c r="Q88" s="73"/>
      <c r="R88" s="155">
        <f>R89+R285</f>
        <v>173.74438000000001</v>
      </c>
      <c r="S88" s="73"/>
      <c r="T88" s="156">
        <f>T89+T285</f>
        <v>2171.9685200000004</v>
      </c>
      <c r="U88" s="35"/>
      <c r="V88" s="35"/>
      <c r="W88" s="35"/>
      <c r="X88" s="35"/>
      <c r="Y88" s="35"/>
      <c r="Z88" s="35"/>
      <c r="AA88" s="35"/>
      <c r="AB88" s="35"/>
      <c r="AC88" s="35"/>
      <c r="AD88" s="35"/>
      <c r="AE88" s="35"/>
      <c r="AT88" s="18" t="s">
        <v>71</v>
      </c>
      <c r="AU88" s="18" t="s">
        <v>107</v>
      </c>
      <c r="BK88" s="157">
        <f>BK89+BK285</f>
        <v>0</v>
      </c>
    </row>
    <row r="89" spans="1:65" s="12" customFormat="1" ht="25.9" customHeight="1">
      <c r="B89" s="158"/>
      <c r="C89" s="159"/>
      <c r="D89" s="160" t="s">
        <v>71</v>
      </c>
      <c r="E89" s="161" t="s">
        <v>130</v>
      </c>
      <c r="F89" s="161" t="s">
        <v>131</v>
      </c>
      <c r="G89" s="159"/>
      <c r="H89" s="159"/>
      <c r="I89" s="162"/>
      <c r="J89" s="163">
        <f>BK89</f>
        <v>0</v>
      </c>
      <c r="K89" s="159"/>
      <c r="L89" s="164"/>
      <c r="M89" s="165"/>
      <c r="N89" s="166"/>
      <c r="O89" s="166"/>
      <c r="P89" s="167">
        <f>P90+P192+P200+P263+P268+P282</f>
        <v>0</v>
      </c>
      <c r="Q89" s="166"/>
      <c r="R89" s="167">
        <f>R90+R192+R200+R263+R268+R282</f>
        <v>158.51488000000001</v>
      </c>
      <c r="S89" s="166"/>
      <c r="T89" s="168">
        <f>T90+T192+T200+T263+T268+T282</f>
        <v>2171.9685200000004</v>
      </c>
      <c r="AR89" s="169" t="s">
        <v>80</v>
      </c>
      <c r="AT89" s="170" t="s">
        <v>71</v>
      </c>
      <c r="AU89" s="170" t="s">
        <v>72</v>
      </c>
      <c r="AY89" s="169" t="s">
        <v>132</v>
      </c>
      <c r="BK89" s="171">
        <f>BK90+BK192+BK200+BK263+BK268+BK282</f>
        <v>0</v>
      </c>
    </row>
    <row r="90" spans="1:65" s="12" customFormat="1" ht="22.9" customHeight="1">
      <c r="B90" s="158"/>
      <c r="C90" s="159"/>
      <c r="D90" s="160" t="s">
        <v>71</v>
      </c>
      <c r="E90" s="172" t="s">
        <v>80</v>
      </c>
      <c r="F90" s="172" t="s">
        <v>133</v>
      </c>
      <c r="G90" s="159"/>
      <c r="H90" s="159"/>
      <c r="I90" s="162"/>
      <c r="J90" s="173">
        <f>BK90</f>
        <v>0</v>
      </c>
      <c r="K90" s="159"/>
      <c r="L90" s="164"/>
      <c r="M90" s="165"/>
      <c r="N90" s="166"/>
      <c r="O90" s="166"/>
      <c r="P90" s="167">
        <f>SUM(P91:P191)</f>
        <v>0</v>
      </c>
      <c r="Q90" s="166"/>
      <c r="R90" s="167">
        <f>SUM(R91:R191)</f>
        <v>131.11904999999999</v>
      </c>
      <c r="S90" s="166"/>
      <c r="T90" s="168">
        <f>SUM(T91:T191)</f>
        <v>2171.9685200000004</v>
      </c>
      <c r="AR90" s="169" t="s">
        <v>80</v>
      </c>
      <c r="AT90" s="170" t="s">
        <v>71</v>
      </c>
      <c r="AU90" s="170" t="s">
        <v>80</v>
      </c>
      <c r="AY90" s="169" t="s">
        <v>132</v>
      </c>
      <c r="BK90" s="171">
        <f>SUM(BK91:BK191)</f>
        <v>0</v>
      </c>
    </row>
    <row r="91" spans="1:65" s="2" customFormat="1" ht="37.9" customHeight="1">
      <c r="A91" s="35"/>
      <c r="B91" s="36"/>
      <c r="C91" s="174" t="s">
        <v>80</v>
      </c>
      <c r="D91" s="174" t="s">
        <v>134</v>
      </c>
      <c r="E91" s="175" t="s">
        <v>135</v>
      </c>
      <c r="F91" s="176" t="s">
        <v>136</v>
      </c>
      <c r="G91" s="177" t="s">
        <v>137</v>
      </c>
      <c r="H91" s="178">
        <v>2998.3</v>
      </c>
      <c r="I91" s="179"/>
      <c r="J91" s="180">
        <f>ROUND(I91*H91,2)</f>
        <v>0</v>
      </c>
      <c r="K91" s="176" t="s">
        <v>138</v>
      </c>
      <c r="L91" s="40"/>
      <c r="M91" s="181" t="s">
        <v>19</v>
      </c>
      <c r="N91" s="182" t="s">
        <v>43</v>
      </c>
      <c r="O91" s="65"/>
      <c r="P91" s="183">
        <f>O91*H91</f>
        <v>0</v>
      </c>
      <c r="Q91" s="183">
        <v>0</v>
      </c>
      <c r="R91" s="183">
        <f>Q91*H91</f>
        <v>0</v>
      </c>
      <c r="S91" s="183">
        <v>0.17</v>
      </c>
      <c r="T91" s="184">
        <f>S91*H91</f>
        <v>509.71100000000007</v>
      </c>
      <c r="U91" s="35"/>
      <c r="V91" s="35"/>
      <c r="W91" s="35"/>
      <c r="X91" s="35"/>
      <c r="Y91" s="35"/>
      <c r="Z91" s="35"/>
      <c r="AA91" s="35"/>
      <c r="AB91" s="35"/>
      <c r="AC91" s="35"/>
      <c r="AD91" s="35"/>
      <c r="AE91" s="35"/>
      <c r="AR91" s="185" t="s">
        <v>139</v>
      </c>
      <c r="AT91" s="185" t="s">
        <v>134</v>
      </c>
      <c r="AU91" s="185" t="s">
        <v>82</v>
      </c>
      <c r="AY91" s="18" t="s">
        <v>132</v>
      </c>
      <c r="BE91" s="186">
        <f>IF(N91="základní",J91,0)</f>
        <v>0</v>
      </c>
      <c r="BF91" s="186">
        <f>IF(N91="snížená",J91,0)</f>
        <v>0</v>
      </c>
      <c r="BG91" s="186">
        <f>IF(N91="zákl. přenesená",J91,0)</f>
        <v>0</v>
      </c>
      <c r="BH91" s="186">
        <f>IF(N91="sníž. přenesená",J91,0)</f>
        <v>0</v>
      </c>
      <c r="BI91" s="186">
        <f>IF(N91="nulová",J91,0)</f>
        <v>0</v>
      </c>
      <c r="BJ91" s="18" t="s">
        <v>80</v>
      </c>
      <c r="BK91" s="186">
        <f>ROUND(I91*H91,2)</f>
        <v>0</v>
      </c>
      <c r="BL91" s="18" t="s">
        <v>139</v>
      </c>
      <c r="BM91" s="185" t="s">
        <v>140</v>
      </c>
    </row>
    <row r="92" spans="1:65" s="2" customFormat="1" ht="175.5">
      <c r="A92" s="35"/>
      <c r="B92" s="36"/>
      <c r="C92" s="37"/>
      <c r="D92" s="187" t="s">
        <v>141</v>
      </c>
      <c r="E92" s="37"/>
      <c r="F92" s="188" t="s">
        <v>142</v>
      </c>
      <c r="G92" s="37"/>
      <c r="H92" s="37"/>
      <c r="I92" s="189"/>
      <c r="J92" s="37"/>
      <c r="K92" s="37"/>
      <c r="L92" s="40"/>
      <c r="M92" s="190"/>
      <c r="N92" s="191"/>
      <c r="O92" s="65"/>
      <c r="P92" s="65"/>
      <c r="Q92" s="65"/>
      <c r="R92" s="65"/>
      <c r="S92" s="65"/>
      <c r="T92" s="66"/>
      <c r="U92" s="35"/>
      <c r="V92" s="35"/>
      <c r="W92" s="35"/>
      <c r="X92" s="35"/>
      <c r="Y92" s="35"/>
      <c r="Z92" s="35"/>
      <c r="AA92" s="35"/>
      <c r="AB92" s="35"/>
      <c r="AC92" s="35"/>
      <c r="AD92" s="35"/>
      <c r="AE92" s="35"/>
      <c r="AT92" s="18" t="s">
        <v>141</v>
      </c>
      <c r="AU92" s="18" t="s">
        <v>82</v>
      </c>
    </row>
    <row r="93" spans="1:65" s="13" customFormat="1" ht="11.25">
      <c r="B93" s="192"/>
      <c r="C93" s="193"/>
      <c r="D93" s="187" t="s">
        <v>143</v>
      </c>
      <c r="E93" s="194" t="s">
        <v>19</v>
      </c>
      <c r="F93" s="195" t="s">
        <v>144</v>
      </c>
      <c r="G93" s="193"/>
      <c r="H93" s="194" t="s">
        <v>19</v>
      </c>
      <c r="I93" s="196"/>
      <c r="J93" s="193"/>
      <c r="K93" s="193"/>
      <c r="L93" s="197"/>
      <c r="M93" s="198"/>
      <c r="N93" s="199"/>
      <c r="O93" s="199"/>
      <c r="P93" s="199"/>
      <c r="Q93" s="199"/>
      <c r="R93" s="199"/>
      <c r="S93" s="199"/>
      <c r="T93" s="200"/>
      <c r="AT93" s="201" t="s">
        <v>143</v>
      </c>
      <c r="AU93" s="201" t="s">
        <v>82</v>
      </c>
      <c r="AV93" s="13" t="s">
        <v>80</v>
      </c>
      <c r="AW93" s="13" t="s">
        <v>33</v>
      </c>
      <c r="AX93" s="13" t="s">
        <v>72</v>
      </c>
      <c r="AY93" s="201" t="s">
        <v>132</v>
      </c>
    </row>
    <row r="94" spans="1:65" s="14" customFormat="1" ht="11.25">
      <c r="B94" s="202"/>
      <c r="C94" s="203"/>
      <c r="D94" s="187" t="s">
        <v>143</v>
      </c>
      <c r="E94" s="204" t="s">
        <v>19</v>
      </c>
      <c r="F94" s="205" t="s">
        <v>145</v>
      </c>
      <c r="G94" s="203"/>
      <c r="H94" s="206">
        <v>2998.3</v>
      </c>
      <c r="I94" s="207"/>
      <c r="J94" s="203"/>
      <c r="K94" s="203"/>
      <c r="L94" s="208"/>
      <c r="M94" s="209"/>
      <c r="N94" s="210"/>
      <c r="O94" s="210"/>
      <c r="P94" s="210"/>
      <c r="Q94" s="210"/>
      <c r="R94" s="210"/>
      <c r="S94" s="210"/>
      <c r="T94" s="211"/>
      <c r="AT94" s="212" t="s">
        <v>143</v>
      </c>
      <c r="AU94" s="212" t="s">
        <v>82</v>
      </c>
      <c r="AV94" s="14" t="s">
        <v>82</v>
      </c>
      <c r="AW94" s="14" t="s">
        <v>33</v>
      </c>
      <c r="AX94" s="14" t="s">
        <v>80</v>
      </c>
      <c r="AY94" s="212" t="s">
        <v>132</v>
      </c>
    </row>
    <row r="95" spans="1:65" s="2" customFormat="1" ht="37.9" customHeight="1">
      <c r="A95" s="35"/>
      <c r="B95" s="36"/>
      <c r="C95" s="174" t="s">
        <v>82</v>
      </c>
      <c r="D95" s="174" t="s">
        <v>134</v>
      </c>
      <c r="E95" s="175" t="s">
        <v>146</v>
      </c>
      <c r="F95" s="176" t="s">
        <v>147</v>
      </c>
      <c r="G95" s="177" t="s">
        <v>137</v>
      </c>
      <c r="H95" s="178">
        <v>3777.8580000000002</v>
      </c>
      <c r="I95" s="179"/>
      <c r="J95" s="180">
        <f>ROUND(I95*H95,2)</f>
        <v>0</v>
      </c>
      <c r="K95" s="176" t="s">
        <v>138</v>
      </c>
      <c r="L95" s="40"/>
      <c r="M95" s="181" t="s">
        <v>19</v>
      </c>
      <c r="N95" s="182" t="s">
        <v>43</v>
      </c>
      <c r="O95" s="65"/>
      <c r="P95" s="183">
        <f>O95*H95</f>
        <v>0</v>
      </c>
      <c r="Q95" s="183">
        <v>0</v>
      </c>
      <c r="R95" s="183">
        <f>Q95*H95</f>
        <v>0</v>
      </c>
      <c r="S95" s="183">
        <v>0.44</v>
      </c>
      <c r="T95" s="184">
        <f>S95*H95</f>
        <v>1662.2575200000001</v>
      </c>
      <c r="U95" s="35"/>
      <c r="V95" s="35"/>
      <c r="W95" s="35"/>
      <c r="X95" s="35"/>
      <c r="Y95" s="35"/>
      <c r="Z95" s="35"/>
      <c r="AA95" s="35"/>
      <c r="AB95" s="35"/>
      <c r="AC95" s="35"/>
      <c r="AD95" s="35"/>
      <c r="AE95" s="35"/>
      <c r="AR95" s="185" t="s">
        <v>139</v>
      </c>
      <c r="AT95" s="185" t="s">
        <v>134</v>
      </c>
      <c r="AU95" s="185" t="s">
        <v>82</v>
      </c>
      <c r="AY95" s="18" t="s">
        <v>132</v>
      </c>
      <c r="BE95" s="186">
        <f>IF(N95="základní",J95,0)</f>
        <v>0</v>
      </c>
      <c r="BF95" s="186">
        <f>IF(N95="snížená",J95,0)</f>
        <v>0</v>
      </c>
      <c r="BG95" s="186">
        <f>IF(N95="zákl. přenesená",J95,0)</f>
        <v>0</v>
      </c>
      <c r="BH95" s="186">
        <f>IF(N95="sníž. přenesená",J95,0)</f>
        <v>0</v>
      </c>
      <c r="BI95" s="186">
        <f>IF(N95="nulová",J95,0)</f>
        <v>0</v>
      </c>
      <c r="BJ95" s="18" t="s">
        <v>80</v>
      </c>
      <c r="BK95" s="186">
        <f>ROUND(I95*H95,2)</f>
        <v>0</v>
      </c>
      <c r="BL95" s="18" t="s">
        <v>139</v>
      </c>
      <c r="BM95" s="185" t="s">
        <v>148</v>
      </c>
    </row>
    <row r="96" spans="1:65" s="2" customFormat="1" ht="175.5">
      <c r="A96" s="35"/>
      <c r="B96" s="36"/>
      <c r="C96" s="37"/>
      <c r="D96" s="187" t="s">
        <v>141</v>
      </c>
      <c r="E96" s="37"/>
      <c r="F96" s="188" t="s">
        <v>142</v>
      </c>
      <c r="G96" s="37"/>
      <c r="H96" s="37"/>
      <c r="I96" s="189"/>
      <c r="J96" s="37"/>
      <c r="K96" s="37"/>
      <c r="L96" s="40"/>
      <c r="M96" s="190"/>
      <c r="N96" s="191"/>
      <c r="O96" s="65"/>
      <c r="P96" s="65"/>
      <c r="Q96" s="65"/>
      <c r="R96" s="65"/>
      <c r="S96" s="65"/>
      <c r="T96" s="66"/>
      <c r="U96" s="35"/>
      <c r="V96" s="35"/>
      <c r="W96" s="35"/>
      <c r="X96" s="35"/>
      <c r="Y96" s="35"/>
      <c r="Z96" s="35"/>
      <c r="AA96" s="35"/>
      <c r="AB96" s="35"/>
      <c r="AC96" s="35"/>
      <c r="AD96" s="35"/>
      <c r="AE96" s="35"/>
      <c r="AT96" s="18" t="s">
        <v>141</v>
      </c>
      <c r="AU96" s="18" t="s">
        <v>82</v>
      </c>
    </row>
    <row r="97" spans="1:65" s="13" customFormat="1" ht="11.25">
      <c r="B97" s="192"/>
      <c r="C97" s="193"/>
      <c r="D97" s="187" t="s">
        <v>143</v>
      </c>
      <c r="E97" s="194" t="s">
        <v>19</v>
      </c>
      <c r="F97" s="195" t="s">
        <v>149</v>
      </c>
      <c r="G97" s="193"/>
      <c r="H97" s="194" t="s">
        <v>19</v>
      </c>
      <c r="I97" s="196"/>
      <c r="J97" s="193"/>
      <c r="K97" s="193"/>
      <c r="L97" s="197"/>
      <c r="M97" s="198"/>
      <c r="N97" s="199"/>
      <c r="O97" s="199"/>
      <c r="P97" s="199"/>
      <c r="Q97" s="199"/>
      <c r="R97" s="199"/>
      <c r="S97" s="199"/>
      <c r="T97" s="200"/>
      <c r="AT97" s="201" t="s">
        <v>143</v>
      </c>
      <c r="AU97" s="201" t="s">
        <v>82</v>
      </c>
      <c r="AV97" s="13" t="s">
        <v>80</v>
      </c>
      <c r="AW97" s="13" t="s">
        <v>33</v>
      </c>
      <c r="AX97" s="13" t="s">
        <v>72</v>
      </c>
      <c r="AY97" s="201" t="s">
        <v>132</v>
      </c>
    </row>
    <row r="98" spans="1:65" s="14" customFormat="1" ht="11.25">
      <c r="B98" s="202"/>
      <c r="C98" s="203"/>
      <c r="D98" s="187" t="s">
        <v>143</v>
      </c>
      <c r="E98" s="204" t="s">
        <v>19</v>
      </c>
      <c r="F98" s="205" t="s">
        <v>150</v>
      </c>
      <c r="G98" s="203"/>
      <c r="H98" s="206">
        <v>3777.8580000000002</v>
      </c>
      <c r="I98" s="207"/>
      <c r="J98" s="203"/>
      <c r="K98" s="203"/>
      <c r="L98" s="208"/>
      <c r="M98" s="209"/>
      <c r="N98" s="210"/>
      <c r="O98" s="210"/>
      <c r="P98" s="210"/>
      <c r="Q98" s="210"/>
      <c r="R98" s="210"/>
      <c r="S98" s="210"/>
      <c r="T98" s="211"/>
      <c r="AT98" s="212" t="s">
        <v>143</v>
      </c>
      <c r="AU98" s="212" t="s">
        <v>82</v>
      </c>
      <c r="AV98" s="14" t="s">
        <v>82</v>
      </c>
      <c r="AW98" s="14" t="s">
        <v>33</v>
      </c>
      <c r="AX98" s="14" t="s">
        <v>80</v>
      </c>
      <c r="AY98" s="212" t="s">
        <v>132</v>
      </c>
    </row>
    <row r="99" spans="1:65" s="2" customFormat="1" ht="49.15" customHeight="1">
      <c r="A99" s="35"/>
      <c r="B99" s="36"/>
      <c r="C99" s="174" t="s">
        <v>151</v>
      </c>
      <c r="D99" s="174" t="s">
        <v>134</v>
      </c>
      <c r="E99" s="175" t="s">
        <v>152</v>
      </c>
      <c r="F99" s="176" t="s">
        <v>153</v>
      </c>
      <c r="G99" s="177" t="s">
        <v>154</v>
      </c>
      <c r="H99" s="178">
        <v>12</v>
      </c>
      <c r="I99" s="179"/>
      <c r="J99" s="180">
        <f>ROUND(I99*H99,2)</f>
        <v>0</v>
      </c>
      <c r="K99" s="176" t="s">
        <v>138</v>
      </c>
      <c r="L99" s="40"/>
      <c r="M99" s="181" t="s">
        <v>19</v>
      </c>
      <c r="N99" s="182" t="s">
        <v>43</v>
      </c>
      <c r="O99" s="65"/>
      <c r="P99" s="183">
        <f>O99*H99</f>
        <v>0</v>
      </c>
      <c r="Q99" s="183">
        <v>8.6800000000000002E-3</v>
      </c>
      <c r="R99" s="183">
        <f>Q99*H99</f>
        <v>0.10416</v>
      </c>
      <c r="S99" s="183">
        <v>0</v>
      </c>
      <c r="T99" s="184">
        <f>S99*H99</f>
        <v>0</v>
      </c>
      <c r="U99" s="35"/>
      <c r="V99" s="35"/>
      <c r="W99" s="35"/>
      <c r="X99" s="35"/>
      <c r="Y99" s="35"/>
      <c r="Z99" s="35"/>
      <c r="AA99" s="35"/>
      <c r="AB99" s="35"/>
      <c r="AC99" s="35"/>
      <c r="AD99" s="35"/>
      <c r="AE99" s="35"/>
      <c r="AR99" s="185" t="s">
        <v>139</v>
      </c>
      <c r="AT99" s="185" t="s">
        <v>134</v>
      </c>
      <c r="AU99" s="185" t="s">
        <v>82</v>
      </c>
      <c r="AY99" s="18" t="s">
        <v>132</v>
      </c>
      <c r="BE99" s="186">
        <f>IF(N99="základní",J99,0)</f>
        <v>0</v>
      </c>
      <c r="BF99" s="186">
        <f>IF(N99="snížená",J99,0)</f>
        <v>0</v>
      </c>
      <c r="BG99" s="186">
        <f>IF(N99="zákl. přenesená",J99,0)</f>
        <v>0</v>
      </c>
      <c r="BH99" s="186">
        <f>IF(N99="sníž. přenesená",J99,0)</f>
        <v>0</v>
      </c>
      <c r="BI99" s="186">
        <f>IF(N99="nulová",J99,0)</f>
        <v>0</v>
      </c>
      <c r="BJ99" s="18" t="s">
        <v>80</v>
      </c>
      <c r="BK99" s="186">
        <f>ROUND(I99*H99,2)</f>
        <v>0</v>
      </c>
      <c r="BL99" s="18" t="s">
        <v>139</v>
      </c>
      <c r="BM99" s="185" t="s">
        <v>155</v>
      </c>
    </row>
    <row r="100" spans="1:65" s="2" customFormat="1" ht="58.5">
      <c r="A100" s="35"/>
      <c r="B100" s="36"/>
      <c r="C100" s="37"/>
      <c r="D100" s="187" t="s">
        <v>141</v>
      </c>
      <c r="E100" s="37"/>
      <c r="F100" s="188" t="s">
        <v>156</v>
      </c>
      <c r="G100" s="37"/>
      <c r="H100" s="37"/>
      <c r="I100" s="189"/>
      <c r="J100" s="37"/>
      <c r="K100" s="37"/>
      <c r="L100" s="40"/>
      <c r="M100" s="190"/>
      <c r="N100" s="191"/>
      <c r="O100" s="65"/>
      <c r="P100" s="65"/>
      <c r="Q100" s="65"/>
      <c r="R100" s="65"/>
      <c r="S100" s="65"/>
      <c r="T100" s="66"/>
      <c r="U100" s="35"/>
      <c r="V100" s="35"/>
      <c r="W100" s="35"/>
      <c r="X100" s="35"/>
      <c r="Y100" s="35"/>
      <c r="Z100" s="35"/>
      <c r="AA100" s="35"/>
      <c r="AB100" s="35"/>
      <c r="AC100" s="35"/>
      <c r="AD100" s="35"/>
      <c r="AE100" s="35"/>
      <c r="AT100" s="18" t="s">
        <v>141</v>
      </c>
      <c r="AU100" s="18" t="s">
        <v>82</v>
      </c>
    </row>
    <row r="101" spans="1:65" s="14" customFormat="1" ht="11.25">
      <c r="B101" s="202"/>
      <c r="C101" s="203"/>
      <c r="D101" s="187" t="s">
        <v>143</v>
      </c>
      <c r="E101" s="204" t="s">
        <v>19</v>
      </c>
      <c r="F101" s="205" t="s">
        <v>157</v>
      </c>
      <c r="G101" s="203"/>
      <c r="H101" s="206">
        <v>12</v>
      </c>
      <c r="I101" s="207"/>
      <c r="J101" s="203"/>
      <c r="K101" s="203"/>
      <c r="L101" s="208"/>
      <c r="M101" s="209"/>
      <c r="N101" s="210"/>
      <c r="O101" s="210"/>
      <c r="P101" s="210"/>
      <c r="Q101" s="210"/>
      <c r="R101" s="210"/>
      <c r="S101" s="210"/>
      <c r="T101" s="211"/>
      <c r="AT101" s="212" t="s">
        <v>143</v>
      </c>
      <c r="AU101" s="212" t="s">
        <v>82</v>
      </c>
      <c r="AV101" s="14" t="s">
        <v>82</v>
      </c>
      <c r="AW101" s="14" t="s">
        <v>33</v>
      </c>
      <c r="AX101" s="14" t="s">
        <v>80</v>
      </c>
      <c r="AY101" s="212" t="s">
        <v>132</v>
      </c>
    </row>
    <row r="102" spans="1:65" s="2" customFormat="1" ht="49.15" customHeight="1">
      <c r="A102" s="35"/>
      <c r="B102" s="36"/>
      <c r="C102" s="174" t="s">
        <v>139</v>
      </c>
      <c r="D102" s="174" t="s">
        <v>134</v>
      </c>
      <c r="E102" s="175" t="s">
        <v>158</v>
      </c>
      <c r="F102" s="176" t="s">
        <v>159</v>
      </c>
      <c r="G102" s="177" t="s">
        <v>154</v>
      </c>
      <c r="H102" s="178">
        <v>16.5</v>
      </c>
      <c r="I102" s="179"/>
      <c r="J102" s="180">
        <f>ROUND(I102*H102,2)</f>
        <v>0</v>
      </c>
      <c r="K102" s="176" t="s">
        <v>138</v>
      </c>
      <c r="L102" s="40"/>
      <c r="M102" s="181" t="s">
        <v>19</v>
      </c>
      <c r="N102" s="182" t="s">
        <v>43</v>
      </c>
      <c r="O102" s="65"/>
      <c r="P102" s="183">
        <f>O102*H102</f>
        <v>0</v>
      </c>
      <c r="Q102" s="183">
        <v>3.6900000000000002E-2</v>
      </c>
      <c r="R102" s="183">
        <f>Q102*H102</f>
        <v>0.60885</v>
      </c>
      <c r="S102" s="183">
        <v>0</v>
      </c>
      <c r="T102" s="184">
        <f>S102*H102</f>
        <v>0</v>
      </c>
      <c r="U102" s="35"/>
      <c r="V102" s="35"/>
      <c r="W102" s="35"/>
      <c r="X102" s="35"/>
      <c r="Y102" s="35"/>
      <c r="Z102" s="35"/>
      <c r="AA102" s="35"/>
      <c r="AB102" s="35"/>
      <c r="AC102" s="35"/>
      <c r="AD102" s="35"/>
      <c r="AE102" s="35"/>
      <c r="AR102" s="185" t="s">
        <v>139</v>
      </c>
      <c r="AT102" s="185" t="s">
        <v>134</v>
      </c>
      <c r="AU102" s="185" t="s">
        <v>82</v>
      </c>
      <c r="AY102" s="18" t="s">
        <v>132</v>
      </c>
      <c r="BE102" s="186">
        <f>IF(N102="základní",J102,0)</f>
        <v>0</v>
      </c>
      <c r="BF102" s="186">
        <f>IF(N102="snížená",J102,0)</f>
        <v>0</v>
      </c>
      <c r="BG102" s="186">
        <f>IF(N102="zákl. přenesená",J102,0)</f>
        <v>0</v>
      </c>
      <c r="BH102" s="186">
        <f>IF(N102="sníž. přenesená",J102,0)</f>
        <v>0</v>
      </c>
      <c r="BI102" s="186">
        <f>IF(N102="nulová",J102,0)</f>
        <v>0</v>
      </c>
      <c r="BJ102" s="18" t="s">
        <v>80</v>
      </c>
      <c r="BK102" s="186">
        <f>ROUND(I102*H102,2)</f>
        <v>0</v>
      </c>
      <c r="BL102" s="18" t="s">
        <v>139</v>
      </c>
      <c r="BM102" s="185" t="s">
        <v>160</v>
      </c>
    </row>
    <row r="103" spans="1:65" s="2" customFormat="1" ht="58.5">
      <c r="A103" s="35"/>
      <c r="B103" s="36"/>
      <c r="C103" s="37"/>
      <c r="D103" s="187" t="s">
        <v>141</v>
      </c>
      <c r="E103" s="37"/>
      <c r="F103" s="188" t="s">
        <v>156</v>
      </c>
      <c r="G103" s="37"/>
      <c r="H103" s="37"/>
      <c r="I103" s="189"/>
      <c r="J103" s="37"/>
      <c r="K103" s="37"/>
      <c r="L103" s="40"/>
      <c r="M103" s="190"/>
      <c r="N103" s="191"/>
      <c r="O103" s="65"/>
      <c r="P103" s="65"/>
      <c r="Q103" s="65"/>
      <c r="R103" s="65"/>
      <c r="S103" s="65"/>
      <c r="T103" s="66"/>
      <c r="U103" s="35"/>
      <c r="V103" s="35"/>
      <c r="W103" s="35"/>
      <c r="X103" s="35"/>
      <c r="Y103" s="35"/>
      <c r="Z103" s="35"/>
      <c r="AA103" s="35"/>
      <c r="AB103" s="35"/>
      <c r="AC103" s="35"/>
      <c r="AD103" s="35"/>
      <c r="AE103" s="35"/>
      <c r="AT103" s="18" t="s">
        <v>141</v>
      </c>
      <c r="AU103" s="18" t="s">
        <v>82</v>
      </c>
    </row>
    <row r="104" spans="1:65" s="14" customFormat="1" ht="11.25">
      <c r="B104" s="202"/>
      <c r="C104" s="203"/>
      <c r="D104" s="187" t="s">
        <v>143</v>
      </c>
      <c r="E104" s="204" t="s">
        <v>19</v>
      </c>
      <c r="F104" s="205" t="s">
        <v>161</v>
      </c>
      <c r="G104" s="203"/>
      <c r="H104" s="206">
        <v>11</v>
      </c>
      <c r="I104" s="207"/>
      <c r="J104" s="203"/>
      <c r="K104" s="203"/>
      <c r="L104" s="208"/>
      <c r="M104" s="209"/>
      <c r="N104" s="210"/>
      <c r="O104" s="210"/>
      <c r="P104" s="210"/>
      <c r="Q104" s="210"/>
      <c r="R104" s="210"/>
      <c r="S104" s="210"/>
      <c r="T104" s="211"/>
      <c r="AT104" s="212" t="s">
        <v>143</v>
      </c>
      <c r="AU104" s="212" t="s">
        <v>82</v>
      </c>
      <c r="AV104" s="14" t="s">
        <v>82</v>
      </c>
      <c r="AW104" s="14" t="s">
        <v>33</v>
      </c>
      <c r="AX104" s="14" t="s">
        <v>72</v>
      </c>
      <c r="AY104" s="212" t="s">
        <v>132</v>
      </c>
    </row>
    <row r="105" spans="1:65" s="14" customFormat="1" ht="11.25">
      <c r="B105" s="202"/>
      <c r="C105" s="203"/>
      <c r="D105" s="187" t="s">
        <v>143</v>
      </c>
      <c r="E105" s="204" t="s">
        <v>19</v>
      </c>
      <c r="F105" s="205" t="s">
        <v>162</v>
      </c>
      <c r="G105" s="203"/>
      <c r="H105" s="206">
        <v>5.5</v>
      </c>
      <c r="I105" s="207"/>
      <c r="J105" s="203"/>
      <c r="K105" s="203"/>
      <c r="L105" s="208"/>
      <c r="M105" s="209"/>
      <c r="N105" s="210"/>
      <c r="O105" s="210"/>
      <c r="P105" s="210"/>
      <c r="Q105" s="210"/>
      <c r="R105" s="210"/>
      <c r="S105" s="210"/>
      <c r="T105" s="211"/>
      <c r="AT105" s="212" t="s">
        <v>143</v>
      </c>
      <c r="AU105" s="212" t="s">
        <v>82</v>
      </c>
      <c r="AV105" s="14" t="s">
        <v>82</v>
      </c>
      <c r="AW105" s="14" t="s">
        <v>33</v>
      </c>
      <c r="AX105" s="14" t="s">
        <v>72</v>
      </c>
      <c r="AY105" s="212" t="s">
        <v>132</v>
      </c>
    </row>
    <row r="106" spans="1:65" s="15" customFormat="1" ht="11.25">
      <c r="B106" s="213"/>
      <c r="C106" s="214"/>
      <c r="D106" s="187" t="s">
        <v>143</v>
      </c>
      <c r="E106" s="215" t="s">
        <v>19</v>
      </c>
      <c r="F106" s="216" t="s">
        <v>163</v>
      </c>
      <c r="G106" s="214"/>
      <c r="H106" s="217">
        <v>16.5</v>
      </c>
      <c r="I106" s="218"/>
      <c r="J106" s="214"/>
      <c r="K106" s="214"/>
      <c r="L106" s="219"/>
      <c r="M106" s="220"/>
      <c r="N106" s="221"/>
      <c r="O106" s="221"/>
      <c r="P106" s="221"/>
      <c r="Q106" s="221"/>
      <c r="R106" s="221"/>
      <c r="S106" s="221"/>
      <c r="T106" s="222"/>
      <c r="AT106" s="223" t="s">
        <v>143</v>
      </c>
      <c r="AU106" s="223" t="s">
        <v>82</v>
      </c>
      <c r="AV106" s="15" t="s">
        <v>139</v>
      </c>
      <c r="AW106" s="15" t="s">
        <v>33</v>
      </c>
      <c r="AX106" s="15" t="s">
        <v>80</v>
      </c>
      <c r="AY106" s="223" t="s">
        <v>132</v>
      </c>
    </row>
    <row r="107" spans="1:65" s="2" customFormat="1" ht="49.15" customHeight="1">
      <c r="A107" s="35"/>
      <c r="B107" s="36"/>
      <c r="C107" s="174" t="s">
        <v>164</v>
      </c>
      <c r="D107" s="174" t="s">
        <v>134</v>
      </c>
      <c r="E107" s="175" t="s">
        <v>165</v>
      </c>
      <c r="F107" s="176" t="s">
        <v>166</v>
      </c>
      <c r="G107" s="177" t="s">
        <v>154</v>
      </c>
      <c r="H107" s="178">
        <v>436.5</v>
      </c>
      <c r="I107" s="179"/>
      <c r="J107" s="180">
        <f>ROUND(I107*H107,2)</f>
        <v>0</v>
      </c>
      <c r="K107" s="176" t="s">
        <v>138</v>
      </c>
      <c r="L107" s="40"/>
      <c r="M107" s="181" t="s">
        <v>19</v>
      </c>
      <c r="N107" s="182" t="s">
        <v>43</v>
      </c>
      <c r="O107" s="65"/>
      <c r="P107" s="183">
        <f>O107*H107</f>
        <v>0</v>
      </c>
      <c r="Q107" s="183">
        <v>3.6900000000000002E-2</v>
      </c>
      <c r="R107" s="183">
        <f>Q107*H107</f>
        <v>16.106850000000001</v>
      </c>
      <c r="S107" s="183">
        <v>0</v>
      </c>
      <c r="T107" s="184">
        <f>S107*H107</f>
        <v>0</v>
      </c>
      <c r="U107" s="35"/>
      <c r="V107" s="35"/>
      <c r="W107" s="35"/>
      <c r="X107" s="35"/>
      <c r="Y107" s="35"/>
      <c r="Z107" s="35"/>
      <c r="AA107" s="35"/>
      <c r="AB107" s="35"/>
      <c r="AC107" s="35"/>
      <c r="AD107" s="35"/>
      <c r="AE107" s="35"/>
      <c r="AR107" s="185" t="s">
        <v>139</v>
      </c>
      <c r="AT107" s="185" t="s">
        <v>134</v>
      </c>
      <c r="AU107" s="185" t="s">
        <v>82</v>
      </c>
      <c r="AY107" s="18" t="s">
        <v>132</v>
      </c>
      <c r="BE107" s="186">
        <f>IF(N107="základní",J107,0)</f>
        <v>0</v>
      </c>
      <c r="BF107" s="186">
        <f>IF(N107="snížená",J107,0)</f>
        <v>0</v>
      </c>
      <c r="BG107" s="186">
        <f>IF(N107="zákl. přenesená",J107,0)</f>
        <v>0</v>
      </c>
      <c r="BH107" s="186">
        <f>IF(N107="sníž. přenesená",J107,0)</f>
        <v>0</v>
      </c>
      <c r="BI107" s="186">
        <f>IF(N107="nulová",J107,0)</f>
        <v>0</v>
      </c>
      <c r="BJ107" s="18" t="s">
        <v>80</v>
      </c>
      <c r="BK107" s="186">
        <f>ROUND(I107*H107,2)</f>
        <v>0</v>
      </c>
      <c r="BL107" s="18" t="s">
        <v>139</v>
      </c>
      <c r="BM107" s="185" t="s">
        <v>167</v>
      </c>
    </row>
    <row r="108" spans="1:65" s="2" customFormat="1" ht="58.5">
      <c r="A108" s="35"/>
      <c r="B108" s="36"/>
      <c r="C108" s="37"/>
      <c r="D108" s="187" t="s">
        <v>141</v>
      </c>
      <c r="E108" s="37"/>
      <c r="F108" s="188" t="s">
        <v>156</v>
      </c>
      <c r="G108" s="37"/>
      <c r="H108" s="37"/>
      <c r="I108" s="189"/>
      <c r="J108" s="37"/>
      <c r="K108" s="37"/>
      <c r="L108" s="40"/>
      <c r="M108" s="190"/>
      <c r="N108" s="191"/>
      <c r="O108" s="65"/>
      <c r="P108" s="65"/>
      <c r="Q108" s="65"/>
      <c r="R108" s="65"/>
      <c r="S108" s="65"/>
      <c r="T108" s="66"/>
      <c r="U108" s="35"/>
      <c r="V108" s="35"/>
      <c r="W108" s="35"/>
      <c r="X108" s="35"/>
      <c r="Y108" s="35"/>
      <c r="Z108" s="35"/>
      <c r="AA108" s="35"/>
      <c r="AB108" s="35"/>
      <c r="AC108" s="35"/>
      <c r="AD108" s="35"/>
      <c r="AE108" s="35"/>
      <c r="AT108" s="18" t="s">
        <v>141</v>
      </c>
      <c r="AU108" s="18" t="s">
        <v>82</v>
      </c>
    </row>
    <row r="109" spans="1:65" s="14" customFormat="1" ht="11.25">
      <c r="B109" s="202"/>
      <c r="C109" s="203"/>
      <c r="D109" s="187" t="s">
        <v>143</v>
      </c>
      <c r="E109" s="204" t="s">
        <v>19</v>
      </c>
      <c r="F109" s="205" t="s">
        <v>168</v>
      </c>
      <c r="G109" s="203"/>
      <c r="H109" s="206">
        <v>12</v>
      </c>
      <c r="I109" s="207"/>
      <c r="J109" s="203"/>
      <c r="K109" s="203"/>
      <c r="L109" s="208"/>
      <c r="M109" s="209"/>
      <c r="N109" s="210"/>
      <c r="O109" s="210"/>
      <c r="P109" s="210"/>
      <c r="Q109" s="210"/>
      <c r="R109" s="210"/>
      <c r="S109" s="210"/>
      <c r="T109" s="211"/>
      <c r="AT109" s="212" t="s">
        <v>143</v>
      </c>
      <c r="AU109" s="212" t="s">
        <v>82</v>
      </c>
      <c r="AV109" s="14" t="s">
        <v>82</v>
      </c>
      <c r="AW109" s="14" t="s">
        <v>33</v>
      </c>
      <c r="AX109" s="14" t="s">
        <v>72</v>
      </c>
      <c r="AY109" s="212" t="s">
        <v>132</v>
      </c>
    </row>
    <row r="110" spans="1:65" s="14" customFormat="1" ht="11.25">
      <c r="B110" s="202"/>
      <c r="C110" s="203"/>
      <c r="D110" s="187" t="s">
        <v>143</v>
      </c>
      <c r="E110" s="204" t="s">
        <v>19</v>
      </c>
      <c r="F110" s="205" t="s">
        <v>169</v>
      </c>
      <c r="G110" s="203"/>
      <c r="H110" s="206">
        <v>408</v>
      </c>
      <c r="I110" s="207"/>
      <c r="J110" s="203"/>
      <c r="K110" s="203"/>
      <c r="L110" s="208"/>
      <c r="M110" s="209"/>
      <c r="N110" s="210"/>
      <c r="O110" s="210"/>
      <c r="P110" s="210"/>
      <c r="Q110" s="210"/>
      <c r="R110" s="210"/>
      <c r="S110" s="210"/>
      <c r="T110" s="211"/>
      <c r="AT110" s="212" t="s">
        <v>143</v>
      </c>
      <c r="AU110" s="212" t="s">
        <v>82</v>
      </c>
      <c r="AV110" s="14" t="s">
        <v>82</v>
      </c>
      <c r="AW110" s="14" t="s">
        <v>33</v>
      </c>
      <c r="AX110" s="14" t="s">
        <v>72</v>
      </c>
      <c r="AY110" s="212" t="s">
        <v>132</v>
      </c>
    </row>
    <row r="111" spans="1:65" s="14" customFormat="1" ht="11.25">
      <c r="B111" s="202"/>
      <c r="C111" s="203"/>
      <c r="D111" s="187" t="s">
        <v>143</v>
      </c>
      <c r="E111" s="204" t="s">
        <v>19</v>
      </c>
      <c r="F111" s="205" t="s">
        <v>170</v>
      </c>
      <c r="G111" s="203"/>
      <c r="H111" s="206">
        <v>5.5</v>
      </c>
      <c r="I111" s="207"/>
      <c r="J111" s="203"/>
      <c r="K111" s="203"/>
      <c r="L111" s="208"/>
      <c r="M111" s="209"/>
      <c r="N111" s="210"/>
      <c r="O111" s="210"/>
      <c r="P111" s="210"/>
      <c r="Q111" s="210"/>
      <c r="R111" s="210"/>
      <c r="S111" s="210"/>
      <c r="T111" s="211"/>
      <c r="AT111" s="212" t="s">
        <v>143</v>
      </c>
      <c r="AU111" s="212" t="s">
        <v>82</v>
      </c>
      <c r="AV111" s="14" t="s">
        <v>82</v>
      </c>
      <c r="AW111" s="14" t="s">
        <v>33</v>
      </c>
      <c r="AX111" s="14" t="s">
        <v>72</v>
      </c>
      <c r="AY111" s="212" t="s">
        <v>132</v>
      </c>
    </row>
    <row r="112" spans="1:65" s="14" customFormat="1" ht="11.25">
      <c r="B112" s="202"/>
      <c r="C112" s="203"/>
      <c r="D112" s="187" t="s">
        <v>143</v>
      </c>
      <c r="E112" s="204" t="s">
        <v>19</v>
      </c>
      <c r="F112" s="205" t="s">
        <v>171</v>
      </c>
      <c r="G112" s="203"/>
      <c r="H112" s="206">
        <v>5.5</v>
      </c>
      <c r="I112" s="207"/>
      <c r="J112" s="203"/>
      <c r="K112" s="203"/>
      <c r="L112" s="208"/>
      <c r="M112" s="209"/>
      <c r="N112" s="210"/>
      <c r="O112" s="210"/>
      <c r="P112" s="210"/>
      <c r="Q112" s="210"/>
      <c r="R112" s="210"/>
      <c r="S112" s="210"/>
      <c r="T112" s="211"/>
      <c r="AT112" s="212" t="s">
        <v>143</v>
      </c>
      <c r="AU112" s="212" t="s">
        <v>82</v>
      </c>
      <c r="AV112" s="14" t="s">
        <v>82</v>
      </c>
      <c r="AW112" s="14" t="s">
        <v>33</v>
      </c>
      <c r="AX112" s="14" t="s">
        <v>72</v>
      </c>
      <c r="AY112" s="212" t="s">
        <v>132</v>
      </c>
    </row>
    <row r="113" spans="1:65" s="14" customFormat="1" ht="11.25">
      <c r="B113" s="202"/>
      <c r="C113" s="203"/>
      <c r="D113" s="187" t="s">
        <v>143</v>
      </c>
      <c r="E113" s="204" t="s">
        <v>19</v>
      </c>
      <c r="F113" s="205" t="s">
        <v>172</v>
      </c>
      <c r="G113" s="203"/>
      <c r="H113" s="206">
        <v>5.5</v>
      </c>
      <c r="I113" s="207"/>
      <c r="J113" s="203"/>
      <c r="K113" s="203"/>
      <c r="L113" s="208"/>
      <c r="M113" s="209"/>
      <c r="N113" s="210"/>
      <c r="O113" s="210"/>
      <c r="P113" s="210"/>
      <c r="Q113" s="210"/>
      <c r="R113" s="210"/>
      <c r="S113" s="210"/>
      <c r="T113" s="211"/>
      <c r="AT113" s="212" t="s">
        <v>143</v>
      </c>
      <c r="AU113" s="212" t="s">
        <v>82</v>
      </c>
      <c r="AV113" s="14" t="s">
        <v>82</v>
      </c>
      <c r="AW113" s="14" t="s">
        <v>33</v>
      </c>
      <c r="AX113" s="14" t="s">
        <v>72</v>
      </c>
      <c r="AY113" s="212" t="s">
        <v>132</v>
      </c>
    </row>
    <row r="114" spans="1:65" s="15" customFormat="1" ht="11.25">
      <c r="B114" s="213"/>
      <c r="C114" s="214"/>
      <c r="D114" s="187" t="s">
        <v>143</v>
      </c>
      <c r="E114" s="215" t="s">
        <v>19</v>
      </c>
      <c r="F114" s="216" t="s">
        <v>163</v>
      </c>
      <c r="G114" s="214"/>
      <c r="H114" s="217">
        <v>436.5</v>
      </c>
      <c r="I114" s="218"/>
      <c r="J114" s="214"/>
      <c r="K114" s="214"/>
      <c r="L114" s="219"/>
      <c r="M114" s="220"/>
      <c r="N114" s="221"/>
      <c r="O114" s="221"/>
      <c r="P114" s="221"/>
      <c r="Q114" s="221"/>
      <c r="R114" s="221"/>
      <c r="S114" s="221"/>
      <c r="T114" s="222"/>
      <c r="AT114" s="223" t="s">
        <v>143</v>
      </c>
      <c r="AU114" s="223" t="s">
        <v>82</v>
      </c>
      <c r="AV114" s="15" t="s">
        <v>139</v>
      </c>
      <c r="AW114" s="15" t="s">
        <v>33</v>
      </c>
      <c r="AX114" s="15" t="s">
        <v>80</v>
      </c>
      <c r="AY114" s="223" t="s">
        <v>132</v>
      </c>
    </row>
    <row r="115" spans="1:65" s="2" customFormat="1" ht="14.45" customHeight="1">
      <c r="A115" s="35"/>
      <c r="B115" s="36"/>
      <c r="C115" s="174" t="s">
        <v>173</v>
      </c>
      <c r="D115" s="174" t="s">
        <v>134</v>
      </c>
      <c r="E115" s="175" t="s">
        <v>174</v>
      </c>
      <c r="F115" s="176" t="s">
        <v>175</v>
      </c>
      <c r="G115" s="177" t="s">
        <v>137</v>
      </c>
      <c r="H115" s="178">
        <v>2922.12</v>
      </c>
      <c r="I115" s="179"/>
      <c r="J115" s="180">
        <f>ROUND(I115*H115,2)</f>
        <v>0</v>
      </c>
      <c r="K115" s="176" t="s">
        <v>138</v>
      </c>
      <c r="L115" s="40"/>
      <c r="M115" s="181" t="s">
        <v>19</v>
      </c>
      <c r="N115" s="182" t="s">
        <v>43</v>
      </c>
      <c r="O115" s="65"/>
      <c r="P115" s="183">
        <f>O115*H115</f>
        <v>0</v>
      </c>
      <c r="Q115" s="183">
        <v>0</v>
      </c>
      <c r="R115" s="183">
        <f>Q115*H115</f>
        <v>0</v>
      </c>
      <c r="S115" s="183">
        <v>0</v>
      </c>
      <c r="T115" s="184">
        <f>S115*H115</f>
        <v>0</v>
      </c>
      <c r="U115" s="35"/>
      <c r="V115" s="35"/>
      <c r="W115" s="35"/>
      <c r="X115" s="35"/>
      <c r="Y115" s="35"/>
      <c r="Z115" s="35"/>
      <c r="AA115" s="35"/>
      <c r="AB115" s="35"/>
      <c r="AC115" s="35"/>
      <c r="AD115" s="35"/>
      <c r="AE115" s="35"/>
      <c r="AR115" s="185" t="s">
        <v>139</v>
      </c>
      <c r="AT115" s="185" t="s">
        <v>134</v>
      </c>
      <c r="AU115" s="185" t="s">
        <v>82</v>
      </c>
      <c r="AY115" s="18" t="s">
        <v>132</v>
      </c>
      <c r="BE115" s="186">
        <f>IF(N115="základní",J115,0)</f>
        <v>0</v>
      </c>
      <c r="BF115" s="186">
        <f>IF(N115="snížená",J115,0)</f>
        <v>0</v>
      </c>
      <c r="BG115" s="186">
        <f>IF(N115="zákl. přenesená",J115,0)</f>
        <v>0</v>
      </c>
      <c r="BH115" s="186">
        <f>IF(N115="sníž. přenesená",J115,0)</f>
        <v>0</v>
      </c>
      <c r="BI115" s="186">
        <f>IF(N115="nulová",J115,0)</f>
        <v>0</v>
      </c>
      <c r="BJ115" s="18" t="s">
        <v>80</v>
      </c>
      <c r="BK115" s="186">
        <f>ROUND(I115*H115,2)</f>
        <v>0</v>
      </c>
      <c r="BL115" s="18" t="s">
        <v>139</v>
      </c>
      <c r="BM115" s="185" t="s">
        <v>176</v>
      </c>
    </row>
    <row r="116" spans="1:65" s="2" customFormat="1" ht="68.25">
      <c r="A116" s="35"/>
      <c r="B116" s="36"/>
      <c r="C116" s="37"/>
      <c r="D116" s="187" t="s">
        <v>141</v>
      </c>
      <c r="E116" s="37"/>
      <c r="F116" s="188" t="s">
        <v>177</v>
      </c>
      <c r="G116" s="37"/>
      <c r="H116" s="37"/>
      <c r="I116" s="189"/>
      <c r="J116" s="37"/>
      <c r="K116" s="37"/>
      <c r="L116" s="40"/>
      <c r="M116" s="190"/>
      <c r="N116" s="191"/>
      <c r="O116" s="65"/>
      <c r="P116" s="65"/>
      <c r="Q116" s="65"/>
      <c r="R116" s="65"/>
      <c r="S116" s="65"/>
      <c r="T116" s="66"/>
      <c r="U116" s="35"/>
      <c r="V116" s="35"/>
      <c r="W116" s="35"/>
      <c r="X116" s="35"/>
      <c r="Y116" s="35"/>
      <c r="Z116" s="35"/>
      <c r="AA116" s="35"/>
      <c r="AB116" s="35"/>
      <c r="AC116" s="35"/>
      <c r="AD116" s="35"/>
      <c r="AE116" s="35"/>
      <c r="AT116" s="18" t="s">
        <v>141</v>
      </c>
      <c r="AU116" s="18" t="s">
        <v>82</v>
      </c>
    </row>
    <row r="117" spans="1:65" s="13" customFormat="1" ht="11.25">
      <c r="B117" s="192"/>
      <c r="C117" s="193"/>
      <c r="D117" s="187" t="s">
        <v>143</v>
      </c>
      <c r="E117" s="194" t="s">
        <v>19</v>
      </c>
      <c r="F117" s="195" t="s">
        <v>178</v>
      </c>
      <c r="G117" s="193"/>
      <c r="H117" s="194" t="s">
        <v>19</v>
      </c>
      <c r="I117" s="196"/>
      <c r="J117" s="193"/>
      <c r="K117" s="193"/>
      <c r="L117" s="197"/>
      <c r="M117" s="198"/>
      <c r="N117" s="199"/>
      <c r="O117" s="199"/>
      <c r="P117" s="199"/>
      <c r="Q117" s="199"/>
      <c r="R117" s="199"/>
      <c r="S117" s="199"/>
      <c r="T117" s="200"/>
      <c r="AT117" s="201" t="s">
        <v>143</v>
      </c>
      <c r="AU117" s="201" t="s">
        <v>82</v>
      </c>
      <c r="AV117" s="13" t="s">
        <v>80</v>
      </c>
      <c r="AW117" s="13" t="s">
        <v>33</v>
      </c>
      <c r="AX117" s="13" t="s">
        <v>72</v>
      </c>
      <c r="AY117" s="201" t="s">
        <v>132</v>
      </c>
    </row>
    <row r="118" spans="1:65" s="14" customFormat="1" ht="11.25">
      <c r="B118" s="202"/>
      <c r="C118" s="203"/>
      <c r="D118" s="187" t="s">
        <v>143</v>
      </c>
      <c r="E118" s="204" t="s">
        <v>19</v>
      </c>
      <c r="F118" s="205" t="s">
        <v>179</v>
      </c>
      <c r="G118" s="203"/>
      <c r="H118" s="206">
        <v>2922.12</v>
      </c>
      <c r="I118" s="207"/>
      <c r="J118" s="203"/>
      <c r="K118" s="203"/>
      <c r="L118" s="208"/>
      <c r="M118" s="209"/>
      <c r="N118" s="210"/>
      <c r="O118" s="210"/>
      <c r="P118" s="210"/>
      <c r="Q118" s="210"/>
      <c r="R118" s="210"/>
      <c r="S118" s="210"/>
      <c r="T118" s="211"/>
      <c r="AT118" s="212" t="s">
        <v>143</v>
      </c>
      <c r="AU118" s="212" t="s">
        <v>82</v>
      </c>
      <c r="AV118" s="14" t="s">
        <v>82</v>
      </c>
      <c r="AW118" s="14" t="s">
        <v>33</v>
      </c>
      <c r="AX118" s="14" t="s">
        <v>80</v>
      </c>
      <c r="AY118" s="212" t="s">
        <v>132</v>
      </c>
    </row>
    <row r="119" spans="1:65" s="2" customFormat="1" ht="24.2" customHeight="1">
      <c r="A119" s="35"/>
      <c r="B119" s="36"/>
      <c r="C119" s="174" t="s">
        <v>180</v>
      </c>
      <c r="D119" s="174" t="s">
        <v>134</v>
      </c>
      <c r="E119" s="175" t="s">
        <v>181</v>
      </c>
      <c r="F119" s="176" t="s">
        <v>182</v>
      </c>
      <c r="G119" s="177" t="s">
        <v>183</v>
      </c>
      <c r="H119" s="178">
        <v>1870.079</v>
      </c>
      <c r="I119" s="179"/>
      <c r="J119" s="180">
        <f>ROUND(I119*H119,2)</f>
        <v>0</v>
      </c>
      <c r="K119" s="176" t="s">
        <v>138</v>
      </c>
      <c r="L119" s="40"/>
      <c r="M119" s="181" t="s">
        <v>19</v>
      </c>
      <c r="N119" s="182" t="s">
        <v>43</v>
      </c>
      <c r="O119" s="65"/>
      <c r="P119" s="183">
        <f>O119*H119</f>
        <v>0</v>
      </c>
      <c r="Q119" s="183">
        <v>0</v>
      </c>
      <c r="R119" s="183">
        <f>Q119*H119</f>
        <v>0</v>
      </c>
      <c r="S119" s="183">
        <v>0</v>
      </c>
      <c r="T119" s="184">
        <f>S119*H119</f>
        <v>0</v>
      </c>
      <c r="U119" s="35"/>
      <c r="V119" s="35"/>
      <c r="W119" s="35"/>
      <c r="X119" s="35"/>
      <c r="Y119" s="35"/>
      <c r="Z119" s="35"/>
      <c r="AA119" s="35"/>
      <c r="AB119" s="35"/>
      <c r="AC119" s="35"/>
      <c r="AD119" s="35"/>
      <c r="AE119" s="35"/>
      <c r="AR119" s="185" t="s">
        <v>139</v>
      </c>
      <c r="AT119" s="185" t="s">
        <v>134</v>
      </c>
      <c r="AU119" s="185" t="s">
        <v>82</v>
      </c>
      <c r="AY119" s="18" t="s">
        <v>132</v>
      </c>
      <c r="BE119" s="186">
        <f>IF(N119="základní",J119,0)</f>
        <v>0</v>
      </c>
      <c r="BF119" s="186">
        <f>IF(N119="snížená",J119,0)</f>
        <v>0</v>
      </c>
      <c r="BG119" s="186">
        <f>IF(N119="zákl. přenesená",J119,0)</f>
        <v>0</v>
      </c>
      <c r="BH119" s="186">
        <f>IF(N119="sníž. přenesená",J119,0)</f>
        <v>0</v>
      </c>
      <c r="BI119" s="186">
        <f>IF(N119="nulová",J119,0)</f>
        <v>0</v>
      </c>
      <c r="BJ119" s="18" t="s">
        <v>80</v>
      </c>
      <c r="BK119" s="186">
        <f>ROUND(I119*H119,2)</f>
        <v>0</v>
      </c>
      <c r="BL119" s="18" t="s">
        <v>139</v>
      </c>
      <c r="BM119" s="185" t="s">
        <v>184</v>
      </c>
    </row>
    <row r="120" spans="1:65" s="2" customFormat="1" ht="68.25">
      <c r="A120" s="35"/>
      <c r="B120" s="36"/>
      <c r="C120" s="37"/>
      <c r="D120" s="187" t="s">
        <v>141</v>
      </c>
      <c r="E120" s="37"/>
      <c r="F120" s="188" t="s">
        <v>185</v>
      </c>
      <c r="G120" s="37"/>
      <c r="H120" s="37"/>
      <c r="I120" s="189"/>
      <c r="J120" s="37"/>
      <c r="K120" s="37"/>
      <c r="L120" s="40"/>
      <c r="M120" s="190"/>
      <c r="N120" s="191"/>
      <c r="O120" s="65"/>
      <c r="P120" s="65"/>
      <c r="Q120" s="65"/>
      <c r="R120" s="65"/>
      <c r="S120" s="65"/>
      <c r="T120" s="66"/>
      <c r="U120" s="35"/>
      <c r="V120" s="35"/>
      <c r="W120" s="35"/>
      <c r="X120" s="35"/>
      <c r="Y120" s="35"/>
      <c r="Z120" s="35"/>
      <c r="AA120" s="35"/>
      <c r="AB120" s="35"/>
      <c r="AC120" s="35"/>
      <c r="AD120" s="35"/>
      <c r="AE120" s="35"/>
      <c r="AT120" s="18" t="s">
        <v>141</v>
      </c>
      <c r="AU120" s="18" t="s">
        <v>82</v>
      </c>
    </row>
    <row r="121" spans="1:65" s="2" customFormat="1" ht="24.2" customHeight="1">
      <c r="A121" s="35"/>
      <c r="B121" s="36"/>
      <c r="C121" s="174" t="s">
        <v>186</v>
      </c>
      <c r="D121" s="174" t="s">
        <v>134</v>
      </c>
      <c r="E121" s="175" t="s">
        <v>187</v>
      </c>
      <c r="F121" s="176" t="s">
        <v>188</v>
      </c>
      <c r="G121" s="177" t="s">
        <v>183</v>
      </c>
      <c r="H121" s="178">
        <v>427.92</v>
      </c>
      <c r="I121" s="179"/>
      <c r="J121" s="180">
        <f>ROUND(I121*H121,2)</f>
        <v>0</v>
      </c>
      <c r="K121" s="176" t="s">
        <v>138</v>
      </c>
      <c r="L121" s="40"/>
      <c r="M121" s="181" t="s">
        <v>19</v>
      </c>
      <c r="N121" s="182" t="s">
        <v>43</v>
      </c>
      <c r="O121" s="65"/>
      <c r="P121" s="183">
        <f>O121*H121</f>
        <v>0</v>
      </c>
      <c r="Q121" s="183">
        <v>0</v>
      </c>
      <c r="R121" s="183">
        <f>Q121*H121</f>
        <v>0</v>
      </c>
      <c r="S121" s="183">
        <v>0</v>
      </c>
      <c r="T121" s="184">
        <f>S121*H121</f>
        <v>0</v>
      </c>
      <c r="U121" s="35"/>
      <c r="V121" s="35"/>
      <c r="W121" s="35"/>
      <c r="X121" s="35"/>
      <c r="Y121" s="35"/>
      <c r="Z121" s="35"/>
      <c r="AA121" s="35"/>
      <c r="AB121" s="35"/>
      <c r="AC121" s="35"/>
      <c r="AD121" s="35"/>
      <c r="AE121" s="35"/>
      <c r="AR121" s="185" t="s">
        <v>139</v>
      </c>
      <c r="AT121" s="185" t="s">
        <v>134</v>
      </c>
      <c r="AU121" s="185" t="s">
        <v>82</v>
      </c>
      <c r="AY121" s="18" t="s">
        <v>132</v>
      </c>
      <c r="BE121" s="186">
        <f>IF(N121="základní",J121,0)</f>
        <v>0</v>
      </c>
      <c r="BF121" s="186">
        <f>IF(N121="snížená",J121,0)</f>
        <v>0</v>
      </c>
      <c r="BG121" s="186">
        <f>IF(N121="zákl. přenesená",J121,0)</f>
        <v>0</v>
      </c>
      <c r="BH121" s="186">
        <f>IF(N121="sníž. přenesená",J121,0)</f>
        <v>0</v>
      </c>
      <c r="BI121" s="186">
        <f>IF(N121="nulová",J121,0)</f>
        <v>0</v>
      </c>
      <c r="BJ121" s="18" t="s">
        <v>80</v>
      </c>
      <c r="BK121" s="186">
        <f>ROUND(I121*H121,2)</f>
        <v>0</v>
      </c>
      <c r="BL121" s="18" t="s">
        <v>139</v>
      </c>
      <c r="BM121" s="185" t="s">
        <v>189</v>
      </c>
    </row>
    <row r="122" spans="1:65" s="2" customFormat="1" ht="253.5">
      <c r="A122" s="35"/>
      <c r="B122" s="36"/>
      <c r="C122" s="37"/>
      <c r="D122" s="187" t="s">
        <v>141</v>
      </c>
      <c r="E122" s="37"/>
      <c r="F122" s="188" t="s">
        <v>190</v>
      </c>
      <c r="G122" s="37"/>
      <c r="H122" s="37"/>
      <c r="I122" s="189"/>
      <c r="J122" s="37"/>
      <c r="K122" s="37"/>
      <c r="L122" s="40"/>
      <c r="M122" s="190"/>
      <c r="N122" s="191"/>
      <c r="O122" s="65"/>
      <c r="P122" s="65"/>
      <c r="Q122" s="65"/>
      <c r="R122" s="65"/>
      <c r="S122" s="65"/>
      <c r="T122" s="66"/>
      <c r="U122" s="35"/>
      <c r="V122" s="35"/>
      <c r="W122" s="35"/>
      <c r="X122" s="35"/>
      <c r="Y122" s="35"/>
      <c r="Z122" s="35"/>
      <c r="AA122" s="35"/>
      <c r="AB122" s="35"/>
      <c r="AC122" s="35"/>
      <c r="AD122" s="35"/>
      <c r="AE122" s="35"/>
      <c r="AT122" s="18" t="s">
        <v>141</v>
      </c>
      <c r="AU122" s="18" t="s">
        <v>82</v>
      </c>
    </row>
    <row r="123" spans="1:65" s="14" customFormat="1" ht="11.25">
      <c r="B123" s="202"/>
      <c r="C123" s="203"/>
      <c r="D123" s="187" t="s">
        <v>143</v>
      </c>
      <c r="E123" s="204" t="s">
        <v>19</v>
      </c>
      <c r="F123" s="205" t="s">
        <v>191</v>
      </c>
      <c r="G123" s="203"/>
      <c r="H123" s="206">
        <v>420</v>
      </c>
      <c r="I123" s="207"/>
      <c r="J123" s="203"/>
      <c r="K123" s="203"/>
      <c r="L123" s="208"/>
      <c r="M123" s="209"/>
      <c r="N123" s="210"/>
      <c r="O123" s="210"/>
      <c r="P123" s="210"/>
      <c r="Q123" s="210"/>
      <c r="R123" s="210"/>
      <c r="S123" s="210"/>
      <c r="T123" s="211"/>
      <c r="AT123" s="212" t="s">
        <v>143</v>
      </c>
      <c r="AU123" s="212" t="s">
        <v>82</v>
      </c>
      <c r="AV123" s="14" t="s">
        <v>82</v>
      </c>
      <c r="AW123" s="14" t="s">
        <v>33</v>
      </c>
      <c r="AX123" s="14" t="s">
        <v>72</v>
      </c>
      <c r="AY123" s="212" t="s">
        <v>132</v>
      </c>
    </row>
    <row r="124" spans="1:65" s="14" customFormat="1" ht="11.25">
      <c r="B124" s="202"/>
      <c r="C124" s="203"/>
      <c r="D124" s="187" t="s">
        <v>143</v>
      </c>
      <c r="E124" s="204" t="s">
        <v>19</v>
      </c>
      <c r="F124" s="205" t="s">
        <v>192</v>
      </c>
      <c r="G124" s="203"/>
      <c r="H124" s="206">
        <v>7.92</v>
      </c>
      <c r="I124" s="207"/>
      <c r="J124" s="203"/>
      <c r="K124" s="203"/>
      <c r="L124" s="208"/>
      <c r="M124" s="209"/>
      <c r="N124" s="210"/>
      <c r="O124" s="210"/>
      <c r="P124" s="210"/>
      <c r="Q124" s="210"/>
      <c r="R124" s="210"/>
      <c r="S124" s="210"/>
      <c r="T124" s="211"/>
      <c r="AT124" s="212" t="s">
        <v>143</v>
      </c>
      <c r="AU124" s="212" t="s">
        <v>82</v>
      </c>
      <c r="AV124" s="14" t="s">
        <v>82</v>
      </c>
      <c r="AW124" s="14" t="s">
        <v>33</v>
      </c>
      <c r="AX124" s="14" t="s">
        <v>72</v>
      </c>
      <c r="AY124" s="212" t="s">
        <v>132</v>
      </c>
    </row>
    <row r="125" spans="1:65" s="15" customFormat="1" ht="11.25">
      <c r="B125" s="213"/>
      <c r="C125" s="214"/>
      <c r="D125" s="187" t="s">
        <v>143</v>
      </c>
      <c r="E125" s="215" t="s">
        <v>19</v>
      </c>
      <c r="F125" s="216" t="s">
        <v>163</v>
      </c>
      <c r="G125" s="214"/>
      <c r="H125" s="217">
        <v>427.92</v>
      </c>
      <c r="I125" s="218"/>
      <c r="J125" s="214"/>
      <c r="K125" s="214"/>
      <c r="L125" s="219"/>
      <c r="M125" s="220"/>
      <c r="N125" s="221"/>
      <c r="O125" s="221"/>
      <c r="P125" s="221"/>
      <c r="Q125" s="221"/>
      <c r="R125" s="221"/>
      <c r="S125" s="221"/>
      <c r="T125" s="222"/>
      <c r="AT125" s="223" t="s">
        <v>143</v>
      </c>
      <c r="AU125" s="223" t="s">
        <v>82</v>
      </c>
      <c r="AV125" s="15" t="s">
        <v>139</v>
      </c>
      <c r="AW125" s="15" t="s">
        <v>33</v>
      </c>
      <c r="AX125" s="15" t="s">
        <v>80</v>
      </c>
      <c r="AY125" s="223" t="s">
        <v>132</v>
      </c>
    </row>
    <row r="126" spans="1:65" s="2" customFormat="1" ht="37.9" customHeight="1">
      <c r="A126" s="35"/>
      <c r="B126" s="36"/>
      <c r="C126" s="174" t="s">
        <v>193</v>
      </c>
      <c r="D126" s="174" t="s">
        <v>134</v>
      </c>
      <c r="E126" s="175" t="s">
        <v>194</v>
      </c>
      <c r="F126" s="176" t="s">
        <v>195</v>
      </c>
      <c r="G126" s="177" t="s">
        <v>183</v>
      </c>
      <c r="H126" s="178">
        <v>2162.2910000000002</v>
      </c>
      <c r="I126" s="179"/>
      <c r="J126" s="180">
        <f>ROUND(I126*H126,2)</f>
        <v>0</v>
      </c>
      <c r="K126" s="176" t="s">
        <v>138</v>
      </c>
      <c r="L126" s="40"/>
      <c r="M126" s="181" t="s">
        <v>19</v>
      </c>
      <c r="N126" s="182" t="s">
        <v>43</v>
      </c>
      <c r="O126" s="65"/>
      <c r="P126" s="183">
        <f>O126*H126</f>
        <v>0</v>
      </c>
      <c r="Q126" s="183">
        <v>0</v>
      </c>
      <c r="R126" s="183">
        <f>Q126*H126</f>
        <v>0</v>
      </c>
      <c r="S126" s="183">
        <v>0</v>
      </c>
      <c r="T126" s="184">
        <f>S126*H126</f>
        <v>0</v>
      </c>
      <c r="U126" s="35"/>
      <c r="V126" s="35"/>
      <c r="W126" s="35"/>
      <c r="X126" s="35"/>
      <c r="Y126" s="35"/>
      <c r="Z126" s="35"/>
      <c r="AA126" s="35"/>
      <c r="AB126" s="35"/>
      <c r="AC126" s="35"/>
      <c r="AD126" s="35"/>
      <c r="AE126" s="35"/>
      <c r="AR126" s="185" t="s">
        <v>139</v>
      </c>
      <c r="AT126" s="185" t="s">
        <v>134</v>
      </c>
      <c r="AU126" s="185" t="s">
        <v>82</v>
      </c>
      <c r="AY126" s="18" t="s">
        <v>132</v>
      </c>
      <c r="BE126" s="186">
        <f>IF(N126="základní",J126,0)</f>
        <v>0</v>
      </c>
      <c r="BF126" s="186">
        <f>IF(N126="snížená",J126,0)</f>
        <v>0</v>
      </c>
      <c r="BG126" s="186">
        <f>IF(N126="zákl. přenesená",J126,0)</f>
        <v>0</v>
      </c>
      <c r="BH126" s="186">
        <f>IF(N126="sníž. přenesená",J126,0)</f>
        <v>0</v>
      </c>
      <c r="BI126" s="186">
        <f>IF(N126="nulová",J126,0)</f>
        <v>0</v>
      </c>
      <c r="BJ126" s="18" t="s">
        <v>80</v>
      </c>
      <c r="BK126" s="186">
        <f>ROUND(I126*H126,2)</f>
        <v>0</v>
      </c>
      <c r="BL126" s="18" t="s">
        <v>139</v>
      </c>
      <c r="BM126" s="185" t="s">
        <v>196</v>
      </c>
    </row>
    <row r="127" spans="1:65" s="2" customFormat="1" ht="58.5">
      <c r="A127" s="35"/>
      <c r="B127" s="36"/>
      <c r="C127" s="37"/>
      <c r="D127" s="187" t="s">
        <v>141</v>
      </c>
      <c r="E127" s="37"/>
      <c r="F127" s="188" t="s">
        <v>197</v>
      </c>
      <c r="G127" s="37"/>
      <c r="H127" s="37"/>
      <c r="I127" s="189"/>
      <c r="J127" s="37"/>
      <c r="K127" s="37"/>
      <c r="L127" s="40"/>
      <c r="M127" s="190"/>
      <c r="N127" s="191"/>
      <c r="O127" s="65"/>
      <c r="P127" s="65"/>
      <c r="Q127" s="65"/>
      <c r="R127" s="65"/>
      <c r="S127" s="65"/>
      <c r="T127" s="66"/>
      <c r="U127" s="35"/>
      <c r="V127" s="35"/>
      <c r="W127" s="35"/>
      <c r="X127" s="35"/>
      <c r="Y127" s="35"/>
      <c r="Z127" s="35"/>
      <c r="AA127" s="35"/>
      <c r="AB127" s="35"/>
      <c r="AC127" s="35"/>
      <c r="AD127" s="35"/>
      <c r="AE127" s="35"/>
      <c r="AT127" s="18" t="s">
        <v>141</v>
      </c>
      <c r="AU127" s="18" t="s">
        <v>82</v>
      </c>
    </row>
    <row r="128" spans="1:65" s="14" customFormat="1" ht="11.25">
      <c r="B128" s="202"/>
      <c r="C128" s="203"/>
      <c r="D128" s="187" t="s">
        <v>143</v>
      </c>
      <c r="E128" s="204" t="s">
        <v>19</v>
      </c>
      <c r="F128" s="205" t="s">
        <v>198</v>
      </c>
      <c r="G128" s="203"/>
      <c r="H128" s="206">
        <v>292.21199999999999</v>
      </c>
      <c r="I128" s="207"/>
      <c r="J128" s="203"/>
      <c r="K128" s="203"/>
      <c r="L128" s="208"/>
      <c r="M128" s="209"/>
      <c r="N128" s="210"/>
      <c r="O128" s="210"/>
      <c r="P128" s="210"/>
      <c r="Q128" s="210"/>
      <c r="R128" s="210"/>
      <c r="S128" s="210"/>
      <c r="T128" s="211"/>
      <c r="AT128" s="212" t="s">
        <v>143</v>
      </c>
      <c r="AU128" s="212" t="s">
        <v>82</v>
      </c>
      <c r="AV128" s="14" t="s">
        <v>82</v>
      </c>
      <c r="AW128" s="14" t="s">
        <v>33</v>
      </c>
      <c r="AX128" s="14" t="s">
        <v>72</v>
      </c>
      <c r="AY128" s="212" t="s">
        <v>132</v>
      </c>
    </row>
    <row r="129" spans="1:65" s="14" customFormat="1" ht="11.25">
      <c r="B129" s="202"/>
      <c r="C129" s="203"/>
      <c r="D129" s="187" t="s">
        <v>143</v>
      </c>
      <c r="E129" s="204" t="s">
        <v>19</v>
      </c>
      <c r="F129" s="205" t="s">
        <v>199</v>
      </c>
      <c r="G129" s="203"/>
      <c r="H129" s="206">
        <v>1870.079</v>
      </c>
      <c r="I129" s="207"/>
      <c r="J129" s="203"/>
      <c r="K129" s="203"/>
      <c r="L129" s="208"/>
      <c r="M129" s="209"/>
      <c r="N129" s="210"/>
      <c r="O129" s="210"/>
      <c r="P129" s="210"/>
      <c r="Q129" s="210"/>
      <c r="R129" s="210"/>
      <c r="S129" s="210"/>
      <c r="T129" s="211"/>
      <c r="AT129" s="212" t="s">
        <v>143</v>
      </c>
      <c r="AU129" s="212" t="s">
        <v>82</v>
      </c>
      <c r="AV129" s="14" t="s">
        <v>82</v>
      </c>
      <c r="AW129" s="14" t="s">
        <v>33</v>
      </c>
      <c r="AX129" s="14" t="s">
        <v>72</v>
      </c>
      <c r="AY129" s="212" t="s">
        <v>132</v>
      </c>
    </row>
    <row r="130" spans="1:65" s="15" customFormat="1" ht="11.25">
      <c r="B130" s="213"/>
      <c r="C130" s="214"/>
      <c r="D130" s="187" t="s">
        <v>143</v>
      </c>
      <c r="E130" s="215" t="s">
        <v>19</v>
      </c>
      <c r="F130" s="216" t="s">
        <v>163</v>
      </c>
      <c r="G130" s="214"/>
      <c r="H130" s="217">
        <v>2162.2910000000002</v>
      </c>
      <c r="I130" s="218"/>
      <c r="J130" s="214"/>
      <c r="K130" s="214"/>
      <c r="L130" s="219"/>
      <c r="M130" s="220"/>
      <c r="N130" s="221"/>
      <c r="O130" s="221"/>
      <c r="P130" s="221"/>
      <c r="Q130" s="221"/>
      <c r="R130" s="221"/>
      <c r="S130" s="221"/>
      <c r="T130" s="222"/>
      <c r="AT130" s="223" t="s">
        <v>143</v>
      </c>
      <c r="AU130" s="223" t="s">
        <v>82</v>
      </c>
      <c r="AV130" s="15" t="s">
        <v>139</v>
      </c>
      <c r="AW130" s="15" t="s">
        <v>33</v>
      </c>
      <c r="AX130" s="15" t="s">
        <v>80</v>
      </c>
      <c r="AY130" s="223" t="s">
        <v>132</v>
      </c>
    </row>
    <row r="131" spans="1:65" s="2" customFormat="1" ht="37.9" customHeight="1">
      <c r="A131" s="35"/>
      <c r="B131" s="36"/>
      <c r="C131" s="174" t="s">
        <v>200</v>
      </c>
      <c r="D131" s="174" t="s">
        <v>134</v>
      </c>
      <c r="E131" s="175" t="s">
        <v>201</v>
      </c>
      <c r="F131" s="176" t="s">
        <v>202</v>
      </c>
      <c r="G131" s="177" t="s">
        <v>183</v>
      </c>
      <c r="H131" s="178">
        <v>17298.328000000001</v>
      </c>
      <c r="I131" s="179"/>
      <c r="J131" s="180">
        <f>ROUND(I131*H131,2)</f>
        <v>0</v>
      </c>
      <c r="K131" s="176" t="s">
        <v>138</v>
      </c>
      <c r="L131" s="40"/>
      <c r="M131" s="181" t="s">
        <v>19</v>
      </c>
      <c r="N131" s="182" t="s">
        <v>43</v>
      </c>
      <c r="O131" s="65"/>
      <c r="P131" s="183">
        <f>O131*H131</f>
        <v>0</v>
      </c>
      <c r="Q131" s="183">
        <v>0</v>
      </c>
      <c r="R131" s="183">
        <f>Q131*H131</f>
        <v>0</v>
      </c>
      <c r="S131" s="183">
        <v>0</v>
      </c>
      <c r="T131" s="184">
        <f>S131*H131</f>
        <v>0</v>
      </c>
      <c r="U131" s="35"/>
      <c r="V131" s="35"/>
      <c r="W131" s="35"/>
      <c r="X131" s="35"/>
      <c r="Y131" s="35"/>
      <c r="Z131" s="35"/>
      <c r="AA131" s="35"/>
      <c r="AB131" s="35"/>
      <c r="AC131" s="35"/>
      <c r="AD131" s="35"/>
      <c r="AE131" s="35"/>
      <c r="AR131" s="185" t="s">
        <v>139</v>
      </c>
      <c r="AT131" s="185" t="s">
        <v>134</v>
      </c>
      <c r="AU131" s="185" t="s">
        <v>82</v>
      </c>
      <c r="AY131" s="18" t="s">
        <v>132</v>
      </c>
      <c r="BE131" s="186">
        <f>IF(N131="základní",J131,0)</f>
        <v>0</v>
      </c>
      <c r="BF131" s="186">
        <f>IF(N131="snížená",J131,0)</f>
        <v>0</v>
      </c>
      <c r="BG131" s="186">
        <f>IF(N131="zákl. přenesená",J131,0)</f>
        <v>0</v>
      </c>
      <c r="BH131" s="186">
        <f>IF(N131="sníž. přenesená",J131,0)</f>
        <v>0</v>
      </c>
      <c r="BI131" s="186">
        <f>IF(N131="nulová",J131,0)</f>
        <v>0</v>
      </c>
      <c r="BJ131" s="18" t="s">
        <v>80</v>
      </c>
      <c r="BK131" s="186">
        <f>ROUND(I131*H131,2)</f>
        <v>0</v>
      </c>
      <c r="BL131" s="18" t="s">
        <v>139</v>
      </c>
      <c r="BM131" s="185" t="s">
        <v>203</v>
      </c>
    </row>
    <row r="132" spans="1:65" s="2" customFormat="1" ht="58.5">
      <c r="A132" s="35"/>
      <c r="B132" s="36"/>
      <c r="C132" s="37"/>
      <c r="D132" s="187" t="s">
        <v>141</v>
      </c>
      <c r="E132" s="37"/>
      <c r="F132" s="188" t="s">
        <v>197</v>
      </c>
      <c r="G132" s="37"/>
      <c r="H132" s="37"/>
      <c r="I132" s="189"/>
      <c r="J132" s="37"/>
      <c r="K132" s="37"/>
      <c r="L132" s="40"/>
      <c r="M132" s="190"/>
      <c r="N132" s="191"/>
      <c r="O132" s="65"/>
      <c r="P132" s="65"/>
      <c r="Q132" s="65"/>
      <c r="R132" s="65"/>
      <c r="S132" s="65"/>
      <c r="T132" s="66"/>
      <c r="U132" s="35"/>
      <c r="V132" s="35"/>
      <c r="W132" s="35"/>
      <c r="X132" s="35"/>
      <c r="Y132" s="35"/>
      <c r="Z132" s="35"/>
      <c r="AA132" s="35"/>
      <c r="AB132" s="35"/>
      <c r="AC132" s="35"/>
      <c r="AD132" s="35"/>
      <c r="AE132" s="35"/>
      <c r="AT132" s="18" t="s">
        <v>141</v>
      </c>
      <c r="AU132" s="18" t="s">
        <v>82</v>
      </c>
    </row>
    <row r="133" spans="1:65" s="14" customFormat="1" ht="11.25">
      <c r="B133" s="202"/>
      <c r="C133" s="203"/>
      <c r="D133" s="187" t="s">
        <v>143</v>
      </c>
      <c r="E133" s="204" t="s">
        <v>19</v>
      </c>
      <c r="F133" s="205" t="s">
        <v>198</v>
      </c>
      <c r="G133" s="203"/>
      <c r="H133" s="206">
        <v>292.21199999999999</v>
      </c>
      <c r="I133" s="207"/>
      <c r="J133" s="203"/>
      <c r="K133" s="203"/>
      <c r="L133" s="208"/>
      <c r="M133" s="209"/>
      <c r="N133" s="210"/>
      <c r="O133" s="210"/>
      <c r="P133" s="210"/>
      <c r="Q133" s="210"/>
      <c r="R133" s="210"/>
      <c r="S133" s="210"/>
      <c r="T133" s="211"/>
      <c r="AT133" s="212" t="s">
        <v>143</v>
      </c>
      <c r="AU133" s="212" t="s">
        <v>82</v>
      </c>
      <c r="AV133" s="14" t="s">
        <v>82</v>
      </c>
      <c r="AW133" s="14" t="s">
        <v>33</v>
      </c>
      <c r="AX133" s="14" t="s">
        <v>72</v>
      </c>
      <c r="AY133" s="212" t="s">
        <v>132</v>
      </c>
    </row>
    <row r="134" spans="1:65" s="14" customFormat="1" ht="11.25">
      <c r="B134" s="202"/>
      <c r="C134" s="203"/>
      <c r="D134" s="187" t="s">
        <v>143</v>
      </c>
      <c r="E134" s="204" t="s">
        <v>19</v>
      </c>
      <c r="F134" s="205" t="s">
        <v>199</v>
      </c>
      <c r="G134" s="203"/>
      <c r="H134" s="206">
        <v>1870.079</v>
      </c>
      <c r="I134" s="207"/>
      <c r="J134" s="203"/>
      <c r="K134" s="203"/>
      <c r="L134" s="208"/>
      <c r="M134" s="209"/>
      <c r="N134" s="210"/>
      <c r="O134" s="210"/>
      <c r="P134" s="210"/>
      <c r="Q134" s="210"/>
      <c r="R134" s="210"/>
      <c r="S134" s="210"/>
      <c r="T134" s="211"/>
      <c r="AT134" s="212" t="s">
        <v>143</v>
      </c>
      <c r="AU134" s="212" t="s">
        <v>82</v>
      </c>
      <c r="AV134" s="14" t="s">
        <v>82</v>
      </c>
      <c r="AW134" s="14" t="s">
        <v>33</v>
      </c>
      <c r="AX134" s="14" t="s">
        <v>72</v>
      </c>
      <c r="AY134" s="212" t="s">
        <v>132</v>
      </c>
    </row>
    <row r="135" spans="1:65" s="15" customFormat="1" ht="11.25">
      <c r="B135" s="213"/>
      <c r="C135" s="214"/>
      <c r="D135" s="187" t="s">
        <v>143</v>
      </c>
      <c r="E135" s="215" t="s">
        <v>19</v>
      </c>
      <c r="F135" s="216" t="s">
        <v>163</v>
      </c>
      <c r="G135" s="214"/>
      <c r="H135" s="217">
        <v>2162.2910000000002</v>
      </c>
      <c r="I135" s="218"/>
      <c r="J135" s="214"/>
      <c r="K135" s="214"/>
      <c r="L135" s="219"/>
      <c r="M135" s="220"/>
      <c r="N135" s="221"/>
      <c r="O135" s="221"/>
      <c r="P135" s="221"/>
      <c r="Q135" s="221"/>
      <c r="R135" s="221"/>
      <c r="S135" s="221"/>
      <c r="T135" s="222"/>
      <c r="AT135" s="223" t="s">
        <v>143</v>
      </c>
      <c r="AU135" s="223" t="s">
        <v>82</v>
      </c>
      <c r="AV135" s="15" t="s">
        <v>139</v>
      </c>
      <c r="AW135" s="15" t="s">
        <v>33</v>
      </c>
      <c r="AX135" s="15" t="s">
        <v>80</v>
      </c>
      <c r="AY135" s="223" t="s">
        <v>132</v>
      </c>
    </row>
    <row r="136" spans="1:65" s="14" customFormat="1" ht="11.25">
      <c r="B136" s="202"/>
      <c r="C136" s="203"/>
      <c r="D136" s="187" t="s">
        <v>143</v>
      </c>
      <c r="E136" s="203"/>
      <c r="F136" s="205" t="s">
        <v>204</v>
      </c>
      <c r="G136" s="203"/>
      <c r="H136" s="206">
        <v>17298.328000000001</v>
      </c>
      <c r="I136" s="207"/>
      <c r="J136" s="203"/>
      <c r="K136" s="203"/>
      <c r="L136" s="208"/>
      <c r="M136" s="209"/>
      <c r="N136" s="210"/>
      <c r="O136" s="210"/>
      <c r="P136" s="210"/>
      <c r="Q136" s="210"/>
      <c r="R136" s="210"/>
      <c r="S136" s="210"/>
      <c r="T136" s="211"/>
      <c r="AT136" s="212" t="s">
        <v>143</v>
      </c>
      <c r="AU136" s="212" t="s">
        <v>82</v>
      </c>
      <c r="AV136" s="14" t="s">
        <v>82</v>
      </c>
      <c r="AW136" s="14" t="s">
        <v>4</v>
      </c>
      <c r="AX136" s="14" t="s">
        <v>80</v>
      </c>
      <c r="AY136" s="212" t="s">
        <v>132</v>
      </c>
    </row>
    <row r="137" spans="1:65" s="2" customFormat="1" ht="24.2" customHeight="1">
      <c r="A137" s="35"/>
      <c r="B137" s="36"/>
      <c r="C137" s="174" t="s">
        <v>205</v>
      </c>
      <c r="D137" s="174" t="s">
        <v>134</v>
      </c>
      <c r="E137" s="175" t="s">
        <v>206</v>
      </c>
      <c r="F137" s="176" t="s">
        <v>207</v>
      </c>
      <c r="G137" s="177" t="s">
        <v>183</v>
      </c>
      <c r="H137" s="178">
        <v>1604.998</v>
      </c>
      <c r="I137" s="179"/>
      <c r="J137" s="180">
        <f>ROUND(I137*H137,2)</f>
        <v>0</v>
      </c>
      <c r="K137" s="176" t="s">
        <v>138</v>
      </c>
      <c r="L137" s="40"/>
      <c r="M137" s="181" t="s">
        <v>19</v>
      </c>
      <c r="N137" s="182" t="s">
        <v>43</v>
      </c>
      <c r="O137" s="65"/>
      <c r="P137" s="183">
        <f>O137*H137</f>
        <v>0</v>
      </c>
      <c r="Q137" s="183">
        <v>0</v>
      </c>
      <c r="R137" s="183">
        <f>Q137*H137</f>
        <v>0</v>
      </c>
      <c r="S137" s="183">
        <v>0</v>
      </c>
      <c r="T137" s="184">
        <f>S137*H137</f>
        <v>0</v>
      </c>
      <c r="U137" s="35"/>
      <c r="V137" s="35"/>
      <c r="W137" s="35"/>
      <c r="X137" s="35"/>
      <c r="Y137" s="35"/>
      <c r="Z137" s="35"/>
      <c r="AA137" s="35"/>
      <c r="AB137" s="35"/>
      <c r="AC137" s="35"/>
      <c r="AD137" s="35"/>
      <c r="AE137" s="35"/>
      <c r="AR137" s="185" t="s">
        <v>139</v>
      </c>
      <c r="AT137" s="185" t="s">
        <v>134</v>
      </c>
      <c r="AU137" s="185" t="s">
        <v>82</v>
      </c>
      <c r="AY137" s="18" t="s">
        <v>132</v>
      </c>
      <c r="BE137" s="186">
        <f>IF(N137="základní",J137,0)</f>
        <v>0</v>
      </c>
      <c r="BF137" s="186">
        <f>IF(N137="snížená",J137,0)</f>
        <v>0</v>
      </c>
      <c r="BG137" s="186">
        <f>IF(N137="zákl. přenesená",J137,0)</f>
        <v>0</v>
      </c>
      <c r="BH137" s="186">
        <f>IF(N137="sníž. přenesená",J137,0)</f>
        <v>0</v>
      </c>
      <c r="BI137" s="186">
        <f>IF(N137="nulová",J137,0)</f>
        <v>0</v>
      </c>
      <c r="BJ137" s="18" t="s">
        <v>80</v>
      </c>
      <c r="BK137" s="186">
        <f>ROUND(I137*H137,2)</f>
        <v>0</v>
      </c>
      <c r="BL137" s="18" t="s">
        <v>139</v>
      </c>
      <c r="BM137" s="185" t="s">
        <v>208</v>
      </c>
    </row>
    <row r="138" spans="1:65" s="2" customFormat="1" ht="58.5">
      <c r="A138" s="35"/>
      <c r="B138" s="36"/>
      <c r="C138" s="37"/>
      <c r="D138" s="187" t="s">
        <v>141</v>
      </c>
      <c r="E138" s="37"/>
      <c r="F138" s="188" t="s">
        <v>209</v>
      </c>
      <c r="G138" s="37"/>
      <c r="H138" s="37"/>
      <c r="I138" s="189"/>
      <c r="J138" s="37"/>
      <c r="K138" s="37"/>
      <c r="L138" s="40"/>
      <c r="M138" s="190"/>
      <c r="N138" s="191"/>
      <c r="O138" s="65"/>
      <c r="P138" s="65"/>
      <c r="Q138" s="65"/>
      <c r="R138" s="65"/>
      <c r="S138" s="65"/>
      <c r="T138" s="66"/>
      <c r="U138" s="35"/>
      <c r="V138" s="35"/>
      <c r="W138" s="35"/>
      <c r="X138" s="35"/>
      <c r="Y138" s="35"/>
      <c r="Z138" s="35"/>
      <c r="AA138" s="35"/>
      <c r="AB138" s="35"/>
      <c r="AC138" s="35"/>
      <c r="AD138" s="35"/>
      <c r="AE138" s="35"/>
      <c r="AT138" s="18" t="s">
        <v>141</v>
      </c>
      <c r="AU138" s="18" t="s">
        <v>82</v>
      </c>
    </row>
    <row r="139" spans="1:65" s="13" customFormat="1" ht="11.25">
      <c r="B139" s="192"/>
      <c r="C139" s="193"/>
      <c r="D139" s="187" t="s">
        <v>143</v>
      </c>
      <c r="E139" s="194" t="s">
        <v>19</v>
      </c>
      <c r="F139" s="195" t="s">
        <v>210</v>
      </c>
      <c r="G139" s="193"/>
      <c r="H139" s="194" t="s">
        <v>19</v>
      </c>
      <c r="I139" s="196"/>
      <c r="J139" s="193"/>
      <c r="K139" s="193"/>
      <c r="L139" s="197"/>
      <c r="M139" s="198"/>
      <c r="N139" s="199"/>
      <c r="O139" s="199"/>
      <c r="P139" s="199"/>
      <c r="Q139" s="199"/>
      <c r="R139" s="199"/>
      <c r="S139" s="199"/>
      <c r="T139" s="200"/>
      <c r="AT139" s="201" t="s">
        <v>143</v>
      </c>
      <c r="AU139" s="201" t="s">
        <v>82</v>
      </c>
      <c r="AV139" s="13" t="s">
        <v>80</v>
      </c>
      <c r="AW139" s="13" t="s">
        <v>33</v>
      </c>
      <c r="AX139" s="13" t="s">
        <v>72</v>
      </c>
      <c r="AY139" s="201" t="s">
        <v>132</v>
      </c>
    </row>
    <row r="140" spans="1:65" s="13" customFormat="1" ht="11.25">
      <c r="B140" s="192"/>
      <c r="C140" s="193"/>
      <c r="D140" s="187" t="s">
        <v>143</v>
      </c>
      <c r="E140" s="194" t="s">
        <v>19</v>
      </c>
      <c r="F140" s="195" t="s">
        <v>211</v>
      </c>
      <c r="G140" s="193"/>
      <c r="H140" s="194" t="s">
        <v>19</v>
      </c>
      <c r="I140" s="196"/>
      <c r="J140" s="193"/>
      <c r="K140" s="193"/>
      <c r="L140" s="197"/>
      <c r="M140" s="198"/>
      <c r="N140" s="199"/>
      <c r="O140" s="199"/>
      <c r="P140" s="199"/>
      <c r="Q140" s="199"/>
      <c r="R140" s="199"/>
      <c r="S140" s="199"/>
      <c r="T140" s="200"/>
      <c r="AT140" s="201" t="s">
        <v>143</v>
      </c>
      <c r="AU140" s="201" t="s">
        <v>82</v>
      </c>
      <c r="AV140" s="13" t="s">
        <v>80</v>
      </c>
      <c r="AW140" s="13" t="s">
        <v>33</v>
      </c>
      <c r="AX140" s="13" t="s">
        <v>72</v>
      </c>
      <c r="AY140" s="201" t="s">
        <v>132</v>
      </c>
    </row>
    <row r="141" spans="1:65" s="14" customFormat="1" ht="11.25">
      <c r="B141" s="202"/>
      <c r="C141" s="203"/>
      <c r="D141" s="187" t="s">
        <v>143</v>
      </c>
      <c r="E141" s="204" t="s">
        <v>19</v>
      </c>
      <c r="F141" s="205" t="s">
        <v>212</v>
      </c>
      <c r="G141" s="203"/>
      <c r="H141" s="206">
        <v>1604.998</v>
      </c>
      <c r="I141" s="207"/>
      <c r="J141" s="203"/>
      <c r="K141" s="203"/>
      <c r="L141" s="208"/>
      <c r="M141" s="209"/>
      <c r="N141" s="210"/>
      <c r="O141" s="210"/>
      <c r="P141" s="210"/>
      <c r="Q141" s="210"/>
      <c r="R141" s="210"/>
      <c r="S141" s="210"/>
      <c r="T141" s="211"/>
      <c r="AT141" s="212" t="s">
        <v>143</v>
      </c>
      <c r="AU141" s="212" t="s">
        <v>82</v>
      </c>
      <c r="AV141" s="14" t="s">
        <v>82</v>
      </c>
      <c r="AW141" s="14" t="s">
        <v>33</v>
      </c>
      <c r="AX141" s="14" t="s">
        <v>80</v>
      </c>
      <c r="AY141" s="212" t="s">
        <v>132</v>
      </c>
    </row>
    <row r="142" spans="1:65" s="2" customFormat="1" ht="14.45" customHeight="1">
      <c r="A142" s="35"/>
      <c r="B142" s="36"/>
      <c r="C142" s="224" t="s">
        <v>213</v>
      </c>
      <c r="D142" s="224" t="s">
        <v>214</v>
      </c>
      <c r="E142" s="225" t="s">
        <v>215</v>
      </c>
      <c r="F142" s="226" t="s">
        <v>216</v>
      </c>
      <c r="G142" s="227" t="s">
        <v>217</v>
      </c>
      <c r="H142" s="228">
        <v>2888.9960000000001</v>
      </c>
      <c r="I142" s="229"/>
      <c r="J142" s="230">
        <f>ROUND(I142*H142,2)</f>
        <v>0</v>
      </c>
      <c r="K142" s="226" t="s">
        <v>19</v>
      </c>
      <c r="L142" s="231"/>
      <c r="M142" s="232" t="s">
        <v>19</v>
      </c>
      <c r="N142" s="233" t="s">
        <v>43</v>
      </c>
      <c r="O142" s="65"/>
      <c r="P142" s="183">
        <f>O142*H142</f>
        <v>0</v>
      </c>
      <c r="Q142" s="183">
        <v>0</v>
      </c>
      <c r="R142" s="183">
        <f>Q142*H142</f>
        <v>0</v>
      </c>
      <c r="S142" s="183">
        <v>0</v>
      </c>
      <c r="T142" s="184">
        <f>S142*H142</f>
        <v>0</v>
      </c>
      <c r="U142" s="35"/>
      <c r="V142" s="35"/>
      <c r="W142" s="35"/>
      <c r="X142" s="35"/>
      <c r="Y142" s="35"/>
      <c r="Z142" s="35"/>
      <c r="AA142" s="35"/>
      <c r="AB142" s="35"/>
      <c r="AC142" s="35"/>
      <c r="AD142" s="35"/>
      <c r="AE142" s="35"/>
      <c r="AR142" s="185" t="s">
        <v>186</v>
      </c>
      <c r="AT142" s="185" t="s">
        <v>214</v>
      </c>
      <c r="AU142" s="185" t="s">
        <v>82</v>
      </c>
      <c r="AY142" s="18" t="s">
        <v>132</v>
      </c>
      <c r="BE142" s="186">
        <f>IF(N142="základní",J142,0)</f>
        <v>0</v>
      </c>
      <c r="BF142" s="186">
        <f>IF(N142="snížená",J142,0)</f>
        <v>0</v>
      </c>
      <c r="BG142" s="186">
        <f>IF(N142="zákl. přenesená",J142,0)</f>
        <v>0</v>
      </c>
      <c r="BH142" s="186">
        <f>IF(N142="sníž. přenesená",J142,0)</f>
        <v>0</v>
      </c>
      <c r="BI142" s="186">
        <f>IF(N142="nulová",J142,0)</f>
        <v>0</v>
      </c>
      <c r="BJ142" s="18" t="s">
        <v>80</v>
      </c>
      <c r="BK142" s="186">
        <f>ROUND(I142*H142,2)</f>
        <v>0</v>
      </c>
      <c r="BL142" s="18" t="s">
        <v>139</v>
      </c>
      <c r="BM142" s="185" t="s">
        <v>218</v>
      </c>
    </row>
    <row r="143" spans="1:65" s="13" customFormat="1" ht="11.25">
      <c r="B143" s="192"/>
      <c r="C143" s="193"/>
      <c r="D143" s="187" t="s">
        <v>143</v>
      </c>
      <c r="E143" s="194" t="s">
        <v>19</v>
      </c>
      <c r="F143" s="195" t="s">
        <v>211</v>
      </c>
      <c r="G143" s="193"/>
      <c r="H143" s="194" t="s">
        <v>19</v>
      </c>
      <c r="I143" s="196"/>
      <c r="J143" s="193"/>
      <c r="K143" s="193"/>
      <c r="L143" s="197"/>
      <c r="M143" s="198"/>
      <c r="N143" s="199"/>
      <c r="O143" s="199"/>
      <c r="P143" s="199"/>
      <c r="Q143" s="199"/>
      <c r="R143" s="199"/>
      <c r="S143" s="199"/>
      <c r="T143" s="200"/>
      <c r="AT143" s="201" t="s">
        <v>143</v>
      </c>
      <c r="AU143" s="201" t="s">
        <v>82</v>
      </c>
      <c r="AV143" s="13" t="s">
        <v>80</v>
      </c>
      <c r="AW143" s="13" t="s">
        <v>33</v>
      </c>
      <c r="AX143" s="13" t="s">
        <v>72</v>
      </c>
      <c r="AY143" s="201" t="s">
        <v>132</v>
      </c>
    </row>
    <row r="144" spans="1:65" s="14" customFormat="1" ht="11.25">
      <c r="B144" s="202"/>
      <c r="C144" s="203"/>
      <c r="D144" s="187" t="s">
        <v>143</v>
      </c>
      <c r="E144" s="204" t="s">
        <v>19</v>
      </c>
      <c r="F144" s="205" t="s">
        <v>212</v>
      </c>
      <c r="G144" s="203"/>
      <c r="H144" s="206">
        <v>1604.998</v>
      </c>
      <c r="I144" s="207"/>
      <c r="J144" s="203"/>
      <c r="K144" s="203"/>
      <c r="L144" s="208"/>
      <c r="M144" s="209"/>
      <c r="N144" s="210"/>
      <c r="O144" s="210"/>
      <c r="P144" s="210"/>
      <c r="Q144" s="210"/>
      <c r="R144" s="210"/>
      <c r="S144" s="210"/>
      <c r="T144" s="211"/>
      <c r="AT144" s="212" t="s">
        <v>143</v>
      </c>
      <c r="AU144" s="212" t="s">
        <v>82</v>
      </c>
      <c r="AV144" s="14" t="s">
        <v>82</v>
      </c>
      <c r="AW144" s="14" t="s">
        <v>33</v>
      </c>
      <c r="AX144" s="14" t="s">
        <v>80</v>
      </c>
      <c r="AY144" s="212" t="s">
        <v>132</v>
      </c>
    </row>
    <row r="145" spans="1:65" s="14" customFormat="1" ht="11.25">
      <c r="B145" s="202"/>
      <c r="C145" s="203"/>
      <c r="D145" s="187" t="s">
        <v>143</v>
      </c>
      <c r="E145" s="203"/>
      <c r="F145" s="205" t="s">
        <v>219</v>
      </c>
      <c r="G145" s="203"/>
      <c r="H145" s="206">
        <v>2888.9960000000001</v>
      </c>
      <c r="I145" s="207"/>
      <c r="J145" s="203"/>
      <c r="K145" s="203"/>
      <c r="L145" s="208"/>
      <c r="M145" s="209"/>
      <c r="N145" s="210"/>
      <c r="O145" s="210"/>
      <c r="P145" s="210"/>
      <c r="Q145" s="210"/>
      <c r="R145" s="210"/>
      <c r="S145" s="210"/>
      <c r="T145" s="211"/>
      <c r="AT145" s="212" t="s">
        <v>143</v>
      </c>
      <c r="AU145" s="212" t="s">
        <v>82</v>
      </c>
      <c r="AV145" s="14" t="s">
        <v>82</v>
      </c>
      <c r="AW145" s="14" t="s">
        <v>4</v>
      </c>
      <c r="AX145" s="14" t="s">
        <v>80</v>
      </c>
      <c r="AY145" s="212" t="s">
        <v>132</v>
      </c>
    </row>
    <row r="146" spans="1:65" s="2" customFormat="1" ht="24.2" customHeight="1">
      <c r="A146" s="35"/>
      <c r="B146" s="36"/>
      <c r="C146" s="174" t="s">
        <v>220</v>
      </c>
      <c r="D146" s="174" t="s">
        <v>134</v>
      </c>
      <c r="E146" s="175" t="s">
        <v>221</v>
      </c>
      <c r="F146" s="176" t="s">
        <v>222</v>
      </c>
      <c r="G146" s="177" t="s">
        <v>183</v>
      </c>
      <c r="H146" s="178">
        <v>56.06</v>
      </c>
      <c r="I146" s="179"/>
      <c r="J146" s="180">
        <f>ROUND(I146*H146,2)</f>
        <v>0</v>
      </c>
      <c r="K146" s="176" t="s">
        <v>138</v>
      </c>
      <c r="L146" s="40"/>
      <c r="M146" s="181" t="s">
        <v>19</v>
      </c>
      <c r="N146" s="182" t="s">
        <v>43</v>
      </c>
      <c r="O146" s="65"/>
      <c r="P146" s="183">
        <f>O146*H146</f>
        <v>0</v>
      </c>
      <c r="Q146" s="183">
        <v>0</v>
      </c>
      <c r="R146" s="183">
        <f>Q146*H146</f>
        <v>0</v>
      </c>
      <c r="S146" s="183">
        <v>0</v>
      </c>
      <c r="T146" s="184">
        <f>S146*H146</f>
        <v>0</v>
      </c>
      <c r="U146" s="35"/>
      <c r="V146" s="35"/>
      <c r="W146" s="35"/>
      <c r="X146" s="35"/>
      <c r="Y146" s="35"/>
      <c r="Z146" s="35"/>
      <c r="AA146" s="35"/>
      <c r="AB146" s="35"/>
      <c r="AC146" s="35"/>
      <c r="AD146" s="35"/>
      <c r="AE146" s="35"/>
      <c r="AR146" s="185" t="s">
        <v>139</v>
      </c>
      <c r="AT146" s="185" t="s">
        <v>134</v>
      </c>
      <c r="AU146" s="185" t="s">
        <v>82</v>
      </c>
      <c r="AY146" s="18" t="s">
        <v>132</v>
      </c>
      <c r="BE146" s="186">
        <f>IF(N146="základní",J146,0)</f>
        <v>0</v>
      </c>
      <c r="BF146" s="186">
        <f>IF(N146="snížená",J146,0)</f>
        <v>0</v>
      </c>
      <c r="BG146" s="186">
        <f>IF(N146="zákl. přenesená",J146,0)</f>
        <v>0</v>
      </c>
      <c r="BH146" s="186">
        <f>IF(N146="sníž. přenesená",J146,0)</f>
        <v>0</v>
      </c>
      <c r="BI146" s="186">
        <f>IF(N146="nulová",J146,0)</f>
        <v>0</v>
      </c>
      <c r="BJ146" s="18" t="s">
        <v>80</v>
      </c>
      <c r="BK146" s="186">
        <f>ROUND(I146*H146,2)</f>
        <v>0</v>
      </c>
      <c r="BL146" s="18" t="s">
        <v>139</v>
      </c>
      <c r="BM146" s="185" t="s">
        <v>223</v>
      </c>
    </row>
    <row r="147" spans="1:65" s="2" customFormat="1" ht="58.5">
      <c r="A147" s="35"/>
      <c r="B147" s="36"/>
      <c r="C147" s="37"/>
      <c r="D147" s="187" t="s">
        <v>141</v>
      </c>
      <c r="E147" s="37"/>
      <c r="F147" s="188" t="s">
        <v>209</v>
      </c>
      <c r="G147" s="37"/>
      <c r="H147" s="37"/>
      <c r="I147" s="189"/>
      <c r="J147" s="37"/>
      <c r="K147" s="37"/>
      <c r="L147" s="40"/>
      <c r="M147" s="190"/>
      <c r="N147" s="191"/>
      <c r="O147" s="65"/>
      <c r="P147" s="65"/>
      <c r="Q147" s="65"/>
      <c r="R147" s="65"/>
      <c r="S147" s="65"/>
      <c r="T147" s="66"/>
      <c r="U147" s="35"/>
      <c r="V147" s="35"/>
      <c r="W147" s="35"/>
      <c r="X147" s="35"/>
      <c r="Y147" s="35"/>
      <c r="Z147" s="35"/>
      <c r="AA147" s="35"/>
      <c r="AB147" s="35"/>
      <c r="AC147" s="35"/>
      <c r="AD147" s="35"/>
      <c r="AE147" s="35"/>
      <c r="AT147" s="18" t="s">
        <v>141</v>
      </c>
      <c r="AU147" s="18" t="s">
        <v>82</v>
      </c>
    </row>
    <row r="148" spans="1:65" s="13" customFormat="1" ht="11.25">
      <c r="B148" s="192"/>
      <c r="C148" s="193"/>
      <c r="D148" s="187" t="s">
        <v>143</v>
      </c>
      <c r="E148" s="194" t="s">
        <v>19</v>
      </c>
      <c r="F148" s="195" t="s">
        <v>224</v>
      </c>
      <c r="G148" s="193"/>
      <c r="H148" s="194" t="s">
        <v>19</v>
      </c>
      <c r="I148" s="196"/>
      <c r="J148" s="193"/>
      <c r="K148" s="193"/>
      <c r="L148" s="197"/>
      <c r="M148" s="198"/>
      <c r="N148" s="199"/>
      <c r="O148" s="199"/>
      <c r="P148" s="199"/>
      <c r="Q148" s="199"/>
      <c r="R148" s="199"/>
      <c r="S148" s="199"/>
      <c r="T148" s="200"/>
      <c r="AT148" s="201" t="s">
        <v>143</v>
      </c>
      <c r="AU148" s="201" t="s">
        <v>82</v>
      </c>
      <c r="AV148" s="13" t="s">
        <v>80</v>
      </c>
      <c r="AW148" s="13" t="s">
        <v>33</v>
      </c>
      <c r="AX148" s="13" t="s">
        <v>72</v>
      </c>
      <c r="AY148" s="201" t="s">
        <v>132</v>
      </c>
    </row>
    <row r="149" spans="1:65" s="14" customFormat="1" ht="11.25">
      <c r="B149" s="202"/>
      <c r="C149" s="203"/>
      <c r="D149" s="187" t="s">
        <v>143</v>
      </c>
      <c r="E149" s="204" t="s">
        <v>19</v>
      </c>
      <c r="F149" s="205" t="s">
        <v>225</v>
      </c>
      <c r="G149" s="203"/>
      <c r="H149" s="206">
        <v>56.06</v>
      </c>
      <c r="I149" s="207"/>
      <c r="J149" s="203"/>
      <c r="K149" s="203"/>
      <c r="L149" s="208"/>
      <c r="M149" s="209"/>
      <c r="N149" s="210"/>
      <c r="O149" s="210"/>
      <c r="P149" s="210"/>
      <c r="Q149" s="210"/>
      <c r="R149" s="210"/>
      <c r="S149" s="210"/>
      <c r="T149" s="211"/>
      <c r="AT149" s="212" t="s">
        <v>143</v>
      </c>
      <c r="AU149" s="212" t="s">
        <v>82</v>
      </c>
      <c r="AV149" s="14" t="s">
        <v>82</v>
      </c>
      <c r="AW149" s="14" t="s">
        <v>33</v>
      </c>
      <c r="AX149" s="14" t="s">
        <v>80</v>
      </c>
      <c r="AY149" s="212" t="s">
        <v>132</v>
      </c>
    </row>
    <row r="150" spans="1:65" s="2" customFormat="1" ht="14.45" customHeight="1">
      <c r="A150" s="35"/>
      <c r="B150" s="36"/>
      <c r="C150" s="224" t="s">
        <v>226</v>
      </c>
      <c r="D150" s="224" t="s">
        <v>214</v>
      </c>
      <c r="E150" s="225" t="s">
        <v>227</v>
      </c>
      <c r="F150" s="226" t="s">
        <v>228</v>
      </c>
      <c r="G150" s="227" t="s">
        <v>217</v>
      </c>
      <c r="H150" s="228">
        <v>100.908</v>
      </c>
      <c r="I150" s="229"/>
      <c r="J150" s="230">
        <f>ROUND(I150*H150,2)</f>
        <v>0</v>
      </c>
      <c r="K150" s="226" t="s">
        <v>19</v>
      </c>
      <c r="L150" s="231"/>
      <c r="M150" s="232" t="s">
        <v>19</v>
      </c>
      <c r="N150" s="233" t="s">
        <v>43</v>
      </c>
      <c r="O150" s="65"/>
      <c r="P150" s="183">
        <f>O150*H150</f>
        <v>0</v>
      </c>
      <c r="Q150" s="183">
        <v>0</v>
      </c>
      <c r="R150" s="183">
        <f>Q150*H150</f>
        <v>0</v>
      </c>
      <c r="S150" s="183">
        <v>0</v>
      </c>
      <c r="T150" s="184">
        <f>S150*H150</f>
        <v>0</v>
      </c>
      <c r="U150" s="35"/>
      <c r="V150" s="35"/>
      <c r="W150" s="35"/>
      <c r="X150" s="35"/>
      <c r="Y150" s="35"/>
      <c r="Z150" s="35"/>
      <c r="AA150" s="35"/>
      <c r="AB150" s="35"/>
      <c r="AC150" s="35"/>
      <c r="AD150" s="35"/>
      <c r="AE150" s="35"/>
      <c r="AR150" s="185" t="s">
        <v>186</v>
      </c>
      <c r="AT150" s="185" t="s">
        <v>214</v>
      </c>
      <c r="AU150" s="185" t="s">
        <v>82</v>
      </c>
      <c r="AY150" s="18" t="s">
        <v>132</v>
      </c>
      <c r="BE150" s="186">
        <f>IF(N150="základní",J150,0)</f>
        <v>0</v>
      </c>
      <c r="BF150" s="186">
        <f>IF(N150="snížená",J150,0)</f>
        <v>0</v>
      </c>
      <c r="BG150" s="186">
        <f>IF(N150="zákl. přenesená",J150,0)</f>
        <v>0</v>
      </c>
      <c r="BH150" s="186">
        <f>IF(N150="sníž. přenesená",J150,0)</f>
        <v>0</v>
      </c>
      <c r="BI150" s="186">
        <f>IF(N150="nulová",J150,0)</f>
        <v>0</v>
      </c>
      <c r="BJ150" s="18" t="s">
        <v>80</v>
      </c>
      <c r="BK150" s="186">
        <f>ROUND(I150*H150,2)</f>
        <v>0</v>
      </c>
      <c r="BL150" s="18" t="s">
        <v>139</v>
      </c>
      <c r="BM150" s="185" t="s">
        <v>229</v>
      </c>
    </row>
    <row r="151" spans="1:65" s="14" customFormat="1" ht="11.25">
      <c r="B151" s="202"/>
      <c r="C151" s="203"/>
      <c r="D151" s="187" t="s">
        <v>143</v>
      </c>
      <c r="E151" s="203"/>
      <c r="F151" s="205" t="s">
        <v>230</v>
      </c>
      <c r="G151" s="203"/>
      <c r="H151" s="206">
        <v>100.908</v>
      </c>
      <c r="I151" s="207"/>
      <c r="J151" s="203"/>
      <c r="K151" s="203"/>
      <c r="L151" s="208"/>
      <c r="M151" s="209"/>
      <c r="N151" s="210"/>
      <c r="O151" s="210"/>
      <c r="P151" s="210"/>
      <c r="Q151" s="210"/>
      <c r="R151" s="210"/>
      <c r="S151" s="210"/>
      <c r="T151" s="211"/>
      <c r="AT151" s="212" t="s">
        <v>143</v>
      </c>
      <c r="AU151" s="212" t="s">
        <v>82</v>
      </c>
      <c r="AV151" s="14" t="s">
        <v>82</v>
      </c>
      <c r="AW151" s="14" t="s">
        <v>4</v>
      </c>
      <c r="AX151" s="14" t="s">
        <v>80</v>
      </c>
      <c r="AY151" s="212" t="s">
        <v>132</v>
      </c>
    </row>
    <row r="152" spans="1:65" s="2" customFormat="1" ht="24.2" customHeight="1">
      <c r="A152" s="35"/>
      <c r="B152" s="36"/>
      <c r="C152" s="174" t="s">
        <v>8</v>
      </c>
      <c r="D152" s="174" t="s">
        <v>134</v>
      </c>
      <c r="E152" s="175" t="s">
        <v>231</v>
      </c>
      <c r="F152" s="176" t="s">
        <v>232</v>
      </c>
      <c r="G152" s="177" t="s">
        <v>217</v>
      </c>
      <c r="H152" s="178">
        <v>3892.1239999999998</v>
      </c>
      <c r="I152" s="179"/>
      <c r="J152" s="180">
        <f>ROUND(I152*H152,2)</f>
        <v>0</v>
      </c>
      <c r="K152" s="176" t="s">
        <v>19</v>
      </c>
      <c r="L152" s="40"/>
      <c r="M152" s="181" t="s">
        <v>19</v>
      </c>
      <c r="N152" s="182" t="s">
        <v>43</v>
      </c>
      <c r="O152" s="65"/>
      <c r="P152" s="183">
        <f>O152*H152</f>
        <v>0</v>
      </c>
      <c r="Q152" s="183">
        <v>0</v>
      </c>
      <c r="R152" s="183">
        <f>Q152*H152</f>
        <v>0</v>
      </c>
      <c r="S152" s="183">
        <v>0</v>
      </c>
      <c r="T152" s="184">
        <f>S152*H152</f>
        <v>0</v>
      </c>
      <c r="U152" s="35"/>
      <c r="V152" s="35"/>
      <c r="W152" s="35"/>
      <c r="X152" s="35"/>
      <c r="Y152" s="35"/>
      <c r="Z152" s="35"/>
      <c r="AA152" s="35"/>
      <c r="AB152" s="35"/>
      <c r="AC152" s="35"/>
      <c r="AD152" s="35"/>
      <c r="AE152" s="35"/>
      <c r="AR152" s="185" t="s">
        <v>139</v>
      </c>
      <c r="AT152" s="185" t="s">
        <v>134</v>
      </c>
      <c r="AU152" s="185" t="s">
        <v>82</v>
      </c>
      <c r="AY152" s="18" t="s">
        <v>132</v>
      </c>
      <c r="BE152" s="186">
        <f>IF(N152="základní",J152,0)</f>
        <v>0</v>
      </c>
      <c r="BF152" s="186">
        <f>IF(N152="snížená",J152,0)</f>
        <v>0</v>
      </c>
      <c r="BG152" s="186">
        <f>IF(N152="zákl. přenesená",J152,0)</f>
        <v>0</v>
      </c>
      <c r="BH152" s="186">
        <f>IF(N152="sníž. přenesená",J152,0)</f>
        <v>0</v>
      </c>
      <c r="BI152" s="186">
        <f>IF(N152="nulová",J152,0)</f>
        <v>0</v>
      </c>
      <c r="BJ152" s="18" t="s">
        <v>80</v>
      </c>
      <c r="BK152" s="186">
        <f>ROUND(I152*H152,2)</f>
        <v>0</v>
      </c>
      <c r="BL152" s="18" t="s">
        <v>139</v>
      </c>
      <c r="BM152" s="185" t="s">
        <v>233</v>
      </c>
    </row>
    <row r="153" spans="1:65" s="2" customFormat="1" ht="39">
      <c r="A153" s="35"/>
      <c r="B153" s="36"/>
      <c r="C153" s="37"/>
      <c r="D153" s="187" t="s">
        <v>141</v>
      </c>
      <c r="E153" s="37"/>
      <c r="F153" s="188" t="s">
        <v>234</v>
      </c>
      <c r="G153" s="37"/>
      <c r="H153" s="37"/>
      <c r="I153" s="189"/>
      <c r="J153" s="37"/>
      <c r="K153" s="37"/>
      <c r="L153" s="40"/>
      <c r="M153" s="190"/>
      <c r="N153" s="191"/>
      <c r="O153" s="65"/>
      <c r="P153" s="65"/>
      <c r="Q153" s="65"/>
      <c r="R153" s="65"/>
      <c r="S153" s="65"/>
      <c r="T153" s="66"/>
      <c r="U153" s="35"/>
      <c r="V153" s="35"/>
      <c r="W153" s="35"/>
      <c r="X153" s="35"/>
      <c r="Y153" s="35"/>
      <c r="Z153" s="35"/>
      <c r="AA153" s="35"/>
      <c r="AB153" s="35"/>
      <c r="AC153" s="35"/>
      <c r="AD153" s="35"/>
      <c r="AE153" s="35"/>
      <c r="AT153" s="18" t="s">
        <v>141</v>
      </c>
      <c r="AU153" s="18" t="s">
        <v>82</v>
      </c>
    </row>
    <row r="154" spans="1:65" s="14" customFormat="1" ht="11.25">
      <c r="B154" s="202"/>
      <c r="C154" s="203"/>
      <c r="D154" s="187" t="s">
        <v>143</v>
      </c>
      <c r="E154" s="204" t="s">
        <v>19</v>
      </c>
      <c r="F154" s="205" t="s">
        <v>198</v>
      </c>
      <c r="G154" s="203"/>
      <c r="H154" s="206">
        <v>292.21199999999999</v>
      </c>
      <c r="I154" s="207"/>
      <c r="J154" s="203"/>
      <c r="K154" s="203"/>
      <c r="L154" s="208"/>
      <c r="M154" s="209"/>
      <c r="N154" s="210"/>
      <c r="O154" s="210"/>
      <c r="P154" s="210"/>
      <c r="Q154" s="210"/>
      <c r="R154" s="210"/>
      <c r="S154" s="210"/>
      <c r="T154" s="211"/>
      <c r="AT154" s="212" t="s">
        <v>143</v>
      </c>
      <c r="AU154" s="212" t="s">
        <v>82</v>
      </c>
      <c r="AV154" s="14" t="s">
        <v>82</v>
      </c>
      <c r="AW154" s="14" t="s">
        <v>33</v>
      </c>
      <c r="AX154" s="14" t="s">
        <v>72</v>
      </c>
      <c r="AY154" s="212" t="s">
        <v>132</v>
      </c>
    </row>
    <row r="155" spans="1:65" s="14" customFormat="1" ht="11.25">
      <c r="B155" s="202"/>
      <c r="C155" s="203"/>
      <c r="D155" s="187" t="s">
        <v>143</v>
      </c>
      <c r="E155" s="204" t="s">
        <v>19</v>
      </c>
      <c r="F155" s="205" t="s">
        <v>199</v>
      </c>
      <c r="G155" s="203"/>
      <c r="H155" s="206">
        <v>1870.079</v>
      </c>
      <c r="I155" s="207"/>
      <c r="J155" s="203"/>
      <c r="K155" s="203"/>
      <c r="L155" s="208"/>
      <c r="M155" s="209"/>
      <c r="N155" s="210"/>
      <c r="O155" s="210"/>
      <c r="P155" s="210"/>
      <c r="Q155" s="210"/>
      <c r="R155" s="210"/>
      <c r="S155" s="210"/>
      <c r="T155" s="211"/>
      <c r="AT155" s="212" t="s">
        <v>143</v>
      </c>
      <c r="AU155" s="212" t="s">
        <v>82</v>
      </c>
      <c r="AV155" s="14" t="s">
        <v>82</v>
      </c>
      <c r="AW155" s="14" t="s">
        <v>33</v>
      </c>
      <c r="AX155" s="14" t="s">
        <v>72</v>
      </c>
      <c r="AY155" s="212" t="s">
        <v>132</v>
      </c>
    </row>
    <row r="156" spans="1:65" s="15" customFormat="1" ht="11.25">
      <c r="B156" s="213"/>
      <c r="C156" s="214"/>
      <c r="D156" s="187" t="s">
        <v>143</v>
      </c>
      <c r="E156" s="215" t="s">
        <v>19</v>
      </c>
      <c r="F156" s="216" t="s">
        <v>163</v>
      </c>
      <c r="G156" s="214"/>
      <c r="H156" s="217">
        <v>2162.2910000000002</v>
      </c>
      <c r="I156" s="218"/>
      <c r="J156" s="214"/>
      <c r="K156" s="214"/>
      <c r="L156" s="219"/>
      <c r="M156" s="220"/>
      <c r="N156" s="221"/>
      <c r="O156" s="221"/>
      <c r="P156" s="221"/>
      <c r="Q156" s="221"/>
      <c r="R156" s="221"/>
      <c r="S156" s="221"/>
      <c r="T156" s="222"/>
      <c r="AT156" s="223" t="s">
        <v>143</v>
      </c>
      <c r="AU156" s="223" t="s">
        <v>82</v>
      </c>
      <c r="AV156" s="15" t="s">
        <v>139</v>
      </c>
      <c r="AW156" s="15" t="s">
        <v>33</v>
      </c>
      <c r="AX156" s="15" t="s">
        <v>80</v>
      </c>
      <c r="AY156" s="223" t="s">
        <v>132</v>
      </c>
    </row>
    <row r="157" spans="1:65" s="14" customFormat="1" ht="11.25">
      <c r="B157" s="202"/>
      <c r="C157" s="203"/>
      <c r="D157" s="187" t="s">
        <v>143</v>
      </c>
      <c r="E157" s="203"/>
      <c r="F157" s="205" t="s">
        <v>235</v>
      </c>
      <c r="G157" s="203"/>
      <c r="H157" s="206">
        <v>3892.1239999999998</v>
      </c>
      <c r="I157" s="207"/>
      <c r="J157" s="203"/>
      <c r="K157" s="203"/>
      <c r="L157" s="208"/>
      <c r="M157" s="209"/>
      <c r="N157" s="210"/>
      <c r="O157" s="210"/>
      <c r="P157" s="210"/>
      <c r="Q157" s="210"/>
      <c r="R157" s="210"/>
      <c r="S157" s="210"/>
      <c r="T157" s="211"/>
      <c r="AT157" s="212" t="s">
        <v>143</v>
      </c>
      <c r="AU157" s="212" t="s">
        <v>82</v>
      </c>
      <c r="AV157" s="14" t="s">
        <v>82</v>
      </c>
      <c r="AW157" s="14" t="s">
        <v>4</v>
      </c>
      <c r="AX157" s="14" t="s">
        <v>80</v>
      </c>
      <c r="AY157" s="212" t="s">
        <v>132</v>
      </c>
    </row>
    <row r="158" spans="1:65" s="2" customFormat="1" ht="24.2" customHeight="1">
      <c r="A158" s="35"/>
      <c r="B158" s="36"/>
      <c r="C158" s="174" t="s">
        <v>236</v>
      </c>
      <c r="D158" s="174" t="s">
        <v>134</v>
      </c>
      <c r="E158" s="175" t="s">
        <v>237</v>
      </c>
      <c r="F158" s="176" t="s">
        <v>238</v>
      </c>
      <c r="G158" s="177" t="s">
        <v>137</v>
      </c>
      <c r="H158" s="178">
        <v>52.3</v>
      </c>
      <c r="I158" s="179"/>
      <c r="J158" s="180">
        <f>ROUND(I158*H158,2)</f>
        <v>0</v>
      </c>
      <c r="K158" s="176" t="s">
        <v>138</v>
      </c>
      <c r="L158" s="40"/>
      <c r="M158" s="181" t="s">
        <v>19</v>
      </c>
      <c r="N158" s="182" t="s">
        <v>43</v>
      </c>
      <c r="O158" s="65"/>
      <c r="P158" s="183">
        <f>O158*H158</f>
        <v>0</v>
      </c>
      <c r="Q158" s="183">
        <v>0</v>
      </c>
      <c r="R158" s="183">
        <f>Q158*H158</f>
        <v>0</v>
      </c>
      <c r="S158" s="183">
        <v>0</v>
      </c>
      <c r="T158" s="184">
        <f>S158*H158</f>
        <v>0</v>
      </c>
      <c r="U158" s="35"/>
      <c r="V158" s="35"/>
      <c r="W158" s="35"/>
      <c r="X158" s="35"/>
      <c r="Y158" s="35"/>
      <c r="Z158" s="35"/>
      <c r="AA158" s="35"/>
      <c r="AB158" s="35"/>
      <c r="AC158" s="35"/>
      <c r="AD158" s="35"/>
      <c r="AE158" s="35"/>
      <c r="AR158" s="185" t="s">
        <v>139</v>
      </c>
      <c r="AT158" s="185" t="s">
        <v>134</v>
      </c>
      <c r="AU158" s="185" t="s">
        <v>82</v>
      </c>
      <c r="AY158" s="18" t="s">
        <v>132</v>
      </c>
      <c r="BE158" s="186">
        <f>IF(N158="základní",J158,0)</f>
        <v>0</v>
      </c>
      <c r="BF158" s="186">
        <f>IF(N158="snížená",J158,0)</f>
        <v>0</v>
      </c>
      <c r="BG158" s="186">
        <f>IF(N158="zákl. přenesená",J158,0)</f>
        <v>0</v>
      </c>
      <c r="BH158" s="186">
        <f>IF(N158="sníž. přenesená",J158,0)</f>
        <v>0</v>
      </c>
      <c r="BI158" s="186">
        <f>IF(N158="nulová",J158,0)</f>
        <v>0</v>
      </c>
      <c r="BJ158" s="18" t="s">
        <v>80</v>
      </c>
      <c r="BK158" s="186">
        <f>ROUND(I158*H158,2)</f>
        <v>0</v>
      </c>
      <c r="BL158" s="18" t="s">
        <v>139</v>
      </c>
      <c r="BM158" s="185" t="s">
        <v>239</v>
      </c>
    </row>
    <row r="159" spans="1:65" s="2" customFormat="1" ht="107.25">
      <c r="A159" s="35"/>
      <c r="B159" s="36"/>
      <c r="C159" s="37"/>
      <c r="D159" s="187" t="s">
        <v>141</v>
      </c>
      <c r="E159" s="37"/>
      <c r="F159" s="188" t="s">
        <v>240</v>
      </c>
      <c r="G159" s="37"/>
      <c r="H159" s="37"/>
      <c r="I159" s="189"/>
      <c r="J159" s="37"/>
      <c r="K159" s="37"/>
      <c r="L159" s="40"/>
      <c r="M159" s="190"/>
      <c r="N159" s="191"/>
      <c r="O159" s="65"/>
      <c r="P159" s="65"/>
      <c r="Q159" s="65"/>
      <c r="R159" s="65"/>
      <c r="S159" s="65"/>
      <c r="T159" s="66"/>
      <c r="U159" s="35"/>
      <c r="V159" s="35"/>
      <c r="W159" s="35"/>
      <c r="X159" s="35"/>
      <c r="Y159" s="35"/>
      <c r="Z159" s="35"/>
      <c r="AA159" s="35"/>
      <c r="AB159" s="35"/>
      <c r="AC159" s="35"/>
      <c r="AD159" s="35"/>
      <c r="AE159" s="35"/>
      <c r="AT159" s="18" t="s">
        <v>141</v>
      </c>
      <c r="AU159" s="18" t="s">
        <v>82</v>
      </c>
    </row>
    <row r="160" spans="1:65" s="14" customFormat="1" ht="11.25">
      <c r="B160" s="202"/>
      <c r="C160" s="203"/>
      <c r="D160" s="187" t="s">
        <v>143</v>
      </c>
      <c r="E160" s="204" t="s">
        <v>19</v>
      </c>
      <c r="F160" s="205" t="s">
        <v>241</v>
      </c>
      <c r="G160" s="203"/>
      <c r="H160" s="206">
        <v>52.3</v>
      </c>
      <c r="I160" s="207"/>
      <c r="J160" s="203"/>
      <c r="K160" s="203"/>
      <c r="L160" s="208"/>
      <c r="M160" s="209"/>
      <c r="N160" s="210"/>
      <c r="O160" s="210"/>
      <c r="P160" s="210"/>
      <c r="Q160" s="210"/>
      <c r="R160" s="210"/>
      <c r="S160" s="210"/>
      <c r="T160" s="211"/>
      <c r="AT160" s="212" t="s">
        <v>143</v>
      </c>
      <c r="AU160" s="212" t="s">
        <v>82</v>
      </c>
      <c r="AV160" s="14" t="s">
        <v>82</v>
      </c>
      <c r="AW160" s="14" t="s">
        <v>33</v>
      </c>
      <c r="AX160" s="14" t="s">
        <v>80</v>
      </c>
      <c r="AY160" s="212" t="s">
        <v>132</v>
      </c>
    </row>
    <row r="161" spans="1:65" s="2" customFormat="1" ht="24.2" customHeight="1">
      <c r="A161" s="35"/>
      <c r="B161" s="36"/>
      <c r="C161" s="174" t="s">
        <v>242</v>
      </c>
      <c r="D161" s="174" t="s">
        <v>134</v>
      </c>
      <c r="E161" s="175" t="s">
        <v>243</v>
      </c>
      <c r="F161" s="176" t="s">
        <v>244</v>
      </c>
      <c r="G161" s="177" t="s">
        <v>137</v>
      </c>
      <c r="H161" s="178">
        <v>582.36</v>
      </c>
      <c r="I161" s="179"/>
      <c r="J161" s="180">
        <f>ROUND(I161*H161,2)</f>
        <v>0</v>
      </c>
      <c r="K161" s="176" t="s">
        <v>138</v>
      </c>
      <c r="L161" s="40"/>
      <c r="M161" s="181" t="s">
        <v>19</v>
      </c>
      <c r="N161" s="182" t="s">
        <v>43</v>
      </c>
      <c r="O161" s="65"/>
      <c r="P161" s="183">
        <f>O161*H161</f>
        <v>0</v>
      </c>
      <c r="Q161" s="183">
        <v>0</v>
      </c>
      <c r="R161" s="183">
        <f>Q161*H161</f>
        <v>0</v>
      </c>
      <c r="S161" s="183">
        <v>0</v>
      </c>
      <c r="T161" s="184">
        <f>S161*H161</f>
        <v>0</v>
      </c>
      <c r="U161" s="35"/>
      <c r="V161" s="35"/>
      <c r="W161" s="35"/>
      <c r="X161" s="35"/>
      <c r="Y161" s="35"/>
      <c r="Z161" s="35"/>
      <c r="AA161" s="35"/>
      <c r="AB161" s="35"/>
      <c r="AC161" s="35"/>
      <c r="AD161" s="35"/>
      <c r="AE161" s="35"/>
      <c r="AR161" s="185" t="s">
        <v>139</v>
      </c>
      <c r="AT161" s="185" t="s">
        <v>134</v>
      </c>
      <c r="AU161" s="185" t="s">
        <v>82</v>
      </c>
      <c r="AY161" s="18" t="s">
        <v>132</v>
      </c>
      <c r="BE161" s="186">
        <f>IF(N161="základní",J161,0)</f>
        <v>0</v>
      </c>
      <c r="BF161" s="186">
        <f>IF(N161="snížená",J161,0)</f>
        <v>0</v>
      </c>
      <c r="BG161" s="186">
        <f>IF(N161="zákl. přenesená",J161,0)</f>
        <v>0</v>
      </c>
      <c r="BH161" s="186">
        <f>IF(N161="sníž. přenesená",J161,0)</f>
        <v>0</v>
      </c>
      <c r="BI161" s="186">
        <f>IF(N161="nulová",J161,0)</f>
        <v>0</v>
      </c>
      <c r="BJ161" s="18" t="s">
        <v>80</v>
      </c>
      <c r="BK161" s="186">
        <f>ROUND(I161*H161,2)</f>
        <v>0</v>
      </c>
      <c r="BL161" s="18" t="s">
        <v>139</v>
      </c>
      <c r="BM161" s="185" t="s">
        <v>245</v>
      </c>
    </row>
    <row r="162" spans="1:65" s="2" customFormat="1" ht="107.25">
      <c r="A162" s="35"/>
      <c r="B162" s="36"/>
      <c r="C162" s="37"/>
      <c r="D162" s="187" t="s">
        <v>141</v>
      </c>
      <c r="E162" s="37"/>
      <c r="F162" s="188" t="s">
        <v>240</v>
      </c>
      <c r="G162" s="37"/>
      <c r="H162" s="37"/>
      <c r="I162" s="189"/>
      <c r="J162" s="37"/>
      <c r="K162" s="37"/>
      <c r="L162" s="40"/>
      <c r="M162" s="190"/>
      <c r="N162" s="191"/>
      <c r="O162" s="65"/>
      <c r="P162" s="65"/>
      <c r="Q162" s="65"/>
      <c r="R162" s="65"/>
      <c r="S162" s="65"/>
      <c r="T162" s="66"/>
      <c r="U162" s="35"/>
      <c r="V162" s="35"/>
      <c r="W162" s="35"/>
      <c r="X162" s="35"/>
      <c r="Y162" s="35"/>
      <c r="Z162" s="35"/>
      <c r="AA162" s="35"/>
      <c r="AB162" s="35"/>
      <c r="AC162" s="35"/>
      <c r="AD162" s="35"/>
      <c r="AE162" s="35"/>
      <c r="AT162" s="18" t="s">
        <v>141</v>
      </c>
      <c r="AU162" s="18" t="s">
        <v>82</v>
      </c>
    </row>
    <row r="163" spans="1:65" s="14" customFormat="1" ht="11.25">
      <c r="B163" s="202"/>
      <c r="C163" s="203"/>
      <c r="D163" s="187" t="s">
        <v>143</v>
      </c>
      <c r="E163" s="204" t="s">
        <v>19</v>
      </c>
      <c r="F163" s="205" t="s">
        <v>246</v>
      </c>
      <c r="G163" s="203"/>
      <c r="H163" s="206">
        <v>582.36</v>
      </c>
      <c r="I163" s="207"/>
      <c r="J163" s="203"/>
      <c r="K163" s="203"/>
      <c r="L163" s="208"/>
      <c r="M163" s="209"/>
      <c r="N163" s="210"/>
      <c r="O163" s="210"/>
      <c r="P163" s="210"/>
      <c r="Q163" s="210"/>
      <c r="R163" s="210"/>
      <c r="S163" s="210"/>
      <c r="T163" s="211"/>
      <c r="AT163" s="212" t="s">
        <v>143</v>
      </c>
      <c r="AU163" s="212" t="s">
        <v>82</v>
      </c>
      <c r="AV163" s="14" t="s">
        <v>82</v>
      </c>
      <c r="AW163" s="14" t="s">
        <v>33</v>
      </c>
      <c r="AX163" s="14" t="s">
        <v>80</v>
      </c>
      <c r="AY163" s="212" t="s">
        <v>132</v>
      </c>
    </row>
    <row r="164" spans="1:65" s="2" customFormat="1" ht="14.45" customHeight="1">
      <c r="A164" s="35"/>
      <c r="B164" s="36"/>
      <c r="C164" s="224" t="s">
        <v>247</v>
      </c>
      <c r="D164" s="224" t="s">
        <v>214</v>
      </c>
      <c r="E164" s="225" t="s">
        <v>248</v>
      </c>
      <c r="F164" s="226" t="s">
        <v>249</v>
      </c>
      <c r="G164" s="227" t="s">
        <v>250</v>
      </c>
      <c r="H164" s="228">
        <v>9.52</v>
      </c>
      <c r="I164" s="229"/>
      <c r="J164" s="230">
        <f>ROUND(I164*H164,2)</f>
        <v>0</v>
      </c>
      <c r="K164" s="226" t="s">
        <v>138</v>
      </c>
      <c r="L164" s="231"/>
      <c r="M164" s="232" t="s">
        <v>19</v>
      </c>
      <c r="N164" s="233" t="s">
        <v>43</v>
      </c>
      <c r="O164" s="65"/>
      <c r="P164" s="183">
        <f>O164*H164</f>
        <v>0</v>
      </c>
      <c r="Q164" s="183">
        <v>1E-3</v>
      </c>
      <c r="R164" s="183">
        <f>Q164*H164</f>
        <v>9.5199999999999989E-3</v>
      </c>
      <c r="S164" s="183">
        <v>0</v>
      </c>
      <c r="T164" s="184">
        <f>S164*H164</f>
        <v>0</v>
      </c>
      <c r="U164" s="35"/>
      <c r="V164" s="35"/>
      <c r="W164" s="35"/>
      <c r="X164" s="35"/>
      <c r="Y164" s="35"/>
      <c r="Z164" s="35"/>
      <c r="AA164" s="35"/>
      <c r="AB164" s="35"/>
      <c r="AC164" s="35"/>
      <c r="AD164" s="35"/>
      <c r="AE164" s="35"/>
      <c r="AR164" s="185" t="s">
        <v>186</v>
      </c>
      <c r="AT164" s="185" t="s">
        <v>214</v>
      </c>
      <c r="AU164" s="185" t="s">
        <v>82</v>
      </c>
      <c r="AY164" s="18" t="s">
        <v>132</v>
      </c>
      <c r="BE164" s="186">
        <f>IF(N164="základní",J164,0)</f>
        <v>0</v>
      </c>
      <c r="BF164" s="186">
        <f>IF(N164="snížená",J164,0)</f>
        <v>0</v>
      </c>
      <c r="BG164" s="186">
        <f>IF(N164="zákl. přenesená",J164,0)</f>
        <v>0</v>
      </c>
      <c r="BH164" s="186">
        <f>IF(N164="sníž. přenesená",J164,0)</f>
        <v>0</v>
      </c>
      <c r="BI164" s="186">
        <f>IF(N164="nulová",J164,0)</f>
        <v>0</v>
      </c>
      <c r="BJ164" s="18" t="s">
        <v>80</v>
      </c>
      <c r="BK164" s="186">
        <f>ROUND(I164*H164,2)</f>
        <v>0</v>
      </c>
      <c r="BL164" s="18" t="s">
        <v>139</v>
      </c>
      <c r="BM164" s="185" t="s">
        <v>251</v>
      </c>
    </row>
    <row r="165" spans="1:65" s="14" customFormat="1" ht="11.25">
      <c r="B165" s="202"/>
      <c r="C165" s="203"/>
      <c r="D165" s="187" t="s">
        <v>143</v>
      </c>
      <c r="E165" s="204" t="s">
        <v>19</v>
      </c>
      <c r="F165" s="205" t="s">
        <v>246</v>
      </c>
      <c r="G165" s="203"/>
      <c r="H165" s="206">
        <v>582.36</v>
      </c>
      <c r="I165" s="207"/>
      <c r="J165" s="203"/>
      <c r="K165" s="203"/>
      <c r="L165" s="208"/>
      <c r="M165" s="209"/>
      <c r="N165" s="210"/>
      <c r="O165" s="210"/>
      <c r="P165" s="210"/>
      <c r="Q165" s="210"/>
      <c r="R165" s="210"/>
      <c r="S165" s="210"/>
      <c r="T165" s="211"/>
      <c r="AT165" s="212" t="s">
        <v>143</v>
      </c>
      <c r="AU165" s="212" t="s">
        <v>82</v>
      </c>
      <c r="AV165" s="14" t="s">
        <v>82</v>
      </c>
      <c r="AW165" s="14" t="s">
        <v>33</v>
      </c>
      <c r="AX165" s="14" t="s">
        <v>72</v>
      </c>
      <c r="AY165" s="212" t="s">
        <v>132</v>
      </c>
    </row>
    <row r="166" spans="1:65" s="14" customFormat="1" ht="11.25">
      <c r="B166" s="202"/>
      <c r="C166" s="203"/>
      <c r="D166" s="187" t="s">
        <v>143</v>
      </c>
      <c r="E166" s="204" t="s">
        <v>19</v>
      </c>
      <c r="F166" s="205" t="s">
        <v>241</v>
      </c>
      <c r="G166" s="203"/>
      <c r="H166" s="206">
        <v>52.3</v>
      </c>
      <c r="I166" s="207"/>
      <c r="J166" s="203"/>
      <c r="K166" s="203"/>
      <c r="L166" s="208"/>
      <c r="M166" s="209"/>
      <c r="N166" s="210"/>
      <c r="O166" s="210"/>
      <c r="P166" s="210"/>
      <c r="Q166" s="210"/>
      <c r="R166" s="210"/>
      <c r="S166" s="210"/>
      <c r="T166" s="211"/>
      <c r="AT166" s="212" t="s">
        <v>143</v>
      </c>
      <c r="AU166" s="212" t="s">
        <v>82</v>
      </c>
      <c r="AV166" s="14" t="s">
        <v>82</v>
      </c>
      <c r="AW166" s="14" t="s">
        <v>33</v>
      </c>
      <c r="AX166" s="14" t="s">
        <v>72</v>
      </c>
      <c r="AY166" s="212" t="s">
        <v>132</v>
      </c>
    </row>
    <row r="167" spans="1:65" s="15" customFormat="1" ht="11.25">
      <c r="B167" s="213"/>
      <c r="C167" s="214"/>
      <c r="D167" s="187" t="s">
        <v>143</v>
      </c>
      <c r="E167" s="215" t="s">
        <v>19</v>
      </c>
      <c r="F167" s="216" t="s">
        <v>163</v>
      </c>
      <c r="G167" s="214"/>
      <c r="H167" s="217">
        <v>634.66</v>
      </c>
      <c r="I167" s="218"/>
      <c r="J167" s="214"/>
      <c r="K167" s="214"/>
      <c r="L167" s="219"/>
      <c r="M167" s="220"/>
      <c r="N167" s="221"/>
      <c r="O167" s="221"/>
      <c r="P167" s="221"/>
      <c r="Q167" s="221"/>
      <c r="R167" s="221"/>
      <c r="S167" s="221"/>
      <c r="T167" s="222"/>
      <c r="AT167" s="223" t="s">
        <v>143</v>
      </c>
      <c r="AU167" s="223" t="s">
        <v>82</v>
      </c>
      <c r="AV167" s="15" t="s">
        <v>139</v>
      </c>
      <c r="AW167" s="15" t="s">
        <v>33</v>
      </c>
      <c r="AX167" s="15" t="s">
        <v>80</v>
      </c>
      <c r="AY167" s="223" t="s">
        <v>132</v>
      </c>
    </row>
    <row r="168" spans="1:65" s="14" customFormat="1" ht="11.25">
      <c r="B168" s="202"/>
      <c r="C168" s="203"/>
      <c r="D168" s="187" t="s">
        <v>143</v>
      </c>
      <c r="E168" s="203"/>
      <c r="F168" s="205" t="s">
        <v>252</v>
      </c>
      <c r="G168" s="203"/>
      <c r="H168" s="206">
        <v>9.52</v>
      </c>
      <c r="I168" s="207"/>
      <c r="J168" s="203"/>
      <c r="K168" s="203"/>
      <c r="L168" s="208"/>
      <c r="M168" s="209"/>
      <c r="N168" s="210"/>
      <c r="O168" s="210"/>
      <c r="P168" s="210"/>
      <c r="Q168" s="210"/>
      <c r="R168" s="210"/>
      <c r="S168" s="210"/>
      <c r="T168" s="211"/>
      <c r="AT168" s="212" t="s">
        <v>143</v>
      </c>
      <c r="AU168" s="212" t="s">
        <v>82</v>
      </c>
      <c r="AV168" s="14" t="s">
        <v>82</v>
      </c>
      <c r="AW168" s="14" t="s">
        <v>4</v>
      </c>
      <c r="AX168" s="14" t="s">
        <v>80</v>
      </c>
      <c r="AY168" s="212" t="s">
        <v>132</v>
      </c>
    </row>
    <row r="169" spans="1:65" s="2" customFormat="1" ht="24.2" customHeight="1">
      <c r="A169" s="35"/>
      <c r="B169" s="36"/>
      <c r="C169" s="174" t="s">
        <v>253</v>
      </c>
      <c r="D169" s="174" t="s">
        <v>134</v>
      </c>
      <c r="E169" s="175" t="s">
        <v>254</v>
      </c>
      <c r="F169" s="176" t="s">
        <v>255</v>
      </c>
      <c r="G169" s="177" t="s">
        <v>137</v>
      </c>
      <c r="H169" s="178">
        <v>52.3</v>
      </c>
      <c r="I169" s="179"/>
      <c r="J169" s="180">
        <f>ROUND(I169*H169,2)</f>
        <v>0</v>
      </c>
      <c r="K169" s="176" t="s">
        <v>138</v>
      </c>
      <c r="L169" s="40"/>
      <c r="M169" s="181" t="s">
        <v>19</v>
      </c>
      <c r="N169" s="182" t="s">
        <v>43</v>
      </c>
      <c r="O169" s="65"/>
      <c r="P169" s="183">
        <f>O169*H169</f>
        <v>0</v>
      </c>
      <c r="Q169" s="183">
        <v>0</v>
      </c>
      <c r="R169" s="183">
        <f>Q169*H169</f>
        <v>0</v>
      </c>
      <c r="S169" s="183">
        <v>0</v>
      </c>
      <c r="T169" s="184">
        <f>S169*H169</f>
        <v>0</v>
      </c>
      <c r="U169" s="35"/>
      <c r="V169" s="35"/>
      <c r="W169" s="35"/>
      <c r="X169" s="35"/>
      <c r="Y169" s="35"/>
      <c r="Z169" s="35"/>
      <c r="AA169" s="35"/>
      <c r="AB169" s="35"/>
      <c r="AC169" s="35"/>
      <c r="AD169" s="35"/>
      <c r="AE169" s="35"/>
      <c r="AR169" s="185" t="s">
        <v>139</v>
      </c>
      <c r="AT169" s="185" t="s">
        <v>134</v>
      </c>
      <c r="AU169" s="185" t="s">
        <v>82</v>
      </c>
      <c r="AY169" s="18" t="s">
        <v>132</v>
      </c>
      <c r="BE169" s="186">
        <f>IF(N169="základní",J169,0)</f>
        <v>0</v>
      </c>
      <c r="BF169" s="186">
        <f>IF(N169="snížená",J169,0)</f>
        <v>0</v>
      </c>
      <c r="BG169" s="186">
        <f>IF(N169="zákl. přenesená",J169,0)</f>
        <v>0</v>
      </c>
      <c r="BH169" s="186">
        <f>IF(N169="sníž. přenesená",J169,0)</f>
        <v>0</v>
      </c>
      <c r="BI169" s="186">
        <f>IF(N169="nulová",J169,0)</f>
        <v>0</v>
      </c>
      <c r="BJ169" s="18" t="s">
        <v>80</v>
      </c>
      <c r="BK169" s="186">
        <f>ROUND(I169*H169,2)</f>
        <v>0</v>
      </c>
      <c r="BL169" s="18" t="s">
        <v>139</v>
      </c>
      <c r="BM169" s="185" t="s">
        <v>256</v>
      </c>
    </row>
    <row r="170" spans="1:65" s="2" customFormat="1" ht="48.75">
      <c r="A170" s="35"/>
      <c r="B170" s="36"/>
      <c r="C170" s="37"/>
      <c r="D170" s="187" t="s">
        <v>141</v>
      </c>
      <c r="E170" s="37"/>
      <c r="F170" s="188" t="s">
        <v>257</v>
      </c>
      <c r="G170" s="37"/>
      <c r="H170" s="37"/>
      <c r="I170" s="189"/>
      <c r="J170" s="37"/>
      <c r="K170" s="37"/>
      <c r="L170" s="40"/>
      <c r="M170" s="190"/>
      <c r="N170" s="191"/>
      <c r="O170" s="65"/>
      <c r="P170" s="65"/>
      <c r="Q170" s="65"/>
      <c r="R170" s="65"/>
      <c r="S170" s="65"/>
      <c r="T170" s="66"/>
      <c r="U170" s="35"/>
      <c r="V170" s="35"/>
      <c r="W170" s="35"/>
      <c r="X170" s="35"/>
      <c r="Y170" s="35"/>
      <c r="Z170" s="35"/>
      <c r="AA170" s="35"/>
      <c r="AB170" s="35"/>
      <c r="AC170" s="35"/>
      <c r="AD170" s="35"/>
      <c r="AE170" s="35"/>
      <c r="AT170" s="18" t="s">
        <v>141</v>
      </c>
      <c r="AU170" s="18" t="s">
        <v>82</v>
      </c>
    </row>
    <row r="171" spans="1:65" s="13" customFormat="1" ht="11.25">
      <c r="B171" s="192"/>
      <c r="C171" s="193"/>
      <c r="D171" s="187" t="s">
        <v>143</v>
      </c>
      <c r="E171" s="194" t="s">
        <v>19</v>
      </c>
      <c r="F171" s="195" t="s">
        <v>258</v>
      </c>
      <c r="G171" s="193"/>
      <c r="H171" s="194" t="s">
        <v>19</v>
      </c>
      <c r="I171" s="196"/>
      <c r="J171" s="193"/>
      <c r="K171" s="193"/>
      <c r="L171" s="197"/>
      <c r="M171" s="198"/>
      <c r="N171" s="199"/>
      <c r="O171" s="199"/>
      <c r="P171" s="199"/>
      <c r="Q171" s="199"/>
      <c r="R171" s="199"/>
      <c r="S171" s="199"/>
      <c r="T171" s="200"/>
      <c r="AT171" s="201" t="s">
        <v>143</v>
      </c>
      <c r="AU171" s="201" t="s">
        <v>82</v>
      </c>
      <c r="AV171" s="13" t="s">
        <v>80</v>
      </c>
      <c r="AW171" s="13" t="s">
        <v>33</v>
      </c>
      <c r="AX171" s="13" t="s">
        <v>72</v>
      </c>
      <c r="AY171" s="201" t="s">
        <v>132</v>
      </c>
    </row>
    <row r="172" spans="1:65" s="13" customFormat="1" ht="11.25">
      <c r="B172" s="192"/>
      <c r="C172" s="193"/>
      <c r="D172" s="187" t="s">
        <v>143</v>
      </c>
      <c r="E172" s="194" t="s">
        <v>19</v>
      </c>
      <c r="F172" s="195" t="s">
        <v>259</v>
      </c>
      <c r="G172" s="193"/>
      <c r="H172" s="194" t="s">
        <v>19</v>
      </c>
      <c r="I172" s="196"/>
      <c r="J172" s="193"/>
      <c r="K172" s="193"/>
      <c r="L172" s="197"/>
      <c r="M172" s="198"/>
      <c r="N172" s="199"/>
      <c r="O172" s="199"/>
      <c r="P172" s="199"/>
      <c r="Q172" s="199"/>
      <c r="R172" s="199"/>
      <c r="S172" s="199"/>
      <c r="T172" s="200"/>
      <c r="AT172" s="201" t="s">
        <v>143</v>
      </c>
      <c r="AU172" s="201" t="s">
        <v>82</v>
      </c>
      <c r="AV172" s="13" t="s">
        <v>80</v>
      </c>
      <c r="AW172" s="13" t="s">
        <v>33</v>
      </c>
      <c r="AX172" s="13" t="s">
        <v>72</v>
      </c>
      <c r="AY172" s="201" t="s">
        <v>132</v>
      </c>
    </row>
    <row r="173" spans="1:65" s="14" customFormat="1" ht="11.25">
      <c r="B173" s="202"/>
      <c r="C173" s="203"/>
      <c r="D173" s="187" t="s">
        <v>143</v>
      </c>
      <c r="E173" s="204" t="s">
        <v>19</v>
      </c>
      <c r="F173" s="205" t="s">
        <v>241</v>
      </c>
      <c r="G173" s="203"/>
      <c r="H173" s="206">
        <v>52.3</v>
      </c>
      <c r="I173" s="207"/>
      <c r="J173" s="203"/>
      <c r="K173" s="203"/>
      <c r="L173" s="208"/>
      <c r="M173" s="209"/>
      <c r="N173" s="210"/>
      <c r="O173" s="210"/>
      <c r="P173" s="210"/>
      <c r="Q173" s="210"/>
      <c r="R173" s="210"/>
      <c r="S173" s="210"/>
      <c r="T173" s="211"/>
      <c r="AT173" s="212" t="s">
        <v>143</v>
      </c>
      <c r="AU173" s="212" t="s">
        <v>82</v>
      </c>
      <c r="AV173" s="14" t="s">
        <v>82</v>
      </c>
      <c r="AW173" s="14" t="s">
        <v>33</v>
      </c>
      <c r="AX173" s="14" t="s">
        <v>80</v>
      </c>
      <c r="AY173" s="212" t="s">
        <v>132</v>
      </c>
    </row>
    <row r="174" spans="1:65" s="2" customFormat="1" ht="24.2" customHeight="1">
      <c r="A174" s="35"/>
      <c r="B174" s="36"/>
      <c r="C174" s="174" t="s">
        <v>260</v>
      </c>
      <c r="D174" s="174" t="s">
        <v>134</v>
      </c>
      <c r="E174" s="175" t="s">
        <v>261</v>
      </c>
      <c r="F174" s="176" t="s">
        <v>262</v>
      </c>
      <c r="G174" s="177" t="s">
        <v>137</v>
      </c>
      <c r="H174" s="178">
        <v>582.36</v>
      </c>
      <c r="I174" s="179"/>
      <c r="J174" s="180">
        <f>ROUND(I174*H174,2)</f>
        <v>0</v>
      </c>
      <c r="K174" s="176" t="s">
        <v>138</v>
      </c>
      <c r="L174" s="40"/>
      <c r="M174" s="181" t="s">
        <v>19</v>
      </c>
      <c r="N174" s="182" t="s">
        <v>43</v>
      </c>
      <c r="O174" s="65"/>
      <c r="P174" s="183">
        <f>O174*H174</f>
        <v>0</v>
      </c>
      <c r="Q174" s="183">
        <v>0</v>
      </c>
      <c r="R174" s="183">
        <f>Q174*H174</f>
        <v>0</v>
      </c>
      <c r="S174" s="183">
        <v>0</v>
      </c>
      <c r="T174" s="184">
        <f>S174*H174</f>
        <v>0</v>
      </c>
      <c r="U174" s="35"/>
      <c r="V174" s="35"/>
      <c r="W174" s="35"/>
      <c r="X174" s="35"/>
      <c r="Y174" s="35"/>
      <c r="Z174" s="35"/>
      <c r="AA174" s="35"/>
      <c r="AB174" s="35"/>
      <c r="AC174" s="35"/>
      <c r="AD174" s="35"/>
      <c r="AE174" s="35"/>
      <c r="AR174" s="185" t="s">
        <v>139</v>
      </c>
      <c r="AT174" s="185" t="s">
        <v>134</v>
      </c>
      <c r="AU174" s="185" t="s">
        <v>82</v>
      </c>
      <c r="AY174" s="18" t="s">
        <v>132</v>
      </c>
      <c r="BE174" s="186">
        <f>IF(N174="základní",J174,0)</f>
        <v>0</v>
      </c>
      <c r="BF174" s="186">
        <f>IF(N174="snížená",J174,0)</f>
        <v>0</v>
      </c>
      <c r="BG174" s="186">
        <f>IF(N174="zákl. přenesená",J174,0)</f>
        <v>0</v>
      </c>
      <c r="BH174" s="186">
        <f>IF(N174="sníž. přenesená",J174,0)</f>
        <v>0</v>
      </c>
      <c r="BI174" s="186">
        <f>IF(N174="nulová",J174,0)</f>
        <v>0</v>
      </c>
      <c r="BJ174" s="18" t="s">
        <v>80</v>
      </c>
      <c r="BK174" s="186">
        <f>ROUND(I174*H174,2)</f>
        <v>0</v>
      </c>
      <c r="BL174" s="18" t="s">
        <v>139</v>
      </c>
      <c r="BM174" s="185" t="s">
        <v>263</v>
      </c>
    </row>
    <row r="175" spans="1:65" s="2" customFormat="1" ht="48.75">
      <c r="A175" s="35"/>
      <c r="B175" s="36"/>
      <c r="C175" s="37"/>
      <c r="D175" s="187" t="s">
        <v>141</v>
      </c>
      <c r="E175" s="37"/>
      <c r="F175" s="188" t="s">
        <v>257</v>
      </c>
      <c r="G175" s="37"/>
      <c r="H175" s="37"/>
      <c r="I175" s="189"/>
      <c r="J175" s="37"/>
      <c r="K175" s="37"/>
      <c r="L175" s="40"/>
      <c r="M175" s="190"/>
      <c r="N175" s="191"/>
      <c r="O175" s="65"/>
      <c r="P175" s="65"/>
      <c r="Q175" s="65"/>
      <c r="R175" s="65"/>
      <c r="S175" s="65"/>
      <c r="T175" s="66"/>
      <c r="U175" s="35"/>
      <c r="V175" s="35"/>
      <c r="W175" s="35"/>
      <c r="X175" s="35"/>
      <c r="Y175" s="35"/>
      <c r="Z175" s="35"/>
      <c r="AA175" s="35"/>
      <c r="AB175" s="35"/>
      <c r="AC175" s="35"/>
      <c r="AD175" s="35"/>
      <c r="AE175" s="35"/>
      <c r="AT175" s="18" t="s">
        <v>141</v>
      </c>
      <c r="AU175" s="18" t="s">
        <v>82</v>
      </c>
    </row>
    <row r="176" spans="1:65" s="13" customFormat="1" ht="11.25">
      <c r="B176" s="192"/>
      <c r="C176" s="193"/>
      <c r="D176" s="187" t="s">
        <v>143</v>
      </c>
      <c r="E176" s="194" t="s">
        <v>19</v>
      </c>
      <c r="F176" s="195" t="s">
        <v>258</v>
      </c>
      <c r="G176" s="193"/>
      <c r="H176" s="194" t="s">
        <v>19</v>
      </c>
      <c r="I176" s="196"/>
      <c r="J176" s="193"/>
      <c r="K176" s="193"/>
      <c r="L176" s="197"/>
      <c r="M176" s="198"/>
      <c r="N176" s="199"/>
      <c r="O176" s="199"/>
      <c r="P176" s="199"/>
      <c r="Q176" s="199"/>
      <c r="R176" s="199"/>
      <c r="S176" s="199"/>
      <c r="T176" s="200"/>
      <c r="AT176" s="201" t="s">
        <v>143</v>
      </c>
      <c r="AU176" s="201" t="s">
        <v>82</v>
      </c>
      <c r="AV176" s="13" t="s">
        <v>80</v>
      </c>
      <c r="AW176" s="13" t="s">
        <v>33</v>
      </c>
      <c r="AX176" s="13" t="s">
        <v>72</v>
      </c>
      <c r="AY176" s="201" t="s">
        <v>132</v>
      </c>
    </row>
    <row r="177" spans="1:65" s="13" customFormat="1" ht="11.25">
      <c r="B177" s="192"/>
      <c r="C177" s="193"/>
      <c r="D177" s="187" t="s">
        <v>143</v>
      </c>
      <c r="E177" s="194" t="s">
        <v>19</v>
      </c>
      <c r="F177" s="195" t="s">
        <v>259</v>
      </c>
      <c r="G177" s="193"/>
      <c r="H177" s="194" t="s">
        <v>19</v>
      </c>
      <c r="I177" s="196"/>
      <c r="J177" s="193"/>
      <c r="K177" s="193"/>
      <c r="L177" s="197"/>
      <c r="M177" s="198"/>
      <c r="N177" s="199"/>
      <c r="O177" s="199"/>
      <c r="P177" s="199"/>
      <c r="Q177" s="199"/>
      <c r="R177" s="199"/>
      <c r="S177" s="199"/>
      <c r="T177" s="200"/>
      <c r="AT177" s="201" t="s">
        <v>143</v>
      </c>
      <c r="AU177" s="201" t="s">
        <v>82</v>
      </c>
      <c r="AV177" s="13" t="s">
        <v>80</v>
      </c>
      <c r="AW177" s="13" t="s">
        <v>33</v>
      </c>
      <c r="AX177" s="13" t="s">
        <v>72</v>
      </c>
      <c r="AY177" s="201" t="s">
        <v>132</v>
      </c>
    </row>
    <row r="178" spans="1:65" s="14" customFormat="1" ht="11.25">
      <c r="B178" s="202"/>
      <c r="C178" s="203"/>
      <c r="D178" s="187" t="s">
        <v>143</v>
      </c>
      <c r="E178" s="204" t="s">
        <v>19</v>
      </c>
      <c r="F178" s="205" t="s">
        <v>246</v>
      </c>
      <c r="G178" s="203"/>
      <c r="H178" s="206">
        <v>582.36</v>
      </c>
      <c r="I178" s="207"/>
      <c r="J178" s="203"/>
      <c r="K178" s="203"/>
      <c r="L178" s="208"/>
      <c r="M178" s="209"/>
      <c r="N178" s="210"/>
      <c r="O178" s="210"/>
      <c r="P178" s="210"/>
      <c r="Q178" s="210"/>
      <c r="R178" s="210"/>
      <c r="S178" s="210"/>
      <c r="T178" s="211"/>
      <c r="AT178" s="212" t="s">
        <v>143</v>
      </c>
      <c r="AU178" s="212" t="s">
        <v>82</v>
      </c>
      <c r="AV178" s="14" t="s">
        <v>82</v>
      </c>
      <c r="AW178" s="14" t="s">
        <v>33</v>
      </c>
      <c r="AX178" s="14" t="s">
        <v>80</v>
      </c>
      <c r="AY178" s="212" t="s">
        <v>132</v>
      </c>
    </row>
    <row r="179" spans="1:65" s="2" customFormat="1" ht="14.45" customHeight="1">
      <c r="A179" s="35"/>
      <c r="B179" s="36"/>
      <c r="C179" s="224" t="s">
        <v>7</v>
      </c>
      <c r="D179" s="224" t="s">
        <v>214</v>
      </c>
      <c r="E179" s="225" t="s">
        <v>264</v>
      </c>
      <c r="F179" s="226" t="s">
        <v>265</v>
      </c>
      <c r="G179" s="227" t="s">
        <v>217</v>
      </c>
      <c r="H179" s="228">
        <v>114.239</v>
      </c>
      <c r="I179" s="229"/>
      <c r="J179" s="230">
        <f>ROUND(I179*H179,2)</f>
        <v>0</v>
      </c>
      <c r="K179" s="226" t="s">
        <v>138</v>
      </c>
      <c r="L179" s="231"/>
      <c r="M179" s="232" t="s">
        <v>19</v>
      </c>
      <c r="N179" s="233" t="s">
        <v>43</v>
      </c>
      <c r="O179" s="65"/>
      <c r="P179" s="183">
        <f>O179*H179</f>
        <v>0</v>
      </c>
      <c r="Q179" s="183">
        <v>1</v>
      </c>
      <c r="R179" s="183">
        <f>Q179*H179</f>
        <v>114.239</v>
      </c>
      <c r="S179" s="183">
        <v>0</v>
      </c>
      <c r="T179" s="184">
        <f>S179*H179</f>
        <v>0</v>
      </c>
      <c r="U179" s="35"/>
      <c r="V179" s="35"/>
      <c r="W179" s="35"/>
      <c r="X179" s="35"/>
      <c r="Y179" s="35"/>
      <c r="Z179" s="35"/>
      <c r="AA179" s="35"/>
      <c r="AB179" s="35"/>
      <c r="AC179" s="35"/>
      <c r="AD179" s="35"/>
      <c r="AE179" s="35"/>
      <c r="AR179" s="185" t="s">
        <v>186</v>
      </c>
      <c r="AT179" s="185" t="s">
        <v>214</v>
      </c>
      <c r="AU179" s="185" t="s">
        <v>82</v>
      </c>
      <c r="AY179" s="18" t="s">
        <v>132</v>
      </c>
      <c r="BE179" s="186">
        <f>IF(N179="základní",J179,0)</f>
        <v>0</v>
      </c>
      <c r="BF179" s="186">
        <f>IF(N179="snížená",J179,0)</f>
        <v>0</v>
      </c>
      <c r="BG179" s="186">
        <f>IF(N179="zákl. přenesená",J179,0)</f>
        <v>0</v>
      </c>
      <c r="BH179" s="186">
        <f>IF(N179="sníž. přenesená",J179,0)</f>
        <v>0</v>
      </c>
      <c r="BI179" s="186">
        <f>IF(N179="nulová",J179,0)</f>
        <v>0</v>
      </c>
      <c r="BJ179" s="18" t="s">
        <v>80</v>
      </c>
      <c r="BK179" s="186">
        <f>ROUND(I179*H179,2)</f>
        <v>0</v>
      </c>
      <c r="BL179" s="18" t="s">
        <v>139</v>
      </c>
      <c r="BM179" s="185" t="s">
        <v>266</v>
      </c>
    </row>
    <row r="180" spans="1:65" s="14" customFormat="1" ht="11.25">
      <c r="B180" s="202"/>
      <c r="C180" s="203"/>
      <c r="D180" s="187" t="s">
        <v>143</v>
      </c>
      <c r="E180" s="204" t="s">
        <v>19</v>
      </c>
      <c r="F180" s="205" t="s">
        <v>267</v>
      </c>
      <c r="G180" s="203"/>
      <c r="H180" s="206">
        <v>5.23</v>
      </c>
      <c r="I180" s="207"/>
      <c r="J180" s="203"/>
      <c r="K180" s="203"/>
      <c r="L180" s="208"/>
      <c r="M180" s="209"/>
      <c r="N180" s="210"/>
      <c r="O180" s="210"/>
      <c r="P180" s="210"/>
      <c r="Q180" s="210"/>
      <c r="R180" s="210"/>
      <c r="S180" s="210"/>
      <c r="T180" s="211"/>
      <c r="AT180" s="212" t="s">
        <v>143</v>
      </c>
      <c r="AU180" s="212" t="s">
        <v>82</v>
      </c>
      <c r="AV180" s="14" t="s">
        <v>82</v>
      </c>
      <c r="AW180" s="14" t="s">
        <v>33</v>
      </c>
      <c r="AX180" s="14" t="s">
        <v>72</v>
      </c>
      <c r="AY180" s="212" t="s">
        <v>132</v>
      </c>
    </row>
    <row r="181" spans="1:65" s="14" customFormat="1" ht="11.25">
      <c r="B181" s="202"/>
      <c r="C181" s="203"/>
      <c r="D181" s="187" t="s">
        <v>143</v>
      </c>
      <c r="E181" s="204" t="s">
        <v>19</v>
      </c>
      <c r="F181" s="205" t="s">
        <v>268</v>
      </c>
      <c r="G181" s="203"/>
      <c r="H181" s="206">
        <v>58.235999999999997</v>
      </c>
      <c r="I181" s="207"/>
      <c r="J181" s="203"/>
      <c r="K181" s="203"/>
      <c r="L181" s="208"/>
      <c r="M181" s="209"/>
      <c r="N181" s="210"/>
      <c r="O181" s="210"/>
      <c r="P181" s="210"/>
      <c r="Q181" s="210"/>
      <c r="R181" s="210"/>
      <c r="S181" s="210"/>
      <c r="T181" s="211"/>
      <c r="AT181" s="212" t="s">
        <v>143</v>
      </c>
      <c r="AU181" s="212" t="s">
        <v>82</v>
      </c>
      <c r="AV181" s="14" t="s">
        <v>82</v>
      </c>
      <c r="AW181" s="14" t="s">
        <v>33</v>
      </c>
      <c r="AX181" s="14" t="s">
        <v>72</v>
      </c>
      <c r="AY181" s="212" t="s">
        <v>132</v>
      </c>
    </row>
    <row r="182" spans="1:65" s="15" customFormat="1" ht="11.25">
      <c r="B182" s="213"/>
      <c r="C182" s="214"/>
      <c r="D182" s="187" t="s">
        <v>143</v>
      </c>
      <c r="E182" s="215" t="s">
        <v>19</v>
      </c>
      <c r="F182" s="216" t="s">
        <v>163</v>
      </c>
      <c r="G182" s="214"/>
      <c r="H182" s="217">
        <v>63.466000000000001</v>
      </c>
      <c r="I182" s="218"/>
      <c r="J182" s="214"/>
      <c r="K182" s="214"/>
      <c r="L182" s="219"/>
      <c r="M182" s="220"/>
      <c r="N182" s="221"/>
      <c r="O182" s="221"/>
      <c r="P182" s="221"/>
      <c r="Q182" s="221"/>
      <c r="R182" s="221"/>
      <c r="S182" s="221"/>
      <c r="T182" s="222"/>
      <c r="AT182" s="223" t="s">
        <v>143</v>
      </c>
      <c r="AU182" s="223" t="s">
        <v>82</v>
      </c>
      <c r="AV182" s="15" t="s">
        <v>139</v>
      </c>
      <c r="AW182" s="15" t="s">
        <v>33</v>
      </c>
      <c r="AX182" s="15" t="s">
        <v>80</v>
      </c>
      <c r="AY182" s="223" t="s">
        <v>132</v>
      </c>
    </row>
    <row r="183" spans="1:65" s="14" customFormat="1" ht="11.25">
      <c r="B183" s="202"/>
      <c r="C183" s="203"/>
      <c r="D183" s="187" t="s">
        <v>143</v>
      </c>
      <c r="E183" s="203"/>
      <c r="F183" s="205" t="s">
        <v>269</v>
      </c>
      <c r="G183" s="203"/>
      <c r="H183" s="206">
        <v>114.239</v>
      </c>
      <c r="I183" s="207"/>
      <c r="J183" s="203"/>
      <c r="K183" s="203"/>
      <c r="L183" s="208"/>
      <c r="M183" s="209"/>
      <c r="N183" s="210"/>
      <c r="O183" s="210"/>
      <c r="P183" s="210"/>
      <c r="Q183" s="210"/>
      <c r="R183" s="210"/>
      <c r="S183" s="210"/>
      <c r="T183" s="211"/>
      <c r="AT183" s="212" t="s">
        <v>143</v>
      </c>
      <c r="AU183" s="212" t="s">
        <v>82</v>
      </c>
      <c r="AV183" s="14" t="s">
        <v>82</v>
      </c>
      <c r="AW183" s="14" t="s">
        <v>4</v>
      </c>
      <c r="AX183" s="14" t="s">
        <v>80</v>
      </c>
      <c r="AY183" s="212" t="s">
        <v>132</v>
      </c>
    </row>
    <row r="184" spans="1:65" s="2" customFormat="1" ht="14.45" customHeight="1">
      <c r="A184" s="35"/>
      <c r="B184" s="36"/>
      <c r="C184" s="174" t="s">
        <v>270</v>
      </c>
      <c r="D184" s="174" t="s">
        <v>134</v>
      </c>
      <c r="E184" s="175" t="s">
        <v>271</v>
      </c>
      <c r="F184" s="176" t="s">
        <v>272</v>
      </c>
      <c r="G184" s="177" t="s">
        <v>154</v>
      </c>
      <c r="H184" s="178">
        <v>324.5</v>
      </c>
      <c r="I184" s="179"/>
      <c r="J184" s="180">
        <f>ROUND(I184*H184,2)</f>
        <v>0</v>
      </c>
      <c r="K184" s="176" t="s">
        <v>19</v>
      </c>
      <c r="L184" s="40"/>
      <c r="M184" s="181" t="s">
        <v>19</v>
      </c>
      <c r="N184" s="182" t="s">
        <v>43</v>
      </c>
      <c r="O184" s="65"/>
      <c r="P184" s="183">
        <f>O184*H184</f>
        <v>0</v>
      </c>
      <c r="Q184" s="183">
        <v>0</v>
      </c>
      <c r="R184" s="183">
        <f>Q184*H184</f>
        <v>0</v>
      </c>
      <c r="S184" s="183">
        <v>0</v>
      </c>
      <c r="T184" s="184">
        <f>S184*H184</f>
        <v>0</v>
      </c>
      <c r="U184" s="35"/>
      <c r="V184" s="35"/>
      <c r="W184" s="35"/>
      <c r="X184" s="35"/>
      <c r="Y184" s="35"/>
      <c r="Z184" s="35"/>
      <c r="AA184" s="35"/>
      <c r="AB184" s="35"/>
      <c r="AC184" s="35"/>
      <c r="AD184" s="35"/>
      <c r="AE184" s="35"/>
      <c r="AR184" s="185" t="s">
        <v>273</v>
      </c>
      <c r="AT184" s="185" t="s">
        <v>134</v>
      </c>
      <c r="AU184" s="185" t="s">
        <v>82</v>
      </c>
      <c r="AY184" s="18" t="s">
        <v>132</v>
      </c>
      <c r="BE184" s="186">
        <f>IF(N184="základní",J184,0)</f>
        <v>0</v>
      </c>
      <c r="BF184" s="186">
        <f>IF(N184="snížená",J184,0)</f>
        <v>0</v>
      </c>
      <c r="BG184" s="186">
        <f>IF(N184="zákl. přenesená",J184,0)</f>
        <v>0</v>
      </c>
      <c r="BH184" s="186">
        <f>IF(N184="sníž. přenesená",J184,0)</f>
        <v>0</v>
      </c>
      <c r="BI184" s="186">
        <f>IF(N184="nulová",J184,0)</f>
        <v>0</v>
      </c>
      <c r="BJ184" s="18" t="s">
        <v>80</v>
      </c>
      <c r="BK184" s="186">
        <f>ROUND(I184*H184,2)</f>
        <v>0</v>
      </c>
      <c r="BL184" s="18" t="s">
        <v>273</v>
      </c>
      <c r="BM184" s="185" t="s">
        <v>274</v>
      </c>
    </row>
    <row r="185" spans="1:65" s="14" customFormat="1" ht="11.25">
      <c r="B185" s="202"/>
      <c r="C185" s="203"/>
      <c r="D185" s="187" t="s">
        <v>143</v>
      </c>
      <c r="E185" s="204" t="s">
        <v>19</v>
      </c>
      <c r="F185" s="205" t="s">
        <v>275</v>
      </c>
      <c r="G185" s="203"/>
      <c r="H185" s="206">
        <v>324.5</v>
      </c>
      <c r="I185" s="207"/>
      <c r="J185" s="203"/>
      <c r="K185" s="203"/>
      <c r="L185" s="208"/>
      <c r="M185" s="209"/>
      <c r="N185" s="210"/>
      <c r="O185" s="210"/>
      <c r="P185" s="210"/>
      <c r="Q185" s="210"/>
      <c r="R185" s="210"/>
      <c r="S185" s="210"/>
      <c r="T185" s="211"/>
      <c r="AT185" s="212" t="s">
        <v>143</v>
      </c>
      <c r="AU185" s="212" t="s">
        <v>82</v>
      </c>
      <c r="AV185" s="14" t="s">
        <v>82</v>
      </c>
      <c r="AW185" s="14" t="s">
        <v>33</v>
      </c>
      <c r="AX185" s="14" t="s">
        <v>80</v>
      </c>
      <c r="AY185" s="212" t="s">
        <v>132</v>
      </c>
    </row>
    <row r="186" spans="1:65" s="2" customFormat="1" ht="14.45" customHeight="1">
      <c r="A186" s="35"/>
      <c r="B186" s="36"/>
      <c r="C186" s="224" t="s">
        <v>276</v>
      </c>
      <c r="D186" s="224" t="s">
        <v>214</v>
      </c>
      <c r="E186" s="225" t="s">
        <v>277</v>
      </c>
      <c r="F186" s="226" t="s">
        <v>278</v>
      </c>
      <c r="G186" s="227" t="s">
        <v>154</v>
      </c>
      <c r="H186" s="228">
        <v>324.5</v>
      </c>
      <c r="I186" s="229"/>
      <c r="J186" s="230">
        <f>ROUND(I186*H186,2)</f>
        <v>0</v>
      </c>
      <c r="K186" s="226" t="s">
        <v>19</v>
      </c>
      <c r="L186" s="231"/>
      <c r="M186" s="232" t="s">
        <v>19</v>
      </c>
      <c r="N186" s="233" t="s">
        <v>43</v>
      </c>
      <c r="O186" s="65"/>
      <c r="P186" s="183">
        <f>O186*H186</f>
        <v>0</v>
      </c>
      <c r="Q186" s="183">
        <v>0</v>
      </c>
      <c r="R186" s="183">
        <f>Q186*H186</f>
        <v>0</v>
      </c>
      <c r="S186" s="183">
        <v>0</v>
      </c>
      <c r="T186" s="184">
        <f>S186*H186</f>
        <v>0</v>
      </c>
      <c r="U186" s="35"/>
      <c r="V186" s="35"/>
      <c r="W186" s="35"/>
      <c r="X186" s="35"/>
      <c r="Y186" s="35"/>
      <c r="Z186" s="35"/>
      <c r="AA186" s="35"/>
      <c r="AB186" s="35"/>
      <c r="AC186" s="35"/>
      <c r="AD186" s="35"/>
      <c r="AE186" s="35"/>
      <c r="AR186" s="185" t="s">
        <v>279</v>
      </c>
      <c r="AT186" s="185" t="s">
        <v>214</v>
      </c>
      <c r="AU186" s="185" t="s">
        <v>82</v>
      </c>
      <c r="AY186" s="18" t="s">
        <v>132</v>
      </c>
      <c r="BE186" s="186">
        <f>IF(N186="základní",J186,0)</f>
        <v>0</v>
      </c>
      <c r="BF186" s="186">
        <f>IF(N186="snížená",J186,0)</f>
        <v>0</v>
      </c>
      <c r="BG186" s="186">
        <f>IF(N186="zákl. přenesená",J186,0)</f>
        <v>0</v>
      </c>
      <c r="BH186" s="186">
        <f>IF(N186="sníž. přenesená",J186,0)</f>
        <v>0</v>
      </c>
      <c r="BI186" s="186">
        <f>IF(N186="nulová",J186,0)</f>
        <v>0</v>
      </c>
      <c r="BJ186" s="18" t="s">
        <v>80</v>
      </c>
      <c r="BK186" s="186">
        <f>ROUND(I186*H186,2)</f>
        <v>0</v>
      </c>
      <c r="BL186" s="18" t="s">
        <v>273</v>
      </c>
      <c r="BM186" s="185" t="s">
        <v>280</v>
      </c>
    </row>
    <row r="187" spans="1:65" s="2" customFormat="1" ht="14.45" customHeight="1">
      <c r="A187" s="35"/>
      <c r="B187" s="36"/>
      <c r="C187" s="174" t="s">
        <v>281</v>
      </c>
      <c r="D187" s="174" t="s">
        <v>134</v>
      </c>
      <c r="E187" s="175" t="s">
        <v>282</v>
      </c>
      <c r="F187" s="176" t="s">
        <v>283</v>
      </c>
      <c r="G187" s="177" t="s">
        <v>154</v>
      </c>
      <c r="H187" s="178">
        <v>844.5</v>
      </c>
      <c r="I187" s="179"/>
      <c r="J187" s="180">
        <f>ROUND(I187*H187,2)</f>
        <v>0</v>
      </c>
      <c r="K187" s="176" t="s">
        <v>19</v>
      </c>
      <c r="L187" s="40"/>
      <c r="M187" s="181" t="s">
        <v>19</v>
      </c>
      <c r="N187" s="182" t="s">
        <v>43</v>
      </c>
      <c r="O187" s="65"/>
      <c r="P187" s="183">
        <f>O187*H187</f>
        <v>0</v>
      </c>
      <c r="Q187" s="183">
        <v>6.0000000000000002E-5</v>
      </c>
      <c r="R187" s="183">
        <f>Q187*H187</f>
        <v>5.067E-2</v>
      </c>
      <c r="S187" s="183">
        <v>0</v>
      </c>
      <c r="T187" s="184">
        <f>S187*H187</f>
        <v>0</v>
      </c>
      <c r="U187" s="35"/>
      <c r="V187" s="35"/>
      <c r="W187" s="35"/>
      <c r="X187" s="35"/>
      <c r="Y187" s="35"/>
      <c r="Z187" s="35"/>
      <c r="AA187" s="35"/>
      <c r="AB187" s="35"/>
      <c r="AC187" s="35"/>
      <c r="AD187" s="35"/>
      <c r="AE187" s="35"/>
      <c r="AR187" s="185" t="s">
        <v>273</v>
      </c>
      <c r="AT187" s="185" t="s">
        <v>134</v>
      </c>
      <c r="AU187" s="185" t="s">
        <v>82</v>
      </c>
      <c r="AY187" s="18" t="s">
        <v>132</v>
      </c>
      <c r="BE187" s="186">
        <f>IF(N187="základní",J187,0)</f>
        <v>0</v>
      </c>
      <c r="BF187" s="186">
        <f>IF(N187="snížená",J187,0)</f>
        <v>0</v>
      </c>
      <c r="BG187" s="186">
        <f>IF(N187="zákl. přenesená",J187,0)</f>
        <v>0</v>
      </c>
      <c r="BH187" s="186">
        <f>IF(N187="sníž. přenesená",J187,0)</f>
        <v>0</v>
      </c>
      <c r="BI187" s="186">
        <f>IF(N187="nulová",J187,0)</f>
        <v>0</v>
      </c>
      <c r="BJ187" s="18" t="s">
        <v>80</v>
      </c>
      <c r="BK187" s="186">
        <f>ROUND(I187*H187,2)</f>
        <v>0</v>
      </c>
      <c r="BL187" s="18" t="s">
        <v>273</v>
      </c>
      <c r="BM187" s="185" t="s">
        <v>284</v>
      </c>
    </row>
    <row r="188" spans="1:65" s="14" customFormat="1" ht="11.25">
      <c r="B188" s="202"/>
      <c r="C188" s="203"/>
      <c r="D188" s="187" t="s">
        <v>143</v>
      </c>
      <c r="E188" s="204" t="s">
        <v>19</v>
      </c>
      <c r="F188" s="205" t="s">
        <v>285</v>
      </c>
      <c r="G188" s="203"/>
      <c r="H188" s="206">
        <v>844.5</v>
      </c>
      <c r="I188" s="207"/>
      <c r="J188" s="203"/>
      <c r="K188" s="203"/>
      <c r="L188" s="208"/>
      <c r="M188" s="209"/>
      <c r="N188" s="210"/>
      <c r="O188" s="210"/>
      <c r="P188" s="210"/>
      <c r="Q188" s="210"/>
      <c r="R188" s="210"/>
      <c r="S188" s="210"/>
      <c r="T188" s="211"/>
      <c r="AT188" s="212" t="s">
        <v>143</v>
      </c>
      <c r="AU188" s="212" t="s">
        <v>82</v>
      </c>
      <c r="AV188" s="14" t="s">
        <v>82</v>
      </c>
      <c r="AW188" s="14" t="s">
        <v>33</v>
      </c>
      <c r="AX188" s="14" t="s">
        <v>80</v>
      </c>
      <c r="AY188" s="212" t="s">
        <v>132</v>
      </c>
    </row>
    <row r="189" spans="1:65" s="2" customFormat="1" ht="14.45" customHeight="1">
      <c r="A189" s="35"/>
      <c r="B189" s="36"/>
      <c r="C189" s="224" t="s">
        <v>286</v>
      </c>
      <c r="D189" s="224" t="s">
        <v>214</v>
      </c>
      <c r="E189" s="225" t="s">
        <v>287</v>
      </c>
      <c r="F189" s="226" t="s">
        <v>288</v>
      </c>
      <c r="G189" s="227" t="s">
        <v>154</v>
      </c>
      <c r="H189" s="228">
        <v>844.5</v>
      </c>
      <c r="I189" s="229"/>
      <c r="J189" s="230">
        <f>ROUND(I189*H189,2)</f>
        <v>0</v>
      </c>
      <c r="K189" s="226" t="s">
        <v>19</v>
      </c>
      <c r="L189" s="231"/>
      <c r="M189" s="232" t="s">
        <v>19</v>
      </c>
      <c r="N189" s="233" t="s">
        <v>43</v>
      </c>
      <c r="O189" s="65"/>
      <c r="P189" s="183">
        <f>O189*H189</f>
        <v>0</v>
      </c>
      <c r="Q189" s="183">
        <v>0</v>
      </c>
      <c r="R189" s="183">
        <f>Q189*H189</f>
        <v>0</v>
      </c>
      <c r="S189" s="183">
        <v>0</v>
      </c>
      <c r="T189" s="184">
        <f>S189*H189</f>
        <v>0</v>
      </c>
      <c r="U189" s="35"/>
      <c r="V189" s="35"/>
      <c r="W189" s="35"/>
      <c r="X189" s="35"/>
      <c r="Y189" s="35"/>
      <c r="Z189" s="35"/>
      <c r="AA189" s="35"/>
      <c r="AB189" s="35"/>
      <c r="AC189" s="35"/>
      <c r="AD189" s="35"/>
      <c r="AE189" s="35"/>
      <c r="AR189" s="185" t="s">
        <v>279</v>
      </c>
      <c r="AT189" s="185" t="s">
        <v>214</v>
      </c>
      <c r="AU189" s="185" t="s">
        <v>82</v>
      </c>
      <c r="AY189" s="18" t="s">
        <v>132</v>
      </c>
      <c r="BE189" s="186">
        <f>IF(N189="základní",J189,0)</f>
        <v>0</v>
      </c>
      <c r="BF189" s="186">
        <f>IF(N189="snížená",J189,0)</f>
        <v>0</v>
      </c>
      <c r="BG189" s="186">
        <f>IF(N189="zákl. přenesená",J189,0)</f>
        <v>0</v>
      </c>
      <c r="BH189" s="186">
        <f>IF(N189="sníž. přenesená",J189,0)</f>
        <v>0</v>
      </c>
      <c r="BI189" s="186">
        <f>IF(N189="nulová",J189,0)</f>
        <v>0</v>
      </c>
      <c r="BJ189" s="18" t="s">
        <v>80</v>
      </c>
      <c r="BK189" s="186">
        <f>ROUND(I189*H189,2)</f>
        <v>0</v>
      </c>
      <c r="BL189" s="18" t="s">
        <v>273</v>
      </c>
      <c r="BM189" s="185" t="s">
        <v>289</v>
      </c>
    </row>
    <row r="190" spans="1:65" s="2" customFormat="1" ht="14.45" customHeight="1">
      <c r="A190" s="35"/>
      <c r="B190" s="36"/>
      <c r="C190" s="224" t="s">
        <v>290</v>
      </c>
      <c r="D190" s="224" t="s">
        <v>214</v>
      </c>
      <c r="E190" s="225" t="s">
        <v>291</v>
      </c>
      <c r="F190" s="226" t="s">
        <v>292</v>
      </c>
      <c r="G190" s="227" t="s">
        <v>293</v>
      </c>
      <c r="H190" s="228">
        <v>12</v>
      </c>
      <c r="I190" s="229"/>
      <c r="J190" s="230">
        <f>ROUND(I190*H190,2)</f>
        <v>0</v>
      </c>
      <c r="K190" s="226" t="s">
        <v>19</v>
      </c>
      <c r="L190" s="231"/>
      <c r="M190" s="232" t="s">
        <v>19</v>
      </c>
      <c r="N190" s="233" t="s">
        <v>43</v>
      </c>
      <c r="O190" s="65"/>
      <c r="P190" s="183">
        <f>O190*H190</f>
        <v>0</v>
      </c>
      <c r="Q190" s="183">
        <v>0</v>
      </c>
      <c r="R190" s="183">
        <f>Q190*H190</f>
        <v>0</v>
      </c>
      <c r="S190" s="183">
        <v>0</v>
      </c>
      <c r="T190" s="184">
        <f>S190*H190</f>
        <v>0</v>
      </c>
      <c r="U190" s="35"/>
      <c r="V190" s="35"/>
      <c r="W190" s="35"/>
      <c r="X190" s="35"/>
      <c r="Y190" s="35"/>
      <c r="Z190" s="35"/>
      <c r="AA190" s="35"/>
      <c r="AB190" s="35"/>
      <c r="AC190" s="35"/>
      <c r="AD190" s="35"/>
      <c r="AE190" s="35"/>
      <c r="AR190" s="185" t="s">
        <v>279</v>
      </c>
      <c r="AT190" s="185" t="s">
        <v>214</v>
      </c>
      <c r="AU190" s="185" t="s">
        <v>82</v>
      </c>
      <c r="AY190" s="18" t="s">
        <v>132</v>
      </c>
      <c r="BE190" s="186">
        <f>IF(N190="základní",J190,0)</f>
        <v>0</v>
      </c>
      <c r="BF190" s="186">
        <f>IF(N190="snížená",J190,0)</f>
        <v>0</v>
      </c>
      <c r="BG190" s="186">
        <f>IF(N190="zákl. přenesená",J190,0)</f>
        <v>0</v>
      </c>
      <c r="BH190" s="186">
        <f>IF(N190="sníž. přenesená",J190,0)</f>
        <v>0</v>
      </c>
      <c r="BI190" s="186">
        <f>IF(N190="nulová",J190,0)</f>
        <v>0</v>
      </c>
      <c r="BJ190" s="18" t="s">
        <v>80</v>
      </c>
      <c r="BK190" s="186">
        <f>ROUND(I190*H190,2)</f>
        <v>0</v>
      </c>
      <c r="BL190" s="18" t="s">
        <v>273</v>
      </c>
      <c r="BM190" s="185" t="s">
        <v>294</v>
      </c>
    </row>
    <row r="191" spans="1:65" s="2" customFormat="1" ht="19.5">
      <c r="A191" s="35"/>
      <c r="B191" s="36"/>
      <c r="C191" s="37"/>
      <c r="D191" s="187" t="s">
        <v>295</v>
      </c>
      <c r="E191" s="37"/>
      <c r="F191" s="188" t="s">
        <v>296</v>
      </c>
      <c r="G191" s="37"/>
      <c r="H191" s="37"/>
      <c r="I191" s="189"/>
      <c r="J191" s="37"/>
      <c r="K191" s="37"/>
      <c r="L191" s="40"/>
      <c r="M191" s="190"/>
      <c r="N191" s="191"/>
      <c r="O191" s="65"/>
      <c r="P191" s="65"/>
      <c r="Q191" s="65"/>
      <c r="R191" s="65"/>
      <c r="S191" s="65"/>
      <c r="T191" s="66"/>
      <c r="U191" s="35"/>
      <c r="V191" s="35"/>
      <c r="W191" s="35"/>
      <c r="X191" s="35"/>
      <c r="Y191" s="35"/>
      <c r="Z191" s="35"/>
      <c r="AA191" s="35"/>
      <c r="AB191" s="35"/>
      <c r="AC191" s="35"/>
      <c r="AD191" s="35"/>
      <c r="AE191" s="35"/>
      <c r="AT191" s="18" t="s">
        <v>295</v>
      </c>
      <c r="AU191" s="18" t="s">
        <v>82</v>
      </c>
    </row>
    <row r="192" spans="1:65" s="12" customFormat="1" ht="22.9" customHeight="1">
      <c r="B192" s="158"/>
      <c r="C192" s="159"/>
      <c r="D192" s="160" t="s">
        <v>71</v>
      </c>
      <c r="E192" s="172" t="s">
        <v>139</v>
      </c>
      <c r="F192" s="172" t="s">
        <v>297</v>
      </c>
      <c r="G192" s="159"/>
      <c r="H192" s="159"/>
      <c r="I192" s="162"/>
      <c r="J192" s="173">
        <f>BK192</f>
        <v>0</v>
      </c>
      <c r="K192" s="159"/>
      <c r="L192" s="164"/>
      <c r="M192" s="165"/>
      <c r="N192" s="166"/>
      <c r="O192" s="166"/>
      <c r="P192" s="167">
        <f>SUM(P193:P199)</f>
        <v>0</v>
      </c>
      <c r="Q192" s="166"/>
      <c r="R192" s="167">
        <f>SUM(R193:R199)</f>
        <v>14.96</v>
      </c>
      <c r="S192" s="166"/>
      <c r="T192" s="168">
        <f>SUM(T193:T199)</f>
        <v>0</v>
      </c>
      <c r="AR192" s="169" t="s">
        <v>80</v>
      </c>
      <c r="AT192" s="170" t="s">
        <v>71</v>
      </c>
      <c r="AU192" s="170" t="s">
        <v>80</v>
      </c>
      <c r="AY192" s="169" t="s">
        <v>132</v>
      </c>
      <c r="BK192" s="171">
        <f>SUM(BK193:BK199)</f>
        <v>0</v>
      </c>
    </row>
    <row r="193" spans="1:65" s="2" customFormat="1" ht="14.45" customHeight="1">
      <c r="A193" s="35"/>
      <c r="B193" s="36"/>
      <c r="C193" s="174" t="s">
        <v>298</v>
      </c>
      <c r="D193" s="174" t="s">
        <v>134</v>
      </c>
      <c r="E193" s="175" t="s">
        <v>299</v>
      </c>
      <c r="F193" s="176" t="s">
        <v>300</v>
      </c>
      <c r="G193" s="177" t="s">
        <v>183</v>
      </c>
      <c r="H193" s="178">
        <v>23.38</v>
      </c>
      <c r="I193" s="179"/>
      <c r="J193" s="180">
        <f>ROUND(I193*H193,2)</f>
        <v>0</v>
      </c>
      <c r="K193" s="176" t="s">
        <v>138</v>
      </c>
      <c r="L193" s="40"/>
      <c r="M193" s="181" t="s">
        <v>19</v>
      </c>
      <c r="N193" s="182" t="s">
        <v>43</v>
      </c>
      <c r="O193" s="65"/>
      <c r="P193" s="183">
        <f>O193*H193</f>
        <v>0</v>
      </c>
      <c r="Q193" s="183">
        <v>0</v>
      </c>
      <c r="R193" s="183">
        <f>Q193*H193</f>
        <v>0</v>
      </c>
      <c r="S193" s="183">
        <v>0</v>
      </c>
      <c r="T193" s="184">
        <f>S193*H193</f>
        <v>0</v>
      </c>
      <c r="U193" s="35"/>
      <c r="V193" s="35"/>
      <c r="W193" s="35"/>
      <c r="X193" s="35"/>
      <c r="Y193" s="35"/>
      <c r="Z193" s="35"/>
      <c r="AA193" s="35"/>
      <c r="AB193" s="35"/>
      <c r="AC193" s="35"/>
      <c r="AD193" s="35"/>
      <c r="AE193" s="35"/>
      <c r="AR193" s="185" t="s">
        <v>139</v>
      </c>
      <c r="AT193" s="185" t="s">
        <v>134</v>
      </c>
      <c r="AU193" s="185" t="s">
        <v>82</v>
      </c>
      <c r="AY193" s="18" t="s">
        <v>132</v>
      </c>
      <c r="BE193" s="186">
        <f>IF(N193="základní",J193,0)</f>
        <v>0</v>
      </c>
      <c r="BF193" s="186">
        <f>IF(N193="snížená",J193,0)</f>
        <v>0</v>
      </c>
      <c r="BG193" s="186">
        <f>IF(N193="zákl. přenesená",J193,0)</f>
        <v>0</v>
      </c>
      <c r="BH193" s="186">
        <f>IF(N193="sníž. přenesená",J193,0)</f>
        <v>0</v>
      </c>
      <c r="BI193" s="186">
        <f>IF(N193="nulová",J193,0)</f>
        <v>0</v>
      </c>
      <c r="BJ193" s="18" t="s">
        <v>80</v>
      </c>
      <c r="BK193" s="186">
        <f>ROUND(I193*H193,2)</f>
        <v>0</v>
      </c>
      <c r="BL193" s="18" t="s">
        <v>139</v>
      </c>
      <c r="BM193" s="185" t="s">
        <v>301</v>
      </c>
    </row>
    <row r="194" spans="1:65" s="2" customFormat="1" ht="39">
      <c r="A194" s="35"/>
      <c r="B194" s="36"/>
      <c r="C194" s="37"/>
      <c r="D194" s="187" t="s">
        <v>141</v>
      </c>
      <c r="E194" s="37"/>
      <c r="F194" s="188" t="s">
        <v>302</v>
      </c>
      <c r="G194" s="37"/>
      <c r="H194" s="37"/>
      <c r="I194" s="189"/>
      <c r="J194" s="37"/>
      <c r="K194" s="37"/>
      <c r="L194" s="40"/>
      <c r="M194" s="190"/>
      <c r="N194" s="191"/>
      <c r="O194" s="65"/>
      <c r="P194" s="65"/>
      <c r="Q194" s="65"/>
      <c r="R194" s="65"/>
      <c r="S194" s="65"/>
      <c r="T194" s="66"/>
      <c r="U194" s="35"/>
      <c r="V194" s="35"/>
      <c r="W194" s="35"/>
      <c r="X194" s="35"/>
      <c r="Y194" s="35"/>
      <c r="Z194" s="35"/>
      <c r="AA194" s="35"/>
      <c r="AB194" s="35"/>
      <c r="AC194" s="35"/>
      <c r="AD194" s="35"/>
      <c r="AE194" s="35"/>
      <c r="AT194" s="18" t="s">
        <v>141</v>
      </c>
      <c r="AU194" s="18" t="s">
        <v>82</v>
      </c>
    </row>
    <row r="195" spans="1:65" s="13" customFormat="1" ht="11.25">
      <c r="B195" s="192"/>
      <c r="C195" s="193"/>
      <c r="D195" s="187" t="s">
        <v>143</v>
      </c>
      <c r="E195" s="194" t="s">
        <v>19</v>
      </c>
      <c r="F195" s="195" t="s">
        <v>303</v>
      </c>
      <c r="G195" s="193"/>
      <c r="H195" s="194" t="s">
        <v>19</v>
      </c>
      <c r="I195" s="196"/>
      <c r="J195" s="193"/>
      <c r="K195" s="193"/>
      <c r="L195" s="197"/>
      <c r="M195" s="198"/>
      <c r="N195" s="199"/>
      <c r="O195" s="199"/>
      <c r="P195" s="199"/>
      <c r="Q195" s="199"/>
      <c r="R195" s="199"/>
      <c r="S195" s="199"/>
      <c r="T195" s="200"/>
      <c r="AT195" s="201" t="s">
        <v>143</v>
      </c>
      <c r="AU195" s="201" t="s">
        <v>82</v>
      </c>
      <c r="AV195" s="13" t="s">
        <v>80</v>
      </c>
      <c r="AW195" s="13" t="s">
        <v>33</v>
      </c>
      <c r="AX195" s="13" t="s">
        <v>72</v>
      </c>
      <c r="AY195" s="201" t="s">
        <v>132</v>
      </c>
    </row>
    <row r="196" spans="1:65" s="14" customFormat="1" ht="11.25">
      <c r="B196" s="202"/>
      <c r="C196" s="203"/>
      <c r="D196" s="187" t="s">
        <v>143</v>
      </c>
      <c r="E196" s="204" t="s">
        <v>19</v>
      </c>
      <c r="F196" s="205" t="s">
        <v>304</v>
      </c>
      <c r="G196" s="203"/>
      <c r="H196" s="206">
        <v>23.38</v>
      </c>
      <c r="I196" s="207"/>
      <c r="J196" s="203"/>
      <c r="K196" s="203"/>
      <c r="L196" s="208"/>
      <c r="M196" s="209"/>
      <c r="N196" s="210"/>
      <c r="O196" s="210"/>
      <c r="P196" s="210"/>
      <c r="Q196" s="210"/>
      <c r="R196" s="210"/>
      <c r="S196" s="210"/>
      <c r="T196" s="211"/>
      <c r="AT196" s="212" t="s">
        <v>143</v>
      </c>
      <c r="AU196" s="212" t="s">
        <v>82</v>
      </c>
      <c r="AV196" s="14" t="s">
        <v>82</v>
      </c>
      <c r="AW196" s="14" t="s">
        <v>33</v>
      </c>
      <c r="AX196" s="14" t="s">
        <v>80</v>
      </c>
      <c r="AY196" s="212" t="s">
        <v>132</v>
      </c>
    </row>
    <row r="197" spans="1:65" s="2" customFormat="1" ht="24.2" customHeight="1">
      <c r="A197" s="35"/>
      <c r="B197" s="36"/>
      <c r="C197" s="174" t="s">
        <v>305</v>
      </c>
      <c r="D197" s="174" t="s">
        <v>134</v>
      </c>
      <c r="E197" s="175" t="s">
        <v>306</v>
      </c>
      <c r="F197" s="176" t="s">
        <v>307</v>
      </c>
      <c r="G197" s="177" t="s">
        <v>183</v>
      </c>
      <c r="H197" s="178">
        <v>8</v>
      </c>
      <c r="I197" s="179"/>
      <c r="J197" s="180">
        <f>ROUND(I197*H197,2)</f>
        <v>0</v>
      </c>
      <c r="K197" s="176" t="s">
        <v>138</v>
      </c>
      <c r="L197" s="40"/>
      <c r="M197" s="181" t="s">
        <v>19</v>
      </c>
      <c r="N197" s="182" t="s">
        <v>43</v>
      </c>
      <c r="O197" s="65"/>
      <c r="P197" s="183">
        <f>O197*H197</f>
        <v>0</v>
      </c>
      <c r="Q197" s="183">
        <v>1.87</v>
      </c>
      <c r="R197" s="183">
        <f>Q197*H197</f>
        <v>14.96</v>
      </c>
      <c r="S197" s="183">
        <v>0</v>
      </c>
      <c r="T197" s="184">
        <f>S197*H197</f>
        <v>0</v>
      </c>
      <c r="U197" s="35"/>
      <c r="V197" s="35"/>
      <c r="W197" s="35"/>
      <c r="X197" s="35"/>
      <c r="Y197" s="35"/>
      <c r="Z197" s="35"/>
      <c r="AA197" s="35"/>
      <c r="AB197" s="35"/>
      <c r="AC197" s="35"/>
      <c r="AD197" s="35"/>
      <c r="AE197" s="35"/>
      <c r="AR197" s="185" t="s">
        <v>139</v>
      </c>
      <c r="AT197" s="185" t="s">
        <v>134</v>
      </c>
      <c r="AU197" s="185" t="s">
        <v>82</v>
      </c>
      <c r="AY197" s="18" t="s">
        <v>132</v>
      </c>
      <c r="BE197" s="186">
        <f>IF(N197="základní",J197,0)</f>
        <v>0</v>
      </c>
      <c r="BF197" s="186">
        <f>IF(N197="snížená",J197,0)</f>
        <v>0</v>
      </c>
      <c r="BG197" s="186">
        <f>IF(N197="zákl. přenesená",J197,0)</f>
        <v>0</v>
      </c>
      <c r="BH197" s="186">
        <f>IF(N197="sníž. přenesená",J197,0)</f>
        <v>0</v>
      </c>
      <c r="BI197" s="186">
        <f>IF(N197="nulová",J197,0)</f>
        <v>0</v>
      </c>
      <c r="BJ197" s="18" t="s">
        <v>80</v>
      </c>
      <c r="BK197" s="186">
        <f>ROUND(I197*H197,2)</f>
        <v>0</v>
      </c>
      <c r="BL197" s="18" t="s">
        <v>139</v>
      </c>
      <c r="BM197" s="185" t="s">
        <v>308</v>
      </c>
    </row>
    <row r="198" spans="1:65" s="2" customFormat="1" ht="29.25">
      <c r="A198" s="35"/>
      <c r="B198" s="36"/>
      <c r="C198" s="37"/>
      <c r="D198" s="187" t="s">
        <v>141</v>
      </c>
      <c r="E198" s="37"/>
      <c r="F198" s="188" t="s">
        <v>309</v>
      </c>
      <c r="G198" s="37"/>
      <c r="H198" s="37"/>
      <c r="I198" s="189"/>
      <c r="J198" s="37"/>
      <c r="K198" s="37"/>
      <c r="L198" s="40"/>
      <c r="M198" s="190"/>
      <c r="N198" s="191"/>
      <c r="O198" s="65"/>
      <c r="P198" s="65"/>
      <c r="Q198" s="65"/>
      <c r="R198" s="65"/>
      <c r="S198" s="65"/>
      <c r="T198" s="66"/>
      <c r="U198" s="35"/>
      <c r="V198" s="35"/>
      <c r="W198" s="35"/>
      <c r="X198" s="35"/>
      <c r="Y198" s="35"/>
      <c r="Z198" s="35"/>
      <c r="AA198" s="35"/>
      <c r="AB198" s="35"/>
      <c r="AC198" s="35"/>
      <c r="AD198" s="35"/>
      <c r="AE198" s="35"/>
      <c r="AT198" s="18" t="s">
        <v>141</v>
      </c>
      <c r="AU198" s="18" t="s">
        <v>82</v>
      </c>
    </row>
    <row r="199" spans="1:65" s="14" customFormat="1" ht="11.25">
      <c r="B199" s="202"/>
      <c r="C199" s="203"/>
      <c r="D199" s="187" t="s">
        <v>143</v>
      </c>
      <c r="E199" s="204" t="s">
        <v>19</v>
      </c>
      <c r="F199" s="205" t="s">
        <v>310</v>
      </c>
      <c r="G199" s="203"/>
      <c r="H199" s="206">
        <v>8</v>
      </c>
      <c r="I199" s="207"/>
      <c r="J199" s="203"/>
      <c r="K199" s="203"/>
      <c r="L199" s="208"/>
      <c r="M199" s="209"/>
      <c r="N199" s="210"/>
      <c r="O199" s="210"/>
      <c r="P199" s="210"/>
      <c r="Q199" s="210"/>
      <c r="R199" s="210"/>
      <c r="S199" s="210"/>
      <c r="T199" s="211"/>
      <c r="AT199" s="212" t="s">
        <v>143</v>
      </c>
      <c r="AU199" s="212" t="s">
        <v>82</v>
      </c>
      <c r="AV199" s="14" t="s">
        <v>82</v>
      </c>
      <c r="AW199" s="14" t="s">
        <v>33</v>
      </c>
      <c r="AX199" s="14" t="s">
        <v>80</v>
      </c>
      <c r="AY199" s="212" t="s">
        <v>132</v>
      </c>
    </row>
    <row r="200" spans="1:65" s="12" customFormat="1" ht="22.9" customHeight="1">
      <c r="B200" s="158"/>
      <c r="C200" s="159"/>
      <c r="D200" s="160" t="s">
        <v>71</v>
      </c>
      <c r="E200" s="172" t="s">
        <v>164</v>
      </c>
      <c r="F200" s="172" t="s">
        <v>311</v>
      </c>
      <c r="G200" s="159"/>
      <c r="H200" s="159"/>
      <c r="I200" s="162"/>
      <c r="J200" s="173">
        <f>BK200</f>
        <v>0</v>
      </c>
      <c r="K200" s="159"/>
      <c r="L200" s="164"/>
      <c r="M200" s="165"/>
      <c r="N200" s="166"/>
      <c r="O200" s="166"/>
      <c r="P200" s="167">
        <f>SUM(P201:P262)</f>
        <v>0</v>
      </c>
      <c r="Q200" s="166"/>
      <c r="R200" s="167">
        <f>SUM(R201:R262)</f>
        <v>11.195029999999999</v>
      </c>
      <c r="S200" s="166"/>
      <c r="T200" s="168">
        <f>SUM(T201:T262)</f>
        <v>0</v>
      </c>
      <c r="AR200" s="169" t="s">
        <v>80</v>
      </c>
      <c r="AT200" s="170" t="s">
        <v>71</v>
      </c>
      <c r="AU200" s="170" t="s">
        <v>80</v>
      </c>
      <c r="AY200" s="169" t="s">
        <v>132</v>
      </c>
      <c r="BK200" s="171">
        <f>SUM(BK201:BK262)</f>
        <v>0</v>
      </c>
    </row>
    <row r="201" spans="1:65" s="2" customFormat="1" ht="14.45" customHeight="1">
      <c r="A201" s="35"/>
      <c r="B201" s="36"/>
      <c r="C201" s="174" t="s">
        <v>312</v>
      </c>
      <c r="D201" s="174" t="s">
        <v>134</v>
      </c>
      <c r="E201" s="175" t="s">
        <v>313</v>
      </c>
      <c r="F201" s="176" t="s">
        <v>314</v>
      </c>
      <c r="G201" s="177" t="s">
        <v>137</v>
      </c>
      <c r="H201" s="178">
        <v>9108.16</v>
      </c>
      <c r="I201" s="179"/>
      <c r="J201" s="180">
        <f>ROUND(I201*H201,2)</f>
        <v>0</v>
      </c>
      <c r="K201" s="176" t="s">
        <v>138</v>
      </c>
      <c r="L201" s="40"/>
      <c r="M201" s="181" t="s">
        <v>19</v>
      </c>
      <c r="N201" s="182" t="s">
        <v>43</v>
      </c>
      <c r="O201" s="65"/>
      <c r="P201" s="183">
        <f>O201*H201</f>
        <v>0</v>
      </c>
      <c r="Q201" s="183">
        <v>0</v>
      </c>
      <c r="R201" s="183">
        <f>Q201*H201</f>
        <v>0</v>
      </c>
      <c r="S201" s="183">
        <v>0</v>
      </c>
      <c r="T201" s="184">
        <f>S201*H201</f>
        <v>0</v>
      </c>
      <c r="U201" s="35"/>
      <c r="V201" s="35"/>
      <c r="W201" s="35"/>
      <c r="X201" s="35"/>
      <c r="Y201" s="35"/>
      <c r="Z201" s="35"/>
      <c r="AA201" s="35"/>
      <c r="AB201" s="35"/>
      <c r="AC201" s="35"/>
      <c r="AD201" s="35"/>
      <c r="AE201" s="35"/>
      <c r="AR201" s="185" t="s">
        <v>139</v>
      </c>
      <c r="AT201" s="185" t="s">
        <v>134</v>
      </c>
      <c r="AU201" s="185" t="s">
        <v>82</v>
      </c>
      <c r="AY201" s="18" t="s">
        <v>132</v>
      </c>
      <c r="BE201" s="186">
        <f>IF(N201="základní",J201,0)</f>
        <v>0</v>
      </c>
      <c r="BF201" s="186">
        <f>IF(N201="snížená",J201,0)</f>
        <v>0</v>
      </c>
      <c r="BG201" s="186">
        <f>IF(N201="zákl. přenesená",J201,0)</f>
        <v>0</v>
      </c>
      <c r="BH201" s="186">
        <f>IF(N201="sníž. přenesená",J201,0)</f>
        <v>0</v>
      </c>
      <c r="BI201" s="186">
        <f>IF(N201="nulová",J201,0)</f>
        <v>0</v>
      </c>
      <c r="BJ201" s="18" t="s">
        <v>80</v>
      </c>
      <c r="BK201" s="186">
        <f>ROUND(I201*H201,2)</f>
        <v>0</v>
      </c>
      <c r="BL201" s="18" t="s">
        <v>139</v>
      </c>
      <c r="BM201" s="185" t="s">
        <v>315</v>
      </c>
    </row>
    <row r="202" spans="1:65" s="13" customFormat="1" ht="11.25">
      <c r="B202" s="192"/>
      <c r="C202" s="193"/>
      <c r="D202" s="187" t="s">
        <v>143</v>
      </c>
      <c r="E202" s="194" t="s">
        <v>19</v>
      </c>
      <c r="F202" s="195" t="s">
        <v>316</v>
      </c>
      <c r="G202" s="193"/>
      <c r="H202" s="194" t="s">
        <v>19</v>
      </c>
      <c r="I202" s="196"/>
      <c r="J202" s="193"/>
      <c r="K202" s="193"/>
      <c r="L202" s="197"/>
      <c r="M202" s="198"/>
      <c r="N202" s="199"/>
      <c r="O202" s="199"/>
      <c r="P202" s="199"/>
      <c r="Q202" s="199"/>
      <c r="R202" s="199"/>
      <c r="S202" s="199"/>
      <c r="T202" s="200"/>
      <c r="AT202" s="201" t="s">
        <v>143</v>
      </c>
      <c r="AU202" s="201" t="s">
        <v>82</v>
      </c>
      <c r="AV202" s="13" t="s">
        <v>80</v>
      </c>
      <c r="AW202" s="13" t="s">
        <v>33</v>
      </c>
      <c r="AX202" s="13" t="s">
        <v>72</v>
      </c>
      <c r="AY202" s="201" t="s">
        <v>132</v>
      </c>
    </row>
    <row r="203" spans="1:65" s="13" customFormat="1" ht="11.25">
      <c r="B203" s="192"/>
      <c r="C203" s="193"/>
      <c r="D203" s="187" t="s">
        <v>143</v>
      </c>
      <c r="E203" s="194" t="s">
        <v>19</v>
      </c>
      <c r="F203" s="195" t="s">
        <v>317</v>
      </c>
      <c r="G203" s="193"/>
      <c r="H203" s="194" t="s">
        <v>19</v>
      </c>
      <c r="I203" s="196"/>
      <c r="J203" s="193"/>
      <c r="K203" s="193"/>
      <c r="L203" s="197"/>
      <c r="M203" s="198"/>
      <c r="N203" s="199"/>
      <c r="O203" s="199"/>
      <c r="P203" s="199"/>
      <c r="Q203" s="199"/>
      <c r="R203" s="199"/>
      <c r="S203" s="199"/>
      <c r="T203" s="200"/>
      <c r="AT203" s="201" t="s">
        <v>143</v>
      </c>
      <c r="AU203" s="201" t="s">
        <v>82</v>
      </c>
      <c r="AV203" s="13" t="s">
        <v>80</v>
      </c>
      <c r="AW203" s="13" t="s">
        <v>33</v>
      </c>
      <c r="AX203" s="13" t="s">
        <v>72</v>
      </c>
      <c r="AY203" s="201" t="s">
        <v>132</v>
      </c>
    </row>
    <row r="204" spans="1:65" s="14" customFormat="1" ht="11.25">
      <c r="B204" s="202"/>
      <c r="C204" s="203"/>
      <c r="D204" s="187" t="s">
        <v>143</v>
      </c>
      <c r="E204" s="204" t="s">
        <v>19</v>
      </c>
      <c r="F204" s="205" t="s">
        <v>318</v>
      </c>
      <c r="G204" s="203"/>
      <c r="H204" s="206">
        <v>2404.61</v>
      </c>
      <c r="I204" s="207"/>
      <c r="J204" s="203"/>
      <c r="K204" s="203"/>
      <c r="L204" s="208"/>
      <c r="M204" s="209"/>
      <c r="N204" s="210"/>
      <c r="O204" s="210"/>
      <c r="P204" s="210"/>
      <c r="Q204" s="210"/>
      <c r="R204" s="210"/>
      <c r="S204" s="210"/>
      <c r="T204" s="211"/>
      <c r="AT204" s="212" t="s">
        <v>143</v>
      </c>
      <c r="AU204" s="212" t="s">
        <v>82</v>
      </c>
      <c r="AV204" s="14" t="s">
        <v>82</v>
      </c>
      <c r="AW204" s="14" t="s">
        <v>33</v>
      </c>
      <c r="AX204" s="14" t="s">
        <v>72</v>
      </c>
      <c r="AY204" s="212" t="s">
        <v>132</v>
      </c>
    </row>
    <row r="205" spans="1:65" s="14" customFormat="1" ht="11.25">
      <c r="B205" s="202"/>
      <c r="C205" s="203"/>
      <c r="D205" s="187" t="s">
        <v>143</v>
      </c>
      <c r="E205" s="204" t="s">
        <v>19</v>
      </c>
      <c r="F205" s="205" t="s">
        <v>319</v>
      </c>
      <c r="G205" s="203"/>
      <c r="H205" s="206">
        <v>2404.61</v>
      </c>
      <c r="I205" s="207"/>
      <c r="J205" s="203"/>
      <c r="K205" s="203"/>
      <c r="L205" s="208"/>
      <c r="M205" s="209"/>
      <c r="N205" s="210"/>
      <c r="O205" s="210"/>
      <c r="P205" s="210"/>
      <c r="Q205" s="210"/>
      <c r="R205" s="210"/>
      <c r="S205" s="210"/>
      <c r="T205" s="211"/>
      <c r="AT205" s="212" t="s">
        <v>143</v>
      </c>
      <c r="AU205" s="212" t="s">
        <v>82</v>
      </c>
      <c r="AV205" s="14" t="s">
        <v>82</v>
      </c>
      <c r="AW205" s="14" t="s">
        <v>33</v>
      </c>
      <c r="AX205" s="14" t="s">
        <v>72</v>
      </c>
      <c r="AY205" s="212" t="s">
        <v>132</v>
      </c>
    </row>
    <row r="206" spans="1:65" s="13" customFormat="1" ht="11.25">
      <c r="B206" s="192"/>
      <c r="C206" s="193"/>
      <c r="D206" s="187" t="s">
        <v>143</v>
      </c>
      <c r="E206" s="194" t="s">
        <v>19</v>
      </c>
      <c r="F206" s="195" t="s">
        <v>320</v>
      </c>
      <c r="G206" s="193"/>
      <c r="H206" s="194" t="s">
        <v>19</v>
      </c>
      <c r="I206" s="196"/>
      <c r="J206" s="193"/>
      <c r="K206" s="193"/>
      <c r="L206" s="197"/>
      <c r="M206" s="198"/>
      <c r="N206" s="199"/>
      <c r="O206" s="199"/>
      <c r="P206" s="199"/>
      <c r="Q206" s="199"/>
      <c r="R206" s="199"/>
      <c r="S206" s="199"/>
      <c r="T206" s="200"/>
      <c r="AT206" s="201" t="s">
        <v>143</v>
      </c>
      <c r="AU206" s="201" t="s">
        <v>82</v>
      </c>
      <c r="AV206" s="13" t="s">
        <v>80</v>
      </c>
      <c r="AW206" s="13" t="s">
        <v>33</v>
      </c>
      <c r="AX206" s="13" t="s">
        <v>72</v>
      </c>
      <c r="AY206" s="201" t="s">
        <v>132</v>
      </c>
    </row>
    <row r="207" spans="1:65" s="14" customFormat="1" ht="11.25">
      <c r="B207" s="202"/>
      <c r="C207" s="203"/>
      <c r="D207" s="187" t="s">
        <v>143</v>
      </c>
      <c r="E207" s="204" t="s">
        <v>19</v>
      </c>
      <c r="F207" s="205" t="s">
        <v>321</v>
      </c>
      <c r="G207" s="203"/>
      <c r="H207" s="206">
        <v>2149.4699999999998</v>
      </c>
      <c r="I207" s="207"/>
      <c r="J207" s="203"/>
      <c r="K207" s="203"/>
      <c r="L207" s="208"/>
      <c r="M207" s="209"/>
      <c r="N207" s="210"/>
      <c r="O207" s="210"/>
      <c r="P207" s="210"/>
      <c r="Q207" s="210"/>
      <c r="R207" s="210"/>
      <c r="S207" s="210"/>
      <c r="T207" s="211"/>
      <c r="AT207" s="212" t="s">
        <v>143</v>
      </c>
      <c r="AU207" s="212" t="s">
        <v>82</v>
      </c>
      <c r="AV207" s="14" t="s">
        <v>82</v>
      </c>
      <c r="AW207" s="14" t="s">
        <v>33</v>
      </c>
      <c r="AX207" s="14" t="s">
        <v>72</v>
      </c>
      <c r="AY207" s="212" t="s">
        <v>132</v>
      </c>
    </row>
    <row r="208" spans="1:65" s="14" customFormat="1" ht="11.25">
      <c r="B208" s="202"/>
      <c r="C208" s="203"/>
      <c r="D208" s="187" t="s">
        <v>143</v>
      </c>
      <c r="E208" s="204" t="s">
        <v>19</v>
      </c>
      <c r="F208" s="205" t="s">
        <v>322</v>
      </c>
      <c r="G208" s="203"/>
      <c r="H208" s="206">
        <v>2149.4699999999998</v>
      </c>
      <c r="I208" s="207"/>
      <c r="J208" s="203"/>
      <c r="K208" s="203"/>
      <c r="L208" s="208"/>
      <c r="M208" s="209"/>
      <c r="N208" s="210"/>
      <c r="O208" s="210"/>
      <c r="P208" s="210"/>
      <c r="Q208" s="210"/>
      <c r="R208" s="210"/>
      <c r="S208" s="210"/>
      <c r="T208" s="211"/>
      <c r="AT208" s="212" t="s">
        <v>143</v>
      </c>
      <c r="AU208" s="212" t="s">
        <v>82</v>
      </c>
      <c r="AV208" s="14" t="s">
        <v>82</v>
      </c>
      <c r="AW208" s="14" t="s">
        <v>33</v>
      </c>
      <c r="AX208" s="14" t="s">
        <v>72</v>
      </c>
      <c r="AY208" s="212" t="s">
        <v>132</v>
      </c>
    </row>
    <row r="209" spans="1:65" s="15" customFormat="1" ht="11.25">
      <c r="B209" s="213"/>
      <c r="C209" s="214"/>
      <c r="D209" s="187" t="s">
        <v>143</v>
      </c>
      <c r="E209" s="215" t="s">
        <v>19</v>
      </c>
      <c r="F209" s="216" t="s">
        <v>163</v>
      </c>
      <c r="G209" s="214"/>
      <c r="H209" s="217">
        <v>9108.16</v>
      </c>
      <c r="I209" s="218"/>
      <c r="J209" s="214"/>
      <c r="K209" s="214"/>
      <c r="L209" s="219"/>
      <c r="M209" s="220"/>
      <c r="N209" s="221"/>
      <c r="O209" s="221"/>
      <c r="P209" s="221"/>
      <c r="Q209" s="221"/>
      <c r="R209" s="221"/>
      <c r="S209" s="221"/>
      <c r="T209" s="222"/>
      <c r="AT209" s="223" t="s">
        <v>143</v>
      </c>
      <c r="AU209" s="223" t="s">
        <v>82</v>
      </c>
      <c r="AV209" s="15" t="s">
        <v>139</v>
      </c>
      <c r="AW209" s="15" t="s">
        <v>33</v>
      </c>
      <c r="AX209" s="15" t="s">
        <v>80</v>
      </c>
      <c r="AY209" s="223" t="s">
        <v>132</v>
      </c>
    </row>
    <row r="210" spans="1:65" s="2" customFormat="1" ht="24.2" customHeight="1">
      <c r="A210" s="35"/>
      <c r="B210" s="36"/>
      <c r="C210" s="174" t="s">
        <v>323</v>
      </c>
      <c r="D210" s="174" t="s">
        <v>134</v>
      </c>
      <c r="E210" s="175" t="s">
        <v>324</v>
      </c>
      <c r="F210" s="176" t="s">
        <v>325</v>
      </c>
      <c r="G210" s="177" t="s">
        <v>137</v>
      </c>
      <c r="H210" s="178">
        <v>1642.2</v>
      </c>
      <c r="I210" s="179"/>
      <c r="J210" s="180">
        <f>ROUND(I210*H210,2)</f>
        <v>0</v>
      </c>
      <c r="K210" s="176" t="s">
        <v>138</v>
      </c>
      <c r="L210" s="40"/>
      <c r="M210" s="181" t="s">
        <v>19</v>
      </c>
      <c r="N210" s="182" t="s">
        <v>43</v>
      </c>
      <c r="O210" s="65"/>
      <c r="P210" s="183">
        <f>O210*H210</f>
        <v>0</v>
      </c>
      <c r="Q210" s="183">
        <v>0</v>
      </c>
      <c r="R210" s="183">
        <f>Q210*H210</f>
        <v>0</v>
      </c>
      <c r="S210" s="183">
        <v>0</v>
      </c>
      <c r="T210" s="184">
        <f>S210*H210</f>
        <v>0</v>
      </c>
      <c r="U210" s="35"/>
      <c r="V210" s="35"/>
      <c r="W210" s="35"/>
      <c r="X210" s="35"/>
      <c r="Y210" s="35"/>
      <c r="Z210" s="35"/>
      <c r="AA210" s="35"/>
      <c r="AB210" s="35"/>
      <c r="AC210" s="35"/>
      <c r="AD210" s="35"/>
      <c r="AE210" s="35"/>
      <c r="AR210" s="185" t="s">
        <v>139</v>
      </c>
      <c r="AT210" s="185" t="s">
        <v>134</v>
      </c>
      <c r="AU210" s="185" t="s">
        <v>82</v>
      </c>
      <c r="AY210" s="18" t="s">
        <v>132</v>
      </c>
      <c r="BE210" s="186">
        <f>IF(N210="základní",J210,0)</f>
        <v>0</v>
      </c>
      <c r="BF210" s="186">
        <f>IF(N210="snížená",J210,0)</f>
        <v>0</v>
      </c>
      <c r="BG210" s="186">
        <f>IF(N210="zákl. přenesená",J210,0)</f>
        <v>0</v>
      </c>
      <c r="BH210" s="186">
        <f>IF(N210="sníž. přenesená",J210,0)</f>
        <v>0</v>
      </c>
      <c r="BI210" s="186">
        <f>IF(N210="nulová",J210,0)</f>
        <v>0</v>
      </c>
      <c r="BJ210" s="18" t="s">
        <v>80</v>
      </c>
      <c r="BK210" s="186">
        <f>ROUND(I210*H210,2)</f>
        <v>0</v>
      </c>
      <c r="BL210" s="18" t="s">
        <v>139</v>
      </c>
      <c r="BM210" s="185" t="s">
        <v>326</v>
      </c>
    </row>
    <row r="211" spans="1:65" s="2" customFormat="1" ht="48.75">
      <c r="A211" s="35"/>
      <c r="B211" s="36"/>
      <c r="C211" s="37"/>
      <c r="D211" s="187" t="s">
        <v>141</v>
      </c>
      <c r="E211" s="37"/>
      <c r="F211" s="188" t="s">
        <v>327</v>
      </c>
      <c r="G211" s="37"/>
      <c r="H211" s="37"/>
      <c r="I211" s="189"/>
      <c r="J211" s="37"/>
      <c r="K211" s="37"/>
      <c r="L211" s="40"/>
      <c r="M211" s="190"/>
      <c r="N211" s="191"/>
      <c r="O211" s="65"/>
      <c r="P211" s="65"/>
      <c r="Q211" s="65"/>
      <c r="R211" s="65"/>
      <c r="S211" s="65"/>
      <c r="T211" s="66"/>
      <c r="U211" s="35"/>
      <c r="V211" s="35"/>
      <c r="W211" s="35"/>
      <c r="X211" s="35"/>
      <c r="Y211" s="35"/>
      <c r="Z211" s="35"/>
      <c r="AA211" s="35"/>
      <c r="AB211" s="35"/>
      <c r="AC211" s="35"/>
      <c r="AD211" s="35"/>
      <c r="AE211" s="35"/>
      <c r="AT211" s="18" t="s">
        <v>141</v>
      </c>
      <c r="AU211" s="18" t="s">
        <v>82</v>
      </c>
    </row>
    <row r="212" spans="1:65" s="13" customFormat="1" ht="11.25">
      <c r="B212" s="192"/>
      <c r="C212" s="193"/>
      <c r="D212" s="187" t="s">
        <v>143</v>
      </c>
      <c r="E212" s="194" t="s">
        <v>19</v>
      </c>
      <c r="F212" s="195" t="s">
        <v>316</v>
      </c>
      <c r="G212" s="193"/>
      <c r="H212" s="194" t="s">
        <v>19</v>
      </c>
      <c r="I212" s="196"/>
      <c r="J212" s="193"/>
      <c r="K212" s="193"/>
      <c r="L212" s="197"/>
      <c r="M212" s="198"/>
      <c r="N212" s="199"/>
      <c r="O212" s="199"/>
      <c r="P212" s="199"/>
      <c r="Q212" s="199"/>
      <c r="R212" s="199"/>
      <c r="S212" s="199"/>
      <c r="T212" s="200"/>
      <c r="AT212" s="201" t="s">
        <v>143</v>
      </c>
      <c r="AU212" s="201" t="s">
        <v>82</v>
      </c>
      <c r="AV212" s="13" t="s">
        <v>80</v>
      </c>
      <c r="AW212" s="13" t="s">
        <v>33</v>
      </c>
      <c r="AX212" s="13" t="s">
        <v>72</v>
      </c>
      <c r="AY212" s="201" t="s">
        <v>132</v>
      </c>
    </row>
    <row r="213" spans="1:65" s="13" customFormat="1" ht="11.25">
      <c r="B213" s="192"/>
      <c r="C213" s="193"/>
      <c r="D213" s="187" t="s">
        <v>143</v>
      </c>
      <c r="E213" s="194" t="s">
        <v>19</v>
      </c>
      <c r="F213" s="195" t="s">
        <v>320</v>
      </c>
      <c r="G213" s="193"/>
      <c r="H213" s="194" t="s">
        <v>19</v>
      </c>
      <c r="I213" s="196"/>
      <c r="J213" s="193"/>
      <c r="K213" s="193"/>
      <c r="L213" s="197"/>
      <c r="M213" s="198"/>
      <c r="N213" s="199"/>
      <c r="O213" s="199"/>
      <c r="P213" s="199"/>
      <c r="Q213" s="199"/>
      <c r="R213" s="199"/>
      <c r="S213" s="199"/>
      <c r="T213" s="200"/>
      <c r="AT213" s="201" t="s">
        <v>143</v>
      </c>
      <c r="AU213" s="201" t="s">
        <v>82</v>
      </c>
      <c r="AV213" s="13" t="s">
        <v>80</v>
      </c>
      <c r="AW213" s="13" t="s">
        <v>33</v>
      </c>
      <c r="AX213" s="13" t="s">
        <v>72</v>
      </c>
      <c r="AY213" s="201" t="s">
        <v>132</v>
      </c>
    </row>
    <row r="214" spans="1:65" s="14" customFormat="1" ht="11.25">
      <c r="B214" s="202"/>
      <c r="C214" s="203"/>
      <c r="D214" s="187" t="s">
        <v>143</v>
      </c>
      <c r="E214" s="204" t="s">
        <v>19</v>
      </c>
      <c r="F214" s="205" t="s">
        <v>328</v>
      </c>
      <c r="G214" s="203"/>
      <c r="H214" s="206">
        <v>1642.2</v>
      </c>
      <c r="I214" s="207"/>
      <c r="J214" s="203"/>
      <c r="K214" s="203"/>
      <c r="L214" s="208"/>
      <c r="M214" s="209"/>
      <c r="N214" s="210"/>
      <c r="O214" s="210"/>
      <c r="P214" s="210"/>
      <c r="Q214" s="210"/>
      <c r="R214" s="210"/>
      <c r="S214" s="210"/>
      <c r="T214" s="211"/>
      <c r="AT214" s="212" t="s">
        <v>143</v>
      </c>
      <c r="AU214" s="212" t="s">
        <v>82</v>
      </c>
      <c r="AV214" s="14" t="s">
        <v>82</v>
      </c>
      <c r="AW214" s="14" t="s">
        <v>33</v>
      </c>
      <c r="AX214" s="14" t="s">
        <v>80</v>
      </c>
      <c r="AY214" s="212" t="s">
        <v>132</v>
      </c>
    </row>
    <row r="215" spans="1:65" s="2" customFormat="1" ht="14.45" customHeight="1">
      <c r="A215" s="35"/>
      <c r="B215" s="36"/>
      <c r="C215" s="174" t="s">
        <v>329</v>
      </c>
      <c r="D215" s="174" t="s">
        <v>134</v>
      </c>
      <c r="E215" s="175" t="s">
        <v>330</v>
      </c>
      <c r="F215" s="176" t="s">
        <v>331</v>
      </c>
      <c r="G215" s="177" t="s">
        <v>183</v>
      </c>
      <c r="H215" s="178">
        <v>90.28</v>
      </c>
      <c r="I215" s="179"/>
      <c r="J215" s="180">
        <f>ROUND(I215*H215,2)</f>
        <v>0</v>
      </c>
      <c r="K215" s="176" t="s">
        <v>138</v>
      </c>
      <c r="L215" s="40"/>
      <c r="M215" s="181" t="s">
        <v>19</v>
      </c>
      <c r="N215" s="182" t="s">
        <v>43</v>
      </c>
      <c r="O215" s="65"/>
      <c r="P215" s="183">
        <f>O215*H215</f>
        <v>0</v>
      </c>
      <c r="Q215" s="183">
        <v>0</v>
      </c>
      <c r="R215" s="183">
        <f>Q215*H215</f>
        <v>0</v>
      </c>
      <c r="S215" s="183">
        <v>0</v>
      </c>
      <c r="T215" s="184">
        <f>S215*H215</f>
        <v>0</v>
      </c>
      <c r="U215" s="35"/>
      <c r="V215" s="35"/>
      <c r="W215" s="35"/>
      <c r="X215" s="35"/>
      <c r="Y215" s="35"/>
      <c r="Z215" s="35"/>
      <c r="AA215" s="35"/>
      <c r="AB215" s="35"/>
      <c r="AC215" s="35"/>
      <c r="AD215" s="35"/>
      <c r="AE215" s="35"/>
      <c r="AR215" s="185" t="s">
        <v>139</v>
      </c>
      <c r="AT215" s="185" t="s">
        <v>134</v>
      </c>
      <c r="AU215" s="185" t="s">
        <v>82</v>
      </c>
      <c r="AY215" s="18" t="s">
        <v>132</v>
      </c>
      <c r="BE215" s="186">
        <f>IF(N215="základní",J215,0)</f>
        <v>0</v>
      </c>
      <c r="BF215" s="186">
        <f>IF(N215="snížená",J215,0)</f>
        <v>0</v>
      </c>
      <c r="BG215" s="186">
        <f>IF(N215="zákl. přenesená",J215,0)</f>
        <v>0</v>
      </c>
      <c r="BH215" s="186">
        <f>IF(N215="sníž. přenesená",J215,0)</f>
        <v>0</v>
      </c>
      <c r="BI215" s="186">
        <f>IF(N215="nulová",J215,0)</f>
        <v>0</v>
      </c>
      <c r="BJ215" s="18" t="s">
        <v>80</v>
      </c>
      <c r="BK215" s="186">
        <f>ROUND(I215*H215,2)</f>
        <v>0</v>
      </c>
      <c r="BL215" s="18" t="s">
        <v>139</v>
      </c>
      <c r="BM215" s="185" t="s">
        <v>332</v>
      </c>
    </row>
    <row r="216" spans="1:65" s="2" customFormat="1" ht="48.75">
      <c r="A216" s="35"/>
      <c r="B216" s="36"/>
      <c r="C216" s="37"/>
      <c r="D216" s="187" t="s">
        <v>141</v>
      </c>
      <c r="E216" s="37"/>
      <c r="F216" s="188" t="s">
        <v>333</v>
      </c>
      <c r="G216" s="37"/>
      <c r="H216" s="37"/>
      <c r="I216" s="189"/>
      <c r="J216" s="37"/>
      <c r="K216" s="37"/>
      <c r="L216" s="40"/>
      <c r="M216" s="190"/>
      <c r="N216" s="191"/>
      <c r="O216" s="65"/>
      <c r="P216" s="65"/>
      <c r="Q216" s="65"/>
      <c r="R216" s="65"/>
      <c r="S216" s="65"/>
      <c r="T216" s="66"/>
      <c r="U216" s="35"/>
      <c r="V216" s="35"/>
      <c r="W216" s="35"/>
      <c r="X216" s="35"/>
      <c r="Y216" s="35"/>
      <c r="Z216" s="35"/>
      <c r="AA216" s="35"/>
      <c r="AB216" s="35"/>
      <c r="AC216" s="35"/>
      <c r="AD216" s="35"/>
      <c r="AE216" s="35"/>
      <c r="AT216" s="18" t="s">
        <v>141</v>
      </c>
      <c r="AU216" s="18" t="s">
        <v>82</v>
      </c>
    </row>
    <row r="217" spans="1:65" s="13" customFormat="1" ht="11.25">
      <c r="B217" s="192"/>
      <c r="C217" s="193"/>
      <c r="D217" s="187" t="s">
        <v>143</v>
      </c>
      <c r="E217" s="194" t="s">
        <v>19</v>
      </c>
      <c r="F217" s="195" t="s">
        <v>258</v>
      </c>
      <c r="G217" s="193"/>
      <c r="H217" s="194" t="s">
        <v>19</v>
      </c>
      <c r="I217" s="196"/>
      <c r="J217" s="193"/>
      <c r="K217" s="193"/>
      <c r="L217" s="197"/>
      <c r="M217" s="198"/>
      <c r="N217" s="199"/>
      <c r="O217" s="199"/>
      <c r="P217" s="199"/>
      <c r="Q217" s="199"/>
      <c r="R217" s="199"/>
      <c r="S217" s="199"/>
      <c r="T217" s="200"/>
      <c r="AT217" s="201" t="s">
        <v>143</v>
      </c>
      <c r="AU217" s="201" t="s">
        <v>82</v>
      </c>
      <c r="AV217" s="13" t="s">
        <v>80</v>
      </c>
      <c r="AW217" s="13" t="s">
        <v>33</v>
      </c>
      <c r="AX217" s="13" t="s">
        <v>72</v>
      </c>
      <c r="AY217" s="201" t="s">
        <v>132</v>
      </c>
    </row>
    <row r="218" spans="1:65" s="14" customFormat="1" ht="11.25">
      <c r="B218" s="202"/>
      <c r="C218" s="203"/>
      <c r="D218" s="187" t="s">
        <v>143</v>
      </c>
      <c r="E218" s="204" t="s">
        <v>19</v>
      </c>
      <c r="F218" s="205" t="s">
        <v>334</v>
      </c>
      <c r="G218" s="203"/>
      <c r="H218" s="206">
        <v>90.28</v>
      </c>
      <c r="I218" s="207"/>
      <c r="J218" s="203"/>
      <c r="K218" s="203"/>
      <c r="L218" s="208"/>
      <c r="M218" s="209"/>
      <c r="N218" s="210"/>
      <c r="O218" s="210"/>
      <c r="P218" s="210"/>
      <c r="Q218" s="210"/>
      <c r="R218" s="210"/>
      <c r="S218" s="210"/>
      <c r="T218" s="211"/>
      <c r="AT218" s="212" t="s">
        <v>143</v>
      </c>
      <c r="AU218" s="212" t="s">
        <v>82</v>
      </c>
      <c r="AV218" s="14" t="s">
        <v>82</v>
      </c>
      <c r="AW218" s="14" t="s">
        <v>33</v>
      </c>
      <c r="AX218" s="14" t="s">
        <v>80</v>
      </c>
      <c r="AY218" s="212" t="s">
        <v>132</v>
      </c>
    </row>
    <row r="219" spans="1:65" s="2" customFormat="1" ht="14.45" customHeight="1">
      <c r="A219" s="35"/>
      <c r="B219" s="36"/>
      <c r="C219" s="224" t="s">
        <v>335</v>
      </c>
      <c r="D219" s="224" t="s">
        <v>214</v>
      </c>
      <c r="E219" s="225" t="s">
        <v>336</v>
      </c>
      <c r="F219" s="226" t="s">
        <v>337</v>
      </c>
      <c r="G219" s="227" t="s">
        <v>217</v>
      </c>
      <c r="H219" s="228">
        <v>162.50399999999999</v>
      </c>
      <c r="I219" s="229"/>
      <c r="J219" s="230">
        <f>ROUND(I219*H219,2)</f>
        <v>0</v>
      </c>
      <c r="K219" s="226" t="s">
        <v>19</v>
      </c>
      <c r="L219" s="231"/>
      <c r="M219" s="232" t="s">
        <v>19</v>
      </c>
      <c r="N219" s="233" t="s">
        <v>43</v>
      </c>
      <c r="O219" s="65"/>
      <c r="P219" s="183">
        <f>O219*H219</f>
        <v>0</v>
      </c>
      <c r="Q219" s="183">
        <v>0</v>
      </c>
      <c r="R219" s="183">
        <f>Q219*H219</f>
        <v>0</v>
      </c>
      <c r="S219" s="183">
        <v>0</v>
      </c>
      <c r="T219" s="184">
        <f>S219*H219</f>
        <v>0</v>
      </c>
      <c r="U219" s="35"/>
      <c r="V219" s="35"/>
      <c r="W219" s="35"/>
      <c r="X219" s="35"/>
      <c r="Y219" s="35"/>
      <c r="Z219" s="35"/>
      <c r="AA219" s="35"/>
      <c r="AB219" s="35"/>
      <c r="AC219" s="35"/>
      <c r="AD219" s="35"/>
      <c r="AE219" s="35"/>
      <c r="AR219" s="185" t="s">
        <v>186</v>
      </c>
      <c r="AT219" s="185" t="s">
        <v>214</v>
      </c>
      <c r="AU219" s="185" t="s">
        <v>82</v>
      </c>
      <c r="AY219" s="18" t="s">
        <v>132</v>
      </c>
      <c r="BE219" s="186">
        <f>IF(N219="základní",J219,0)</f>
        <v>0</v>
      </c>
      <c r="BF219" s="186">
        <f>IF(N219="snížená",J219,0)</f>
        <v>0</v>
      </c>
      <c r="BG219" s="186">
        <f>IF(N219="zákl. přenesená",J219,0)</f>
        <v>0</v>
      </c>
      <c r="BH219" s="186">
        <f>IF(N219="sníž. přenesená",J219,0)</f>
        <v>0</v>
      </c>
      <c r="BI219" s="186">
        <f>IF(N219="nulová",J219,0)</f>
        <v>0</v>
      </c>
      <c r="BJ219" s="18" t="s">
        <v>80</v>
      </c>
      <c r="BK219" s="186">
        <f>ROUND(I219*H219,2)</f>
        <v>0</v>
      </c>
      <c r="BL219" s="18" t="s">
        <v>139</v>
      </c>
      <c r="BM219" s="185" t="s">
        <v>338</v>
      </c>
    </row>
    <row r="220" spans="1:65" s="14" customFormat="1" ht="11.25">
      <c r="B220" s="202"/>
      <c r="C220" s="203"/>
      <c r="D220" s="187" t="s">
        <v>143</v>
      </c>
      <c r="E220" s="204" t="s">
        <v>19</v>
      </c>
      <c r="F220" s="205" t="s">
        <v>334</v>
      </c>
      <c r="G220" s="203"/>
      <c r="H220" s="206">
        <v>90.28</v>
      </c>
      <c r="I220" s="207"/>
      <c r="J220" s="203"/>
      <c r="K220" s="203"/>
      <c r="L220" s="208"/>
      <c r="M220" s="209"/>
      <c r="N220" s="210"/>
      <c r="O220" s="210"/>
      <c r="P220" s="210"/>
      <c r="Q220" s="210"/>
      <c r="R220" s="210"/>
      <c r="S220" s="210"/>
      <c r="T220" s="211"/>
      <c r="AT220" s="212" t="s">
        <v>143</v>
      </c>
      <c r="AU220" s="212" t="s">
        <v>82</v>
      </c>
      <c r="AV220" s="14" t="s">
        <v>82</v>
      </c>
      <c r="AW220" s="14" t="s">
        <v>33</v>
      </c>
      <c r="AX220" s="14" t="s">
        <v>80</v>
      </c>
      <c r="AY220" s="212" t="s">
        <v>132</v>
      </c>
    </row>
    <row r="221" spans="1:65" s="14" customFormat="1" ht="11.25">
      <c r="B221" s="202"/>
      <c r="C221" s="203"/>
      <c r="D221" s="187" t="s">
        <v>143</v>
      </c>
      <c r="E221" s="203"/>
      <c r="F221" s="205" t="s">
        <v>339</v>
      </c>
      <c r="G221" s="203"/>
      <c r="H221" s="206">
        <v>162.50399999999999</v>
      </c>
      <c r="I221" s="207"/>
      <c r="J221" s="203"/>
      <c r="K221" s="203"/>
      <c r="L221" s="208"/>
      <c r="M221" s="209"/>
      <c r="N221" s="210"/>
      <c r="O221" s="210"/>
      <c r="P221" s="210"/>
      <c r="Q221" s="210"/>
      <c r="R221" s="210"/>
      <c r="S221" s="210"/>
      <c r="T221" s="211"/>
      <c r="AT221" s="212" t="s">
        <v>143</v>
      </c>
      <c r="AU221" s="212" t="s">
        <v>82</v>
      </c>
      <c r="AV221" s="14" t="s">
        <v>82</v>
      </c>
      <c r="AW221" s="14" t="s">
        <v>4</v>
      </c>
      <c r="AX221" s="14" t="s">
        <v>80</v>
      </c>
      <c r="AY221" s="212" t="s">
        <v>132</v>
      </c>
    </row>
    <row r="222" spans="1:65" s="2" customFormat="1" ht="14.45" customHeight="1">
      <c r="A222" s="35"/>
      <c r="B222" s="36"/>
      <c r="C222" s="174" t="s">
        <v>340</v>
      </c>
      <c r="D222" s="174" t="s">
        <v>134</v>
      </c>
      <c r="E222" s="175" t="s">
        <v>341</v>
      </c>
      <c r="F222" s="176" t="s">
        <v>342</v>
      </c>
      <c r="G222" s="177" t="s">
        <v>137</v>
      </c>
      <c r="H222" s="178">
        <v>2149.4699999999998</v>
      </c>
      <c r="I222" s="179"/>
      <c r="J222" s="180">
        <f>ROUND(I222*H222,2)</f>
        <v>0</v>
      </c>
      <c r="K222" s="176" t="s">
        <v>138</v>
      </c>
      <c r="L222" s="40"/>
      <c r="M222" s="181" t="s">
        <v>19</v>
      </c>
      <c r="N222" s="182" t="s">
        <v>43</v>
      </c>
      <c r="O222" s="65"/>
      <c r="P222" s="183">
        <f>O222*H222</f>
        <v>0</v>
      </c>
      <c r="Q222" s="183">
        <v>0</v>
      </c>
      <c r="R222" s="183">
        <f>Q222*H222</f>
        <v>0</v>
      </c>
      <c r="S222" s="183">
        <v>0</v>
      </c>
      <c r="T222" s="184">
        <f>S222*H222</f>
        <v>0</v>
      </c>
      <c r="U222" s="35"/>
      <c r="V222" s="35"/>
      <c r="W222" s="35"/>
      <c r="X222" s="35"/>
      <c r="Y222" s="35"/>
      <c r="Z222" s="35"/>
      <c r="AA222" s="35"/>
      <c r="AB222" s="35"/>
      <c r="AC222" s="35"/>
      <c r="AD222" s="35"/>
      <c r="AE222" s="35"/>
      <c r="AR222" s="185" t="s">
        <v>139</v>
      </c>
      <c r="AT222" s="185" t="s">
        <v>134</v>
      </c>
      <c r="AU222" s="185" t="s">
        <v>82</v>
      </c>
      <c r="AY222" s="18" t="s">
        <v>132</v>
      </c>
      <c r="BE222" s="186">
        <f>IF(N222="základní",J222,0)</f>
        <v>0</v>
      </c>
      <c r="BF222" s="186">
        <f>IF(N222="snížená",J222,0)</f>
        <v>0</v>
      </c>
      <c r="BG222" s="186">
        <f>IF(N222="zákl. přenesená",J222,0)</f>
        <v>0</v>
      </c>
      <c r="BH222" s="186">
        <f>IF(N222="sníž. přenesená",J222,0)</f>
        <v>0</v>
      </c>
      <c r="BI222" s="186">
        <f>IF(N222="nulová",J222,0)</f>
        <v>0</v>
      </c>
      <c r="BJ222" s="18" t="s">
        <v>80</v>
      </c>
      <c r="BK222" s="186">
        <f>ROUND(I222*H222,2)</f>
        <v>0</v>
      </c>
      <c r="BL222" s="18" t="s">
        <v>139</v>
      </c>
      <c r="BM222" s="185" t="s">
        <v>343</v>
      </c>
    </row>
    <row r="223" spans="1:65" s="2" customFormat="1" ht="39">
      <c r="A223" s="35"/>
      <c r="B223" s="36"/>
      <c r="C223" s="37"/>
      <c r="D223" s="187" t="s">
        <v>141</v>
      </c>
      <c r="E223" s="37"/>
      <c r="F223" s="188" t="s">
        <v>344</v>
      </c>
      <c r="G223" s="37"/>
      <c r="H223" s="37"/>
      <c r="I223" s="189"/>
      <c r="J223" s="37"/>
      <c r="K223" s="37"/>
      <c r="L223" s="40"/>
      <c r="M223" s="190"/>
      <c r="N223" s="191"/>
      <c r="O223" s="65"/>
      <c r="P223" s="65"/>
      <c r="Q223" s="65"/>
      <c r="R223" s="65"/>
      <c r="S223" s="65"/>
      <c r="T223" s="66"/>
      <c r="U223" s="35"/>
      <c r="V223" s="35"/>
      <c r="W223" s="35"/>
      <c r="X223" s="35"/>
      <c r="Y223" s="35"/>
      <c r="Z223" s="35"/>
      <c r="AA223" s="35"/>
      <c r="AB223" s="35"/>
      <c r="AC223" s="35"/>
      <c r="AD223" s="35"/>
      <c r="AE223" s="35"/>
      <c r="AT223" s="18" t="s">
        <v>141</v>
      </c>
      <c r="AU223" s="18" t="s">
        <v>82</v>
      </c>
    </row>
    <row r="224" spans="1:65" s="13" customFormat="1" ht="11.25">
      <c r="B224" s="192"/>
      <c r="C224" s="193"/>
      <c r="D224" s="187" t="s">
        <v>143</v>
      </c>
      <c r="E224" s="194" t="s">
        <v>19</v>
      </c>
      <c r="F224" s="195" t="s">
        <v>316</v>
      </c>
      <c r="G224" s="193"/>
      <c r="H224" s="194" t="s">
        <v>19</v>
      </c>
      <c r="I224" s="196"/>
      <c r="J224" s="193"/>
      <c r="K224" s="193"/>
      <c r="L224" s="197"/>
      <c r="M224" s="198"/>
      <c r="N224" s="199"/>
      <c r="O224" s="199"/>
      <c r="P224" s="199"/>
      <c r="Q224" s="199"/>
      <c r="R224" s="199"/>
      <c r="S224" s="199"/>
      <c r="T224" s="200"/>
      <c r="AT224" s="201" t="s">
        <v>143</v>
      </c>
      <c r="AU224" s="201" t="s">
        <v>82</v>
      </c>
      <c r="AV224" s="13" t="s">
        <v>80</v>
      </c>
      <c r="AW224" s="13" t="s">
        <v>33</v>
      </c>
      <c r="AX224" s="13" t="s">
        <v>72</v>
      </c>
      <c r="AY224" s="201" t="s">
        <v>132</v>
      </c>
    </row>
    <row r="225" spans="1:65" s="13" customFormat="1" ht="11.25">
      <c r="B225" s="192"/>
      <c r="C225" s="193"/>
      <c r="D225" s="187" t="s">
        <v>143</v>
      </c>
      <c r="E225" s="194" t="s">
        <v>19</v>
      </c>
      <c r="F225" s="195" t="s">
        <v>320</v>
      </c>
      <c r="G225" s="193"/>
      <c r="H225" s="194" t="s">
        <v>19</v>
      </c>
      <c r="I225" s="196"/>
      <c r="J225" s="193"/>
      <c r="K225" s="193"/>
      <c r="L225" s="197"/>
      <c r="M225" s="198"/>
      <c r="N225" s="199"/>
      <c r="O225" s="199"/>
      <c r="P225" s="199"/>
      <c r="Q225" s="199"/>
      <c r="R225" s="199"/>
      <c r="S225" s="199"/>
      <c r="T225" s="200"/>
      <c r="AT225" s="201" t="s">
        <v>143</v>
      </c>
      <c r="AU225" s="201" t="s">
        <v>82</v>
      </c>
      <c r="AV225" s="13" t="s">
        <v>80</v>
      </c>
      <c r="AW225" s="13" t="s">
        <v>33</v>
      </c>
      <c r="AX225" s="13" t="s">
        <v>72</v>
      </c>
      <c r="AY225" s="201" t="s">
        <v>132</v>
      </c>
    </row>
    <row r="226" spans="1:65" s="14" customFormat="1" ht="11.25">
      <c r="B226" s="202"/>
      <c r="C226" s="203"/>
      <c r="D226" s="187" t="s">
        <v>143</v>
      </c>
      <c r="E226" s="204" t="s">
        <v>19</v>
      </c>
      <c r="F226" s="205" t="s">
        <v>345</v>
      </c>
      <c r="G226" s="203"/>
      <c r="H226" s="206">
        <v>2149.4699999999998</v>
      </c>
      <c r="I226" s="207"/>
      <c r="J226" s="203"/>
      <c r="K226" s="203"/>
      <c r="L226" s="208"/>
      <c r="M226" s="209"/>
      <c r="N226" s="210"/>
      <c r="O226" s="210"/>
      <c r="P226" s="210"/>
      <c r="Q226" s="210"/>
      <c r="R226" s="210"/>
      <c r="S226" s="210"/>
      <c r="T226" s="211"/>
      <c r="AT226" s="212" t="s">
        <v>143</v>
      </c>
      <c r="AU226" s="212" t="s">
        <v>82</v>
      </c>
      <c r="AV226" s="14" t="s">
        <v>82</v>
      </c>
      <c r="AW226" s="14" t="s">
        <v>33</v>
      </c>
      <c r="AX226" s="14" t="s">
        <v>80</v>
      </c>
      <c r="AY226" s="212" t="s">
        <v>132</v>
      </c>
    </row>
    <row r="227" spans="1:65" s="2" customFormat="1" ht="14.45" customHeight="1">
      <c r="A227" s="35"/>
      <c r="B227" s="36"/>
      <c r="C227" s="174" t="s">
        <v>346</v>
      </c>
      <c r="D227" s="174" t="s">
        <v>134</v>
      </c>
      <c r="E227" s="175" t="s">
        <v>347</v>
      </c>
      <c r="F227" s="176" t="s">
        <v>348</v>
      </c>
      <c r="G227" s="177" t="s">
        <v>137</v>
      </c>
      <c r="H227" s="178">
        <v>1692.7</v>
      </c>
      <c r="I227" s="179"/>
      <c r="J227" s="180">
        <f>ROUND(I227*H227,2)</f>
        <v>0</v>
      </c>
      <c r="K227" s="176" t="s">
        <v>138</v>
      </c>
      <c r="L227" s="40"/>
      <c r="M227" s="181" t="s">
        <v>19</v>
      </c>
      <c r="N227" s="182" t="s">
        <v>43</v>
      </c>
      <c r="O227" s="65"/>
      <c r="P227" s="183">
        <f>O227*H227</f>
        <v>0</v>
      </c>
      <c r="Q227" s="183">
        <v>0</v>
      </c>
      <c r="R227" s="183">
        <f>Q227*H227</f>
        <v>0</v>
      </c>
      <c r="S227" s="183">
        <v>0</v>
      </c>
      <c r="T227" s="184">
        <f>S227*H227</f>
        <v>0</v>
      </c>
      <c r="U227" s="35"/>
      <c r="V227" s="35"/>
      <c r="W227" s="35"/>
      <c r="X227" s="35"/>
      <c r="Y227" s="35"/>
      <c r="Z227" s="35"/>
      <c r="AA227" s="35"/>
      <c r="AB227" s="35"/>
      <c r="AC227" s="35"/>
      <c r="AD227" s="35"/>
      <c r="AE227" s="35"/>
      <c r="AR227" s="185" t="s">
        <v>139</v>
      </c>
      <c r="AT227" s="185" t="s">
        <v>134</v>
      </c>
      <c r="AU227" s="185" t="s">
        <v>82</v>
      </c>
      <c r="AY227" s="18" t="s">
        <v>132</v>
      </c>
      <c r="BE227" s="186">
        <f>IF(N227="základní",J227,0)</f>
        <v>0</v>
      </c>
      <c r="BF227" s="186">
        <f>IF(N227="snížená",J227,0)</f>
        <v>0</v>
      </c>
      <c r="BG227" s="186">
        <f>IF(N227="zákl. přenesená",J227,0)</f>
        <v>0</v>
      </c>
      <c r="BH227" s="186">
        <f>IF(N227="sníž. přenesená",J227,0)</f>
        <v>0</v>
      </c>
      <c r="BI227" s="186">
        <f>IF(N227="nulová",J227,0)</f>
        <v>0</v>
      </c>
      <c r="BJ227" s="18" t="s">
        <v>80</v>
      </c>
      <c r="BK227" s="186">
        <f>ROUND(I227*H227,2)</f>
        <v>0</v>
      </c>
      <c r="BL227" s="18" t="s">
        <v>139</v>
      </c>
      <c r="BM227" s="185" t="s">
        <v>349</v>
      </c>
    </row>
    <row r="228" spans="1:65" s="13" customFormat="1" ht="11.25">
      <c r="B228" s="192"/>
      <c r="C228" s="193"/>
      <c r="D228" s="187" t="s">
        <v>143</v>
      </c>
      <c r="E228" s="194" t="s">
        <v>19</v>
      </c>
      <c r="F228" s="195" t="s">
        <v>316</v>
      </c>
      <c r="G228" s="193"/>
      <c r="H228" s="194" t="s">
        <v>19</v>
      </c>
      <c r="I228" s="196"/>
      <c r="J228" s="193"/>
      <c r="K228" s="193"/>
      <c r="L228" s="197"/>
      <c r="M228" s="198"/>
      <c r="N228" s="199"/>
      <c r="O228" s="199"/>
      <c r="P228" s="199"/>
      <c r="Q228" s="199"/>
      <c r="R228" s="199"/>
      <c r="S228" s="199"/>
      <c r="T228" s="200"/>
      <c r="AT228" s="201" t="s">
        <v>143</v>
      </c>
      <c r="AU228" s="201" t="s">
        <v>82</v>
      </c>
      <c r="AV228" s="13" t="s">
        <v>80</v>
      </c>
      <c r="AW228" s="13" t="s">
        <v>33</v>
      </c>
      <c r="AX228" s="13" t="s">
        <v>72</v>
      </c>
      <c r="AY228" s="201" t="s">
        <v>132</v>
      </c>
    </row>
    <row r="229" spans="1:65" s="13" customFormat="1" ht="11.25">
      <c r="B229" s="192"/>
      <c r="C229" s="193"/>
      <c r="D229" s="187" t="s">
        <v>143</v>
      </c>
      <c r="E229" s="194" t="s">
        <v>19</v>
      </c>
      <c r="F229" s="195" t="s">
        <v>320</v>
      </c>
      <c r="G229" s="193"/>
      <c r="H229" s="194" t="s">
        <v>19</v>
      </c>
      <c r="I229" s="196"/>
      <c r="J229" s="193"/>
      <c r="K229" s="193"/>
      <c r="L229" s="197"/>
      <c r="M229" s="198"/>
      <c r="N229" s="199"/>
      <c r="O229" s="199"/>
      <c r="P229" s="199"/>
      <c r="Q229" s="199"/>
      <c r="R229" s="199"/>
      <c r="S229" s="199"/>
      <c r="T229" s="200"/>
      <c r="AT229" s="201" t="s">
        <v>143</v>
      </c>
      <c r="AU229" s="201" t="s">
        <v>82</v>
      </c>
      <c r="AV229" s="13" t="s">
        <v>80</v>
      </c>
      <c r="AW229" s="13" t="s">
        <v>33</v>
      </c>
      <c r="AX229" s="13" t="s">
        <v>72</v>
      </c>
      <c r="AY229" s="201" t="s">
        <v>132</v>
      </c>
    </row>
    <row r="230" spans="1:65" s="14" customFormat="1" ht="11.25">
      <c r="B230" s="202"/>
      <c r="C230" s="203"/>
      <c r="D230" s="187" t="s">
        <v>143</v>
      </c>
      <c r="E230" s="204" t="s">
        <v>19</v>
      </c>
      <c r="F230" s="205" t="s">
        <v>328</v>
      </c>
      <c r="G230" s="203"/>
      <c r="H230" s="206">
        <v>1642.2</v>
      </c>
      <c r="I230" s="207"/>
      <c r="J230" s="203"/>
      <c r="K230" s="203"/>
      <c r="L230" s="208"/>
      <c r="M230" s="209"/>
      <c r="N230" s="210"/>
      <c r="O230" s="210"/>
      <c r="P230" s="210"/>
      <c r="Q230" s="210"/>
      <c r="R230" s="210"/>
      <c r="S230" s="210"/>
      <c r="T230" s="211"/>
      <c r="AT230" s="212" t="s">
        <v>143</v>
      </c>
      <c r="AU230" s="212" t="s">
        <v>82</v>
      </c>
      <c r="AV230" s="14" t="s">
        <v>82</v>
      </c>
      <c r="AW230" s="14" t="s">
        <v>33</v>
      </c>
      <c r="AX230" s="14" t="s">
        <v>72</v>
      </c>
      <c r="AY230" s="212" t="s">
        <v>132</v>
      </c>
    </row>
    <row r="231" spans="1:65" s="13" customFormat="1" ht="11.25">
      <c r="B231" s="192"/>
      <c r="C231" s="193"/>
      <c r="D231" s="187" t="s">
        <v>143</v>
      </c>
      <c r="E231" s="194" t="s">
        <v>19</v>
      </c>
      <c r="F231" s="195" t="s">
        <v>350</v>
      </c>
      <c r="G231" s="193"/>
      <c r="H231" s="194" t="s">
        <v>19</v>
      </c>
      <c r="I231" s="196"/>
      <c r="J231" s="193"/>
      <c r="K231" s="193"/>
      <c r="L231" s="197"/>
      <c r="M231" s="198"/>
      <c r="N231" s="199"/>
      <c r="O231" s="199"/>
      <c r="P231" s="199"/>
      <c r="Q231" s="199"/>
      <c r="R231" s="199"/>
      <c r="S231" s="199"/>
      <c r="T231" s="200"/>
      <c r="AT231" s="201" t="s">
        <v>143</v>
      </c>
      <c r="AU231" s="201" t="s">
        <v>82</v>
      </c>
      <c r="AV231" s="13" t="s">
        <v>80</v>
      </c>
      <c r="AW231" s="13" t="s">
        <v>33</v>
      </c>
      <c r="AX231" s="13" t="s">
        <v>72</v>
      </c>
      <c r="AY231" s="201" t="s">
        <v>132</v>
      </c>
    </row>
    <row r="232" spans="1:65" s="14" customFormat="1" ht="11.25">
      <c r="B232" s="202"/>
      <c r="C232" s="203"/>
      <c r="D232" s="187" t="s">
        <v>143</v>
      </c>
      <c r="E232" s="204" t="s">
        <v>19</v>
      </c>
      <c r="F232" s="205" t="s">
        <v>351</v>
      </c>
      <c r="G232" s="203"/>
      <c r="H232" s="206">
        <v>50.5</v>
      </c>
      <c r="I232" s="207"/>
      <c r="J232" s="203"/>
      <c r="K232" s="203"/>
      <c r="L232" s="208"/>
      <c r="M232" s="209"/>
      <c r="N232" s="210"/>
      <c r="O232" s="210"/>
      <c r="P232" s="210"/>
      <c r="Q232" s="210"/>
      <c r="R232" s="210"/>
      <c r="S232" s="210"/>
      <c r="T232" s="211"/>
      <c r="AT232" s="212" t="s">
        <v>143</v>
      </c>
      <c r="AU232" s="212" t="s">
        <v>82</v>
      </c>
      <c r="AV232" s="14" t="s">
        <v>82</v>
      </c>
      <c r="AW232" s="14" t="s">
        <v>33</v>
      </c>
      <c r="AX232" s="14" t="s">
        <v>72</v>
      </c>
      <c r="AY232" s="212" t="s">
        <v>132</v>
      </c>
    </row>
    <row r="233" spans="1:65" s="15" customFormat="1" ht="11.25">
      <c r="B233" s="213"/>
      <c r="C233" s="214"/>
      <c r="D233" s="187" t="s">
        <v>143</v>
      </c>
      <c r="E233" s="215" t="s">
        <v>19</v>
      </c>
      <c r="F233" s="216" t="s">
        <v>163</v>
      </c>
      <c r="G233" s="214"/>
      <c r="H233" s="217">
        <v>1692.7</v>
      </c>
      <c r="I233" s="218"/>
      <c r="J233" s="214"/>
      <c r="K233" s="214"/>
      <c r="L233" s="219"/>
      <c r="M233" s="220"/>
      <c r="N233" s="221"/>
      <c r="O233" s="221"/>
      <c r="P233" s="221"/>
      <c r="Q233" s="221"/>
      <c r="R233" s="221"/>
      <c r="S233" s="221"/>
      <c r="T233" s="222"/>
      <c r="AT233" s="223" t="s">
        <v>143</v>
      </c>
      <c r="AU233" s="223" t="s">
        <v>82</v>
      </c>
      <c r="AV233" s="15" t="s">
        <v>139</v>
      </c>
      <c r="AW233" s="15" t="s">
        <v>33</v>
      </c>
      <c r="AX233" s="15" t="s">
        <v>80</v>
      </c>
      <c r="AY233" s="223" t="s">
        <v>132</v>
      </c>
    </row>
    <row r="234" spans="1:65" s="2" customFormat="1" ht="14.45" customHeight="1">
      <c r="A234" s="35"/>
      <c r="B234" s="36"/>
      <c r="C234" s="174" t="s">
        <v>352</v>
      </c>
      <c r="D234" s="174" t="s">
        <v>134</v>
      </c>
      <c r="E234" s="175" t="s">
        <v>353</v>
      </c>
      <c r="F234" s="176" t="s">
        <v>354</v>
      </c>
      <c r="G234" s="177" t="s">
        <v>137</v>
      </c>
      <c r="H234" s="178">
        <v>1849.7</v>
      </c>
      <c r="I234" s="179"/>
      <c r="J234" s="180">
        <f>ROUND(I234*H234,2)</f>
        <v>0</v>
      </c>
      <c r="K234" s="176" t="s">
        <v>19</v>
      </c>
      <c r="L234" s="40"/>
      <c r="M234" s="181" t="s">
        <v>19</v>
      </c>
      <c r="N234" s="182" t="s">
        <v>43</v>
      </c>
      <c r="O234" s="65"/>
      <c r="P234" s="183">
        <f>O234*H234</f>
        <v>0</v>
      </c>
      <c r="Q234" s="183">
        <v>0</v>
      </c>
      <c r="R234" s="183">
        <f>Q234*H234</f>
        <v>0</v>
      </c>
      <c r="S234" s="183">
        <v>0</v>
      </c>
      <c r="T234" s="184">
        <f>S234*H234</f>
        <v>0</v>
      </c>
      <c r="U234" s="35"/>
      <c r="V234" s="35"/>
      <c r="W234" s="35"/>
      <c r="X234" s="35"/>
      <c r="Y234" s="35"/>
      <c r="Z234" s="35"/>
      <c r="AA234" s="35"/>
      <c r="AB234" s="35"/>
      <c r="AC234" s="35"/>
      <c r="AD234" s="35"/>
      <c r="AE234" s="35"/>
      <c r="AR234" s="185" t="s">
        <v>139</v>
      </c>
      <c r="AT234" s="185" t="s">
        <v>134</v>
      </c>
      <c r="AU234" s="185" t="s">
        <v>82</v>
      </c>
      <c r="AY234" s="18" t="s">
        <v>132</v>
      </c>
      <c r="BE234" s="186">
        <f>IF(N234="základní",J234,0)</f>
        <v>0</v>
      </c>
      <c r="BF234" s="186">
        <f>IF(N234="snížená",J234,0)</f>
        <v>0</v>
      </c>
      <c r="BG234" s="186">
        <f>IF(N234="zákl. přenesená",J234,0)</f>
        <v>0</v>
      </c>
      <c r="BH234" s="186">
        <f>IF(N234="sníž. přenesená",J234,0)</f>
        <v>0</v>
      </c>
      <c r="BI234" s="186">
        <f>IF(N234="nulová",J234,0)</f>
        <v>0</v>
      </c>
      <c r="BJ234" s="18" t="s">
        <v>80</v>
      </c>
      <c r="BK234" s="186">
        <f>ROUND(I234*H234,2)</f>
        <v>0</v>
      </c>
      <c r="BL234" s="18" t="s">
        <v>139</v>
      </c>
      <c r="BM234" s="185" t="s">
        <v>355</v>
      </c>
    </row>
    <row r="235" spans="1:65" s="2" customFormat="1" ht="29.25">
      <c r="A235" s="35"/>
      <c r="B235" s="36"/>
      <c r="C235" s="37"/>
      <c r="D235" s="187" t="s">
        <v>141</v>
      </c>
      <c r="E235" s="37"/>
      <c r="F235" s="188" t="s">
        <v>356</v>
      </c>
      <c r="G235" s="37"/>
      <c r="H235" s="37"/>
      <c r="I235" s="189"/>
      <c r="J235" s="37"/>
      <c r="K235" s="37"/>
      <c r="L235" s="40"/>
      <c r="M235" s="190"/>
      <c r="N235" s="191"/>
      <c r="O235" s="65"/>
      <c r="P235" s="65"/>
      <c r="Q235" s="65"/>
      <c r="R235" s="65"/>
      <c r="S235" s="65"/>
      <c r="T235" s="66"/>
      <c r="U235" s="35"/>
      <c r="V235" s="35"/>
      <c r="W235" s="35"/>
      <c r="X235" s="35"/>
      <c r="Y235" s="35"/>
      <c r="Z235" s="35"/>
      <c r="AA235" s="35"/>
      <c r="AB235" s="35"/>
      <c r="AC235" s="35"/>
      <c r="AD235" s="35"/>
      <c r="AE235" s="35"/>
      <c r="AT235" s="18" t="s">
        <v>141</v>
      </c>
      <c r="AU235" s="18" t="s">
        <v>82</v>
      </c>
    </row>
    <row r="236" spans="1:65" s="13" customFormat="1" ht="11.25">
      <c r="B236" s="192"/>
      <c r="C236" s="193"/>
      <c r="D236" s="187" t="s">
        <v>143</v>
      </c>
      <c r="E236" s="194" t="s">
        <v>19</v>
      </c>
      <c r="F236" s="195" t="s">
        <v>316</v>
      </c>
      <c r="G236" s="193"/>
      <c r="H236" s="194" t="s">
        <v>19</v>
      </c>
      <c r="I236" s="196"/>
      <c r="J236" s="193"/>
      <c r="K236" s="193"/>
      <c r="L236" s="197"/>
      <c r="M236" s="198"/>
      <c r="N236" s="199"/>
      <c r="O236" s="199"/>
      <c r="P236" s="199"/>
      <c r="Q236" s="199"/>
      <c r="R236" s="199"/>
      <c r="S236" s="199"/>
      <c r="T236" s="200"/>
      <c r="AT236" s="201" t="s">
        <v>143</v>
      </c>
      <c r="AU236" s="201" t="s">
        <v>82</v>
      </c>
      <c r="AV236" s="13" t="s">
        <v>80</v>
      </c>
      <c r="AW236" s="13" t="s">
        <v>33</v>
      </c>
      <c r="AX236" s="13" t="s">
        <v>72</v>
      </c>
      <c r="AY236" s="201" t="s">
        <v>132</v>
      </c>
    </row>
    <row r="237" spans="1:65" s="13" customFormat="1" ht="11.25">
      <c r="B237" s="192"/>
      <c r="C237" s="193"/>
      <c r="D237" s="187" t="s">
        <v>143</v>
      </c>
      <c r="E237" s="194" t="s">
        <v>19</v>
      </c>
      <c r="F237" s="195" t="s">
        <v>317</v>
      </c>
      <c r="G237" s="193"/>
      <c r="H237" s="194" t="s">
        <v>19</v>
      </c>
      <c r="I237" s="196"/>
      <c r="J237" s="193"/>
      <c r="K237" s="193"/>
      <c r="L237" s="197"/>
      <c r="M237" s="198"/>
      <c r="N237" s="199"/>
      <c r="O237" s="199"/>
      <c r="P237" s="199"/>
      <c r="Q237" s="199"/>
      <c r="R237" s="199"/>
      <c r="S237" s="199"/>
      <c r="T237" s="200"/>
      <c r="AT237" s="201" t="s">
        <v>143</v>
      </c>
      <c r="AU237" s="201" t="s">
        <v>82</v>
      </c>
      <c r="AV237" s="13" t="s">
        <v>80</v>
      </c>
      <c r="AW237" s="13" t="s">
        <v>33</v>
      </c>
      <c r="AX237" s="13" t="s">
        <v>72</v>
      </c>
      <c r="AY237" s="201" t="s">
        <v>132</v>
      </c>
    </row>
    <row r="238" spans="1:65" s="14" customFormat="1" ht="11.25">
      <c r="B238" s="202"/>
      <c r="C238" s="203"/>
      <c r="D238" s="187" t="s">
        <v>143</v>
      </c>
      <c r="E238" s="204" t="s">
        <v>19</v>
      </c>
      <c r="F238" s="205" t="s">
        <v>357</v>
      </c>
      <c r="G238" s="203"/>
      <c r="H238" s="206">
        <v>1849.7</v>
      </c>
      <c r="I238" s="207"/>
      <c r="J238" s="203"/>
      <c r="K238" s="203"/>
      <c r="L238" s="208"/>
      <c r="M238" s="209"/>
      <c r="N238" s="210"/>
      <c r="O238" s="210"/>
      <c r="P238" s="210"/>
      <c r="Q238" s="210"/>
      <c r="R238" s="210"/>
      <c r="S238" s="210"/>
      <c r="T238" s="211"/>
      <c r="AT238" s="212" t="s">
        <v>143</v>
      </c>
      <c r="AU238" s="212" t="s">
        <v>82</v>
      </c>
      <c r="AV238" s="14" t="s">
        <v>82</v>
      </c>
      <c r="AW238" s="14" t="s">
        <v>33</v>
      </c>
      <c r="AX238" s="14" t="s">
        <v>80</v>
      </c>
      <c r="AY238" s="212" t="s">
        <v>132</v>
      </c>
    </row>
    <row r="239" spans="1:65" s="2" customFormat="1" ht="24.2" customHeight="1">
      <c r="A239" s="35"/>
      <c r="B239" s="36"/>
      <c r="C239" s="174" t="s">
        <v>358</v>
      </c>
      <c r="D239" s="174" t="s">
        <v>134</v>
      </c>
      <c r="E239" s="175" t="s">
        <v>359</v>
      </c>
      <c r="F239" s="176" t="s">
        <v>360</v>
      </c>
      <c r="G239" s="177" t="s">
        <v>137</v>
      </c>
      <c r="H239" s="178">
        <v>1849.7</v>
      </c>
      <c r="I239" s="179"/>
      <c r="J239" s="180">
        <f>ROUND(I239*H239,2)</f>
        <v>0</v>
      </c>
      <c r="K239" s="176" t="s">
        <v>138</v>
      </c>
      <c r="L239" s="40"/>
      <c r="M239" s="181" t="s">
        <v>19</v>
      </c>
      <c r="N239" s="182" t="s">
        <v>43</v>
      </c>
      <c r="O239" s="65"/>
      <c r="P239" s="183">
        <f>O239*H239</f>
        <v>0</v>
      </c>
      <c r="Q239" s="183">
        <v>0</v>
      </c>
      <c r="R239" s="183">
        <f>Q239*H239</f>
        <v>0</v>
      </c>
      <c r="S239" s="183">
        <v>0</v>
      </c>
      <c r="T239" s="184">
        <f>S239*H239</f>
        <v>0</v>
      </c>
      <c r="U239" s="35"/>
      <c r="V239" s="35"/>
      <c r="W239" s="35"/>
      <c r="X239" s="35"/>
      <c r="Y239" s="35"/>
      <c r="Z239" s="35"/>
      <c r="AA239" s="35"/>
      <c r="AB239" s="35"/>
      <c r="AC239" s="35"/>
      <c r="AD239" s="35"/>
      <c r="AE239" s="35"/>
      <c r="AR239" s="185" t="s">
        <v>139</v>
      </c>
      <c r="AT239" s="185" t="s">
        <v>134</v>
      </c>
      <c r="AU239" s="185" t="s">
        <v>82</v>
      </c>
      <c r="AY239" s="18" t="s">
        <v>132</v>
      </c>
      <c r="BE239" s="186">
        <f>IF(N239="základní",J239,0)</f>
        <v>0</v>
      </c>
      <c r="BF239" s="186">
        <f>IF(N239="snížená",J239,0)</f>
        <v>0</v>
      </c>
      <c r="BG239" s="186">
        <f>IF(N239="zákl. přenesená",J239,0)</f>
        <v>0</v>
      </c>
      <c r="BH239" s="186">
        <f>IF(N239="sníž. přenesená",J239,0)</f>
        <v>0</v>
      </c>
      <c r="BI239" s="186">
        <f>IF(N239="nulová",J239,0)</f>
        <v>0</v>
      </c>
      <c r="BJ239" s="18" t="s">
        <v>80</v>
      </c>
      <c r="BK239" s="186">
        <f>ROUND(I239*H239,2)</f>
        <v>0</v>
      </c>
      <c r="BL239" s="18" t="s">
        <v>139</v>
      </c>
      <c r="BM239" s="185" t="s">
        <v>361</v>
      </c>
    </row>
    <row r="240" spans="1:65" s="2" customFormat="1" ht="29.25">
      <c r="A240" s="35"/>
      <c r="B240" s="36"/>
      <c r="C240" s="37"/>
      <c r="D240" s="187" t="s">
        <v>141</v>
      </c>
      <c r="E240" s="37"/>
      <c r="F240" s="188" t="s">
        <v>362</v>
      </c>
      <c r="G240" s="37"/>
      <c r="H240" s="37"/>
      <c r="I240" s="189"/>
      <c r="J240" s="37"/>
      <c r="K240" s="37"/>
      <c r="L240" s="40"/>
      <c r="M240" s="190"/>
      <c r="N240" s="191"/>
      <c r="O240" s="65"/>
      <c r="P240" s="65"/>
      <c r="Q240" s="65"/>
      <c r="R240" s="65"/>
      <c r="S240" s="65"/>
      <c r="T240" s="66"/>
      <c r="U240" s="35"/>
      <c r="V240" s="35"/>
      <c r="W240" s="35"/>
      <c r="X240" s="35"/>
      <c r="Y240" s="35"/>
      <c r="Z240" s="35"/>
      <c r="AA240" s="35"/>
      <c r="AB240" s="35"/>
      <c r="AC240" s="35"/>
      <c r="AD240" s="35"/>
      <c r="AE240" s="35"/>
      <c r="AT240" s="18" t="s">
        <v>141</v>
      </c>
      <c r="AU240" s="18" t="s">
        <v>82</v>
      </c>
    </row>
    <row r="241" spans="1:65" s="13" customFormat="1" ht="11.25">
      <c r="B241" s="192"/>
      <c r="C241" s="193"/>
      <c r="D241" s="187" t="s">
        <v>143</v>
      </c>
      <c r="E241" s="194" t="s">
        <v>19</v>
      </c>
      <c r="F241" s="195" t="s">
        <v>316</v>
      </c>
      <c r="G241" s="193"/>
      <c r="H241" s="194" t="s">
        <v>19</v>
      </c>
      <c r="I241" s="196"/>
      <c r="J241" s="193"/>
      <c r="K241" s="193"/>
      <c r="L241" s="197"/>
      <c r="M241" s="198"/>
      <c r="N241" s="199"/>
      <c r="O241" s="199"/>
      <c r="P241" s="199"/>
      <c r="Q241" s="199"/>
      <c r="R241" s="199"/>
      <c r="S241" s="199"/>
      <c r="T241" s="200"/>
      <c r="AT241" s="201" t="s">
        <v>143</v>
      </c>
      <c r="AU241" s="201" t="s">
        <v>82</v>
      </c>
      <c r="AV241" s="13" t="s">
        <v>80</v>
      </c>
      <c r="AW241" s="13" t="s">
        <v>33</v>
      </c>
      <c r="AX241" s="13" t="s">
        <v>72</v>
      </c>
      <c r="AY241" s="201" t="s">
        <v>132</v>
      </c>
    </row>
    <row r="242" spans="1:65" s="13" customFormat="1" ht="11.25">
      <c r="B242" s="192"/>
      <c r="C242" s="193"/>
      <c r="D242" s="187" t="s">
        <v>143</v>
      </c>
      <c r="E242" s="194" t="s">
        <v>19</v>
      </c>
      <c r="F242" s="195" t="s">
        <v>317</v>
      </c>
      <c r="G242" s="193"/>
      <c r="H242" s="194" t="s">
        <v>19</v>
      </c>
      <c r="I242" s="196"/>
      <c r="J242" s="193"/>
      <c r="K242" s="193"/>
      <c r="L242" s="197"/>
      <c r="M242" s="198"/>
      <c r="N242" s="199"/>
      <c r="O242" s="199"/>
      <c r="P242" s="199"/>
      <c r="Q242" s="199"/>
      <c r="R242" s="199"/>
      <c r="S242" s="199"/>
      <c r="T242" s="200"/>
      <c r="AT242" s="201" t="s">
        <v>143</v>
      </c>
      <c r="AU242" s="201" t="s">
        <v>82</v>
      </c>
      <c r="AV242" s="13" t="s">
        <v>80</v>
      </c>
      <c r="AW242" s="13" t="s">
        <v>33</v>
      </c>
      <c r="AX242" s="13" t="s">
        <v>72</v>
      </c>
      <c r="AY242" s="201" t="s">
        <v>132</v>
      </c>
    </row>
    <row r="243" spans="1:65" s="14" customFormat="1" ht="11.25">
      <c r="B243" s="202"/>
      <c r="C243" s="203"/>
      <c r="D243" s="187" t="s">
        <v>143</v>
      </c>
      <c r="E243" s="204" t="s">
        <v>19</v>
      </c>
      <c r="F243" s="205" t="s">
        <v>357</v>
      </c>
      <c r="G243" s="203"/>
      <c r="H243" s="206">
        <v>1849.7</v>
      </c>
      <c r="I243" s="207"/>
      <c r="J243" s="203"/>
      <c r="K243" s="203"/>
      <c r="L243" s="208"/>
      <c r="M243" s="209"/>
      <c r="N243" s="210"/>
      <c r="O243" s="210"/>
      <c r="P243" s="210"/>
      <c r="Q243" s="210"/>
      <c r="R243" s="210"/>
      <c r="S243" s="210"/>
      <c r="T243" s="211"/>
      <c r="AT243" s="212" t="s">
        <v>143</v>
      </c>
      <c r="AU243" s="212" t="s">
        <v>82</v>
      </c>
      <c r="AV243" s="14" t="s">
        <v>82</v>
      </c>
      <c r="AW243" s="14" t="s">
        <v>33</v>
      </c>
      <c r="AX243" s="14" t="s">
        <v>80</v>
      </c>
      <c r="AY243" s="212" t="s">
        <v>132</v>
      </c>
    </row>
    <row r="244" spans="1:65" s="2" customFormat="1" ht="24.2" customHeight="1">
      <c r="A244" s="35"/>
      <c r="B244" s="36"/>
      <c r="C244" s="174" t="s">
        <v>363</v>
      </c>
      <c r="D244" s="174" t="s">
        <v>134</v>
      </c>
      <c r="E244" s="175" t="s">
        <v>364</v>
      </c>
      <c r="F244" s="176" t="s">
        <v>365</v>
      </c>
      <c r="G244" s="177" t="s">
        <v>137</v>
      </c>
      <c r="H244" s="178">
        <v>50.5</v>
      </c>
      <c r="I244" s="179"/>
      <c r="J244" s="180">
        <f>ROUND(I244*H244,2)</f>
        <v>0</v>
      </c>
      <c r="K244" s="176" t="s">
        <v>138</v>
      </c>
      <c r="L244" s="40"/>
      <c r="M244" s="181" t="s">
        <v>19</v>
      </c>
      <c r="N244" s="182" t="s">
        <v>43</v>
      </c>
      <c r="O244" s="65"/>
      <c r="P244" s="183">
        <f>O244*H244</f>
        <v>0</v>
      </c>
      <c r="Q244" s="183">
        <v>0</v>
      </c>
      <c r="R244" s="183">
        <f>Q244*H244</f>
        <v>0</v>
      </c>
      <c r="S244" s="183">
        <v>0</v>
      </c>
      <c r="T244" s="184">
        <f>S244*H244</f>
        <v>0</v>
      </c>
      <c r="U244" s="35"/>
      <c r="V244" s="35"/>
      <c r="W244" s="35"/>
      <c r="X244" s="35"/>
      <c r="Y244" s="35"/>
      <c r="Z244" s="35"/>
      <c r="AA244" s="35"/>
      <c r="AB244" s="35"/>
      <c r="AC244" s="35"/>
      <c r="AD244" s="35"/>
      <c r="AE244" s="35"/>
      <c r="AR244" s="185" t="s">
        <v>139</v>
      </c>
      <c r="AT244" s="185" t="s">
        <v>134</v>
      </c>
      <c r="AU244" s="185" t="s">
        <v>82</v>
      </c>
      <c r="AY244" s="18" t="s">
        <v>132</v>
      </c>
      <c r="BE244" s="186">
        <f>IF(N244="základní",J244,0)</f>
        <v>0</v>
      </c>
      <c r="BF244" s="186">
        <f>IF(N244="snížená",J244,0)</f>
        <v>0</v>
      </c>
      <c r="BG244" s="186">
        <f>IF(N244="zákl. přenesená",J244,0)</f>
        <v>0</v>
      </c>
      <c r="BH244" s="186">
        <f>IF(N244="sníž. přenesená",J244,0)</f>
        <v>0</v>
      </c>
      <c r="BI244" s="186">
        <f>IF(N244="nulová",J244,0)</f>
        <v>0</v>
      </c>
      <c r="BJ244" s="18" t="s">
        <v>80</v>
      </c>
      <c r="BK244" s="186">
        <f>ROUND(I244*H244,2)</f>
        <v>0</v>
      </c>
      <c r="BL244" s="18" t="s">
        <v>139</v>
      </c>
      <c r="BM244" s="185" t="s">
        <v>366</v>
      </c>
    </row>
    <row r="245" spans="1:65" s="13" customFormat="1" ht="11.25">
      <c r="B245" s="192"/>
      <c r="C245" s="193"/>
      <c r="D245" s="187" t="s">
        <v>143</v>
      </c>
      <c r="E245" s="194" t="s">
        <v>19</v>
      </c>
      <c r="F245" s="195" t="s">
        <v>316</v>
      </c>
      <c r="G245" s="193"/>
      <c r="H245" s="194" t="s">
        <v>19</v>
      </c>
      <c r="I245" s="196"/>
      <c r="J245" s="193"/>
      <c r="K245" s="193"/>
      <c r="L245" s="197"/>
      <c r="M245" s="198"/>
      <c r="N245" s="199"/>
      <c r="O245" s="199"/>
      <c r="P245" s="199"/>
      <c r="Q245" s="199"/>
      <c r="R245" s="199"/>
      <c r="S245" s="199"/>
      <c r="T245" s="200"/>
      <c r="AT245" s="201" t="s">
        <v>143</v>
      </c>
      <c r="AU245" s="201" t="s">
        <v>82</v>
      </c>
      <c r="AV245" s="13" t="s">
        <v>80</v>
      </c>
      <c r="AW245" s="13" t="s">
        <v>33</v>
      </c>
      <c r="AX245" s="13" t="s">
        <v>72</v>
      </c>
      <c r="AY245" s="201" t="s">
        <v>132</v>
      </c>
    </row>
    <row r="246" spans="1:65" s="13" customFormat="1" ht="11.25">
      <c r="B246" s="192"/>
      <c r="C246" s="193"/>
      <c r="D246" s="187" t="s">
        <v>143</v>
      </c>
      <c r="E246" s="194" t="s">
        <v>19</v>
      </c>
      <c r="F246" s="195" t="s">
        <v>350</v>
      </c>
      <c r="G246" s="193"/>
      <c r="H246" s="194" t="s">
        <v>19</v>
      </c>
      <c r="I246" s="196"/>
      <c r="J246" s="193"/>
      <c r="K246" s="193"/>
      <c r="L246" s="197"/>
      <c r="M246" s="198"/>
      <c r="N246" s="199"/>
      <c r="O246" s="199"/>
      <c r="P246" s="199"/>
      <c r="Q246" s="199"/>
      <c r="R246" s="199"/>
      <c r="S246" s="199"/>
      <c r="T246" s="200"/>
      <c r="AT246" s="201" t="s">
        <v>143</v>
      </c>
      <c r="AU246" s="201" t="s">
        <v>82</v>
      </c>
      <c r="AV246" s="13" t="s">
        <v>80</v>
      </c>
      <c r="AW246" s="13" t="s">
        <v>33</v>
      </c>
      <c r="AX246" s="13" t="s">
        <v>72</v>
      </c>
      <c r="AY246" s="201" t="s">
        <v>132</v>
      </c>
    </row>
    <row r="247" spans="1:65" s="14" customFormat="1" ht="11.25">
      <c r="B247" s="202"/>
      <c r="C247" s="203"/>
      <c r="D247" s="187" t="s">
        <v>143</v>
      </c>
      <c r="E247" s="204" t="s">
        <v>19</v>
      </c>
      <c r="F247" s="205" t="s">
        <v>351</v>
      </c>
      <c r="G247" s="203"/>
      <c r="H247" s="206">
        <v>50.5</v>
      </c>
      <c r="I247" s="207"/>
      <c r="J247" s="203"/>
      <c r="K247" s="203"/>
      <c r="L247" s="208"/>
      <c r="M247" s="209"/>
      <c r="N247" s="210"/>
      <c r="O247" s="210"/>
      <c r="P247" s="210"/>
      <c r="Q247" s="210"/>
      <c r="R247" s="210"/>
      <c r="S247" s="210"/>
      <c r="T247" s="211"/>
      <c r="AT247" s="212" t="s">
        <v>143</v>
      </c>
      <c r="AU247" s="212" t="s">
        <v>82</v>
      </c>
      <c r="AV247" s="14" t="s">
        <v>82</v>
      </c>
      <c r="AW247" s="14" t="s">
        <v>33</v>
      </c>
      <c r="AX247" s="14" t="s">
        <v>80</v>
      </c>
      <c r="AY247" s="212" t="s">
        <v>132</v>
      </c>
    </row>
    <row r="248" spans="1:65" s="2" customFormat="1" ht="24.2" customHeight="1">
      <c r="A248" s="35"/>
      <c r="B248" s="36"/>
      <c r="C248" s="174" t="s">
        <v>367</v>
      </c>
      <c r="D248" s="174" t="s">
        <v>134</v>
      </c>
      <c r="E248" s="175" t="s">
        <v>368</v>
      </c>
      <c r="F248" s="176" t="s">
        <v>369</v>
      </c>
      <c r="G248" s="177" t="s">
        <v>137</v>
      </c>
      <c r="H248" s="178">
        <v>1614.5</v>
      </c>
      <c r="I248" s="179"/>
      <c r="J248" s="180">
        <f>ROUND(I248*H248,2)</f>
        <v>0</v>
      </c>
      <c r="K248" s="176" t="s">
        <v>138</v>
      </c>
      <c r="L248" s="40"/>
      <c r="M248" s="181" t="s">
        <v>19</v>
      </c>
      <c r="N248" s="182" t="s">
        <v>43</v>
      </c>
      <c r="O248" s="65"/>
      <c r="P248" s="183">
        <f>O248*H248</f>
        <v>0</v>
      </c>
      <c r="Q248" s="183">
        <v>0</v>
      </c>
      <c r="R248" s="183">
        <f>Q248*H248</f>
        <v>0</v>
      </c>
      <c r="S248" s="183">
        <v>0</v>
      </c>
      <c r="T248" s="184">
        <f>S248*H248</f>
        <v>0</v>
      </c>
      <c r="U248" s="35"/>
      <c r="V248" s="35"/>
      <c r="W248" s="35"/>
      <c r="X248" s="35"/>
      <c r="Y248" s="35"/>
      <c r="Z248" s="35"/>
      <c r="AA248" s="35"/>
      <c r="AB248" s="35"/>
      <c r="AC248" s="35"/>
      <c r="AD248" s="35"/>
      <c r="AE248" s="35"/>
      <c r="AR248" s="185" t="s">
        <v>139</v>
      </c>
      <c r="AT248" s="185" t="s">
        <v>134</v>
      </c>
      <c r="AU248" s="185" t="s">
        <v>82</v>
      </c>
      <c r="AY248" s="18" t="s">
        <v>132</v>
      </c>
      <c r="BE248" s="186">
        <f>IF(N248="základní",J248,0)</f>
        <v>0</v>
      </c>
      <c r="BF248" s="186">
        <f>IF(N248="snížená",J248,0)</f>
        <v>0</v>
      </c>
      <c r="BG248" s="186">
        <f>IF(N248="zákl. přenesená",J248,0)</f>
        <v>0</v>
      </c>
      <c r="BH248" s="186">
        <f>IF(N248="sníž. přenesená",J248,0)</f>
        <v>0</v>
      </c>
      <c r="BI248" s="186">
        <f>IF(N248="nulová",J248,0)</f>
        <v>0</v>
      </c>
      <c r="BJ248" s="18" t="s">
        <v>80</v>
      </c>
      <c r="BK248" s="186">
        <f>ROUND(I248*H248,2)</f>
        <v>0</v>
      </c>
      <c r="BL248" s="18" t="s">
        <v>139</v>
      </c>
      <c r="BM248" s="185" t="s">
        <v>370</v>
      </c>
    </row>
    <row r="249" spans="1:65" s="2" customFormat="1" ht="48.75">
      <c r="A249" s="35"/>
      <c r="B249" s="36"/>
      <c r="C249" s="37"/>
      <c r="D249" s="187" t="s">
        <v>141</v>
      </c>
      <c r="E249" s="37"/>
      <c r="F249" s="188" t="s">
        <v>371</v>
      </c>
      <c r="G249" s="37"/>
      <c r="H249" s="37"/>
      <c r="I249" s="189"/>
      <c r="J249" s="37"/>
      <c r="K249" s="37"/>
      <c r="L249" s="40"/>
      <c r="M249" s="190"/>
      <c r="N249" s="191"/>
      <c r="O249" s="65"/>
      <c r="P249" s="65"/>
      <c r="Q249" s="65"/>
      <c r="R249" s="65"/>
      <c r="S249" s="65"/>
      <c r="T249" s="66"/>
      <c r="U249" s="35"/>
      <c r="V249" s="35"/>
      <c r="W249" s="35"/>
      <c r="X249" s="35"/>
      <c r="Y249" s="35"/>
      <c r="Z249" s="35"/>
      <c r="AA249" s="35"/>
      <c r="AB249" s="35"/>
      <c r="AC249" s="35"/>
      <c r="AD249" s="35"/>
      <c r="AE249" s="35"/>
      <c r="AT249" s="18" t="s">
        <v>141</v>
      </c>
      <c r="AU249" s="18" t="s">
        <v>82</v>
      </c>
    </row>
    <row r="250" spans="1:65" s="13" customFormat="1" ht="11.25">
      <c r="B250" s="192"/>
      <c r="C250" s="193"/>
      <c r="D250" s="187" t="s">
        <v>143</v>
      </c>
      <c r="E250" s="194" t="s">
        <v>19</v>
      </c>
      <c r="F250" s="195" t="s">
        <v>316</v>
      </c>
      <c r="G250" s="193"/>
      <c r="H250" s="194" t="s">
        <v>19</v>
      </c>
      <c r="I250" s="196"/>
      <c r="J250" s="193"/>
      <c r="K250" s="193"/>
      <c r="L250" s="197"/>
      <c r="M250" s="198"/>
      <c r="N250" s="199"/>
      <c r="O250" s="199"/>
      <c r="P250" s="199"/>
      <c r="Q250" s="199"/>
      <c r="R250" s="199"/>
      <c r="S250" s="199"/>
      <c r="T250" s="200"/>
      <c r="AT250" s="201" t="s">
        <v>143</v>
      </c>
      <c r="AU250" s="201" t="s">
        <v>82</v>
      </c>
      <c r="AV250" s="13" t="s">
        <v>80</v>
      </c>
      <c r="AW250" s="13" t="s">
        <v>33</v>
      </c>
      <c r="AX250" s="13" t="s">
        <v>72</v>
      </c>
      <c r="AY250" s="201" t="s">
        <v>132</v>
      </c>
    </row>
    <row r="251" spans="1:65" s="13" customFormat="1" ht="11.25">
      <c r="B251" s="192"/>
      <c r="C251" s="193"/>
      <c r="D251" s="187" t="s">
        <v>143</v>
      </c>
      <c r="E251" s="194" t="s">
        <v>19</v>
      </c>
      <c r="F251" s="195" t="s">
        <v>320</v>
      </c>
      <c r="G251" s="193"/>
      <c r="H251" s="194" t="s">
        <v>19</v>
      </c>
      <c r="I251" s="196"/>
      <c r="J251" s="193"/>
      <c r="K251" s="193"/>
      <c r="L251" s="197"/>
      <c r="M251" s="198"/>
      <c r="N251" s="199"/>
      <c r="O251" s="199"/>
      <c r="P251" s="199"/>
      <c r="Q251" s="199"/>
      <c r="R251" s="199"/>
      <c r="S251" s="199"/>
      <c r="T251" s="200"/>
      <c r="AT251" s="201" t="s">
        <v>143</v>
      </c>
      <c r="AU251" s="201" t="s">
        <v>82</v>
      </c>
      <c r="AV251" s="13" t="s">
        <v>80</v>
      </c>
      <c r="AW251" s="13" t="s">
        <v>33</v>
      </c>
      <c r="AX251" s="13" t="s">
        <v>72</v>
      </c>
      <c r="AY251" s="201" t="s">
        <v>132</v>
      </c>
    </row>
    <row r="252" spans="1:65" s="14" customFormat="1" ht="11.25">
      <c r="B252" s="202"/>
      <c r="C252" s="203"/>
      <c r="D252" s="187" t="s">
        <v>143</v>
      </c>
      <c r="E252" s="204" t="s">
        <v>19</v>
      </c>
      <c r="F252" s="205" t="s">
        <v>372</v>
      </c>
      <c r="G252" s="203"/>
      <c r="H252" s="206">
        <v>1564</v>
      </c>
      <c r="I252" s="207"/>
      <c r="J252" s="203"/>
      <c r="K252" s="203"/>
      <c r="L252" s="208"/>
      <c r="M252" s="209"/>
      <c r="N252" s="210"/>
      <c r="O252" s="210"/>
      <c r="P252" s="210"/>
      <c r="Q252" s="210"/>
      <c r="R252" s="210"/>
      <c r="S252" s="210"/>
      <c r="T252" s="211"/>
      <c r="AT252" s="212" t="s">
        <v>143</v>
      </c>
      <c r="AU252" s="212" t="s">
        <v>82</v>
      </c>
      <c r="AV252" s="14" t="s">
        <v>82</v>
      </c>
      <c r="AW252" s="14" t="s">
        <v>33</v>
      </c>
      <c r="AX252" s="14" t="s">
        <v>72</v>
      </c>
      <c r="AY252" s="212" t="s">
        <v>132</v>
      </c>
    </row>
    <row r="253" spans="1:65" s="13" customFormat="1" ht="11.25">
      <c r="B253" s="192"/>
      <c r="C253" s="193"/>
      <c r="D253" s="187" t="s">
        <v>143</v>
      </c>
      <c r="E253" s="194" t="s">
        <v>19</v>
      </c>
      <c r="F253" s="195" t="s">
        <v>350</v>
      </c>
      <c r="G253" s="193"/>
      <c r="H253" s="194" t="s">
        <v>19</v>
      </c>
      <c r="I253" s="196"/>
      <c r="J253" s="193"/>
      <c r="K253" s="193"/>
      <c r="L253" s="197"/>
      <c r="M253" s="198"/>
      <c r="N253" s="199"/>
      <c r="O253" s="199"/>
      <c r="P253" s="199"/>
      <c r="Q253" s="199"/>
      <c r="R253" s="199"/>
      <c r="S253" s="199"/>
      <c r="T253" s="200"/>
      <c r="AT253" s="201" t="s">
        <v>143</v>
      </c>
      <c r="AU253" s="201" t="s">
        <v>82</v>
      </c>
      <c r="AV253" s="13" t="s">
        <v>80</v>
      </c>
      <c r="AW253" s="13" t="s">
        <v>33</v>
      </c>
      <c r="AX253" s="13" t="s">
        <v>72</v>
      </c>
      <c r="AY253" s="201" t="s">
        <v>132</v>
      </c>
    </row>
    <row r="254" spans="1:65" s="14" customFormat="1" ht="11.25">
      <c r="B254" s="202"/>
      <c r="C254" s="203"/>
      <c r="D254" s="187" t="s">
        <v>143</v>
      </c>
      <c r="E254" s="204" t="s">
        <v>19</v>
      </c>
      <c r="F254" s="205" t="s">
        <v>351</v>
      </c>
      <c r="G254" s="203"/>
      <c r="H254" s="206">
        <v>50.5</v>
      </c>
      <c r="I254" s="207"/>
      <c r="J254" s="203"/>
      <c r="K254" s="203"/>
      <c r="L254" s="208"/>
      <c r="M254" s="209"/>
      <c r="N254" s="210"/>
      <c r="O254" s="210"/>
      <c r="P254" s="210"/>
      <c r="Q254" s="210"/>
      <c r="R254" s="210"/>
      <c r="S254" s="210"/>
      <c r="T254" s="211"/>
      <c r="AT254" s="212" t="s">
        <v>143</v>
      </c>
      <c r="AU254" s="212" t="s">
        <v>82</v>
      </c>
      <c r="AV254" s="14" t="s">
        <v>82</v>
      </c>
      <c r="AW254" s="14" t="s">
        <v>33</v>
      </c>
      <c r="AX254" s="14" t="s">
        <v>72</v>
      </c>
      <c r="AY254" s="212" t="s">
        <v>132</v>
      </c>
    </row>
    <row r="255" spans="1:65" s="15" customFormat="1" ht="11.25">
      <c r="B255" s="213"/>
      <c r="C255" s="214"/>
      <c r="D255" s="187" t="s">
        <v>143</v>
      </c>
      <c r="E255" s="215" t="s">
        <v>19</v>
      </c>
      <c r="F255" s="216" t="s">
        <v>163</v>
      </c>
      <c r="G255" s="214"/>
      <c r="H255" s="217">
        <v>1614.5</v>
      </c>
      <c r="I255" s="218"/>
      <c r="J255" s="214"/>
      <c r="K255" s="214"/>
      <c r="L255" s="219"/>
      <c r="M255" s="220"/>
      <c r="N255" s="221"/>
      <c r="O255" s="221"/>
      <c r="P255" s="221"/>
      <c r="Q255" s="221"/>
      <c r="R255" s="221"/>
      <c r="S255" s="221"/>
      <c r="T255" s="222"/>
      <c r="AT255" s="223" t="s">
        <v>143</v>
      </c>
      <c r="AU255" s="223" t="s">
        <v>82</v>
      </c>
      <c r="AV255" s="15" t="s">
        <v>139</v>
      </c>
      <c r="AW255" s="15" t="s">
        <v>33</v>
      </c>
      <c r="AX255" s="15" t="s">
        <v>80</v>
      </c>
      <c r="AY255" s="223" t="s">
        <v>132</v>
      </c>
    </row>
    <row r="256" spans="1:65" s="2" customFormat="1" ht="24.2" customHeight="1">
      <c r="A256" s="35"/>
      <c r="B256" s="36"/>
      <c r="C256" s="174" t="s">
        <v>373</v>
      </c>
      <c r="D256" s="174" t="s">
        <v>134</v>
      </c>
      <c r="E256" s="175" t="s">
        <v>374</v>
      </c>
      <c r="F256" s="176" t="s">
        <v>375</v>
      </c>
      <c r="G256" s="177" t="s">
        <v>137</v>
      </c>
      <c r="H256" s="178">
        <v>12</v>
      </c>
      <c r="I256" s="179"/>
      <c r="J256" s="180">
        <f>ROUND(I256*H256,2)</f>
        <v>0</v>
      </c>
      <c r="K256" s="176" t="s">
        <v>19</v>
      </c>
      <c r="L256" s="40"/>
      <c r="M256" s="181" t="s">
        <v>19</v>
      </c>
      <c r="N256" s="182" t="s">
        <v>43</v>
      </c>
      <c r="O256" s="65"/>
      <c r="P256" s="183">
        <f>O256*H256</f>
        <v>0</v>
      </c>
      <c r="Q256" s="183">
        <v>0.41599999999999998</v>
      </c>
      <c r="R256" s="183">
        <f>Q256*H256</f>
        <v>4.992</v>
      </c>
      <c r="S256" s="183">
        <v>0</v>
      </c>
      <c r="T256" s="184">
        <f>S256*H256</f>
        <v>0</v>
      </c>
      <c r="U256" s="35"/>
      <c r="V256" s="35"/>
      <c r="W256" s="35"/>
      <c r="X256" s="35"/>
      <c r="Y256" s="35"/>
      <c r="Z256" s="35"/>
      <c r="AA256" s="35"/>
      <c r="AB256" s="35"/>
      <c r="AC256" s="35"/>
      <c r="AD256" s="35"/>
      <c r="AE256" s="35"/>
      <c r="AR256" s="185" t="s">
        <v>139</v>
      </c>
      <c r="AT256" s="185" t="s">
        <v>134</v>
      </c>
      <c r="AU256" s="185" t="s">
        <v>82</v>
      </c>
      <c r="AY256" s="18" t="s">
        <v>132</v>
      </c>
      <c r="BE256" s="186">
        <f>IF(N256="základní",J256,0)</f>
        <v>0</v>
      </c>
      <c r="BF256" s="186">
        <f>IF(N256="snížená",J256,0)</f>
        <v>0</v>
      </c>
      <c r="BG256" s="186">
        <f>IF(N256="zákl. přenesená",J256,0)</f>
        <v>0</v>
      </c>
      <c r="BH256" s="186">
        <f>IF(N256="sníž. přenesená",J256,0)</f>
        <v>0</v>
      </c>
      <c r="BI256" s="186">
        <f>IF(N256="nulová",J256,0)</f>
        <v>0</v>
      </c>
      <c r="BJ256" s="18" t="s">
        <v>80</v>
      </c>
      <c r="BK256" s="186">
        <f>ROUND(I256*H256,2)</f>
        <v>0</v>
      </c>
      <c r="BL256" s="18" t="s">
        <v>139</v>
      </c>
      <c r="BM256" s="185" t="s">
        <v>376</v>
      </c>
    </row>
    <row r="257" spans="1:65" s="2" customFormat="1" ht="58.5">
      <c r="A257" s="35"/>
      <c r="B257" s="36"/>
      <c r="C257" s="37"/>
      <c r="D257" s="187" t="s">
        <v>141</v>
      </c>
      <c r="E257" s="37"/>
      <c r="F257" s="188" t="s">
        <v>377</v>
      </c>
      <c r="G257" s="37"/>
      <c r="H257" s="37"/>
      <c r="I257" s="189"/>
      <c r="J257" s="37"/>
      <c r="K257" s="37"/>
      <c r="L257" s="40"/>
      <c r="M257" s="190"/>
      <c r="N257" s="191"/>
      <c r="O257" s="65"/>
      <c r="P257" s="65"/>
      <c r="Q257" s="65"/>
      <c r="R257" s="65"/>
      <c r="S257" s="65"/>
      <c r="T257" s="66"/>
      <c r="U257" s="35"/>
      <c r="V257" s="35"/>
      <c r="W257" s="35"/>
      <c r="X257" s="35"/>
      <c r="Y257" s="35"/>
      <c r="Z257" s="35"/>
      <c r="AA257" s="35"/>
      <c r="AB257" s="35"/>
      <c r="AC257" s="35"/>
      <c r="AD257" s="35"/>
      <c r="AE257" s="35"/>
      <c r="AT257" s="18" t="s">
        <v>141</v>
      </c>
      <c r="AU257" s="18" t="s">
        <v>82</v>
      </c>
    </row>
    <row r="258" spans="1:65" s="13" customFormat="1" ht="11.25">
      <c r="B258" s="192"/>
      <c r="C258" s="193"/>
      <c r="D258" s="187" t="s">
        <v>143</v>
      </c>
      <c r="E258" s="194" t="s">
        <v>19</v>
      </c>
      <c r="F258" s="195" t="s">
        <v>378</v>
      </c>
      <c r="G258" s="193"/>
      <c r="H258" s="194" t="s">
        <v>19</v>
      </c>
      <c r="I258" s="196"/>
      <c r="J258" s="193"/>
      <c r="K258" s="193"/>
      <c r="L258" s="197"/>
      <c r="M258" s="198"/>
      <c r="N258" s="199"/>
      <c r="O258" s="199"/>
      <c r="P258" s="199"/>
      <c r="Q258" s="199"/>
      <c r="R258" s="199"/>
      <c r="S258" s="199"/>
      <c r="T258" s="200"/>
      <c r="AT258" s="201" t="s">
        <v>143</v>
      </c>
      <c r="AU258" s="201" t="s">
        <v>82</v>
      </c>
      <c r="AV258" s="13" t="s">
        <v>80</v>
      </c>
      <c r="AW258" s="13" t="s">
        <v>33</v>
      </c>
      <c r="AX258" s="13" t="s">
        <v>72</v>
      </c>
      <c r="AY258" s="201" t="s">
        <v>132</v>
      </c>
    </row>
    <row r="259" spans="1:65" s="14" customFormat="1" ht="11.25">
      <c r="B259" s="202"/>
      <c r="C259" s="203"/>
      <c r="D259" s="187" t="s">
        <v>143</v>
      </c>
      <c r="E259" s="204" t="s">
        <v>19</v>
      </c>
      <c r="F259" s="205" t="s">
        <v>379</v>
      </c>
      <c r="G259" s="203"/>
      <c r="H259" s="206">
        <v>12</v>
      </c>
      <c r="I259" s="207"/>
      <c r="J259" s="203"/>
      <c r="K259" s="203"/>
      <c r="L259" s="208"/>
      <c r="M259" s="209"/>
      <c r="N259" s="210"/>
      <c r="O259" s="210"/>
      <c r="P259" s="210"/>
      <c r="Q259" s="210"/>
      <c r="R259" s="210"/>
      <c r="S259" s="210"/>
      <c r="T259" s="211"/>
      <c r="AT259" s="212" t="s">
        <v>143</v>
      </c>
      <c r="AU259" s="212" t="s">
        <v>82</v>
      </c>
      <c r="AV259" s="14" t="s">
        <v>82</v>
      </c>
      <c r="AW259" s="14" t="s">
        <v>33</v>
      </c>
      <c r="AX259" s="14" t="s">
        <v>80</v>
      </c>
      <c r="AY259" s="212" t="s">
        <v>132</v>
      </c>
    </row>
    <row r="260" spans="1:65" s="2" customFormat="1" ht="14.45" customHeight="1">
      <c r="A260" s="35"/>
      <c r="B260" s="36"/>
      <c r="C260" s="224" t="s">
        <v>380</v>
      </c>
      <c r="D260" s="224" t="s">
        <v>214</v>
      </c>
      <c r="E260" s="225" t="s">
        <v>381</v>
      </c>
      <c r="F260" s="226" t="s">
        <v>382</v>
      </c>
      <c r="G260" s="227" t="s">
        <v>293</v>
      </c>
      <c r="H260" s="228">
        <v>2</v>
      </c>
      <c r="I260" s="229"/>
      <c r="J260" s="230">
        <f>ROUND(I260*H260,2)</f>
        <v>0</v>
      </c>
      <c r="K260" s="226" t="s">
        <v>138</v>
      </c>
      <c r="L260" s="231"/>
      <c r="M260" s="232" t="s">
        <v>19</v>
      </c>
      <c r="N260" s="233" t="s">
        <v>43</v>
      </c>
      <c r="O260" s="65"/>
      <c r="P260" s="183">
        <f>O260*H260</f>
        <v>0</v>
      </c>
      <c r="Q260" s="183">
        <v>3.0939999999999999</v>
      </c>
      <c r="R260" s="183">
        <f>Q260*H260</f>
        <v>6.1879999999999997</v>
      </c>
      <c r="S260" s="183">
        <v>0</v>
      </c>
      <c r="T260" s="184">
        <f>S260*H260</f>
        <v>0</v>
      </c>
      <c r="U260" s="35"/>
      <c r="V260" s="35"/>
      <c r="W260" s="35"/>
      <c r="X260" s="35"/>
      <c r="Y260" s="35"/>
      <c r="Z260" s="35"/>
      <c r="AA260" s="35"/>
      <c r="AB260" s="35"/>
      <c r="AC260" s="35"/>
      <c r="AD260" s="35"/>
      <c r="AE260" s="35"/>
      <c r="AR260" s="185" t="s">
        <v>186</v>
      </c>
      <c r="AT260" s="185" t="s">
        <v>214</v>
      </c>
      <c r="AU260" s="185" t="s">
        <v>82</v>
      </c>
      <c r="AY260" s="18" t="s">
        <v>132</v>
      </c>
      <c r="BE260" s="186">
        <f>IF(N260="základní",J260,0)</f>
        <v>0</v>
      </c>
      <c r="BF260" s="186">
        <f>IF(N260="snížená",J260,0)</f>
        <v>0</v>
      </c>
      <c r="BG260" s="186">
        <f>IF(N260="zákl. přenesená",J260,0)</f>
        <v>0</v>
      </c>
      <c r="BH260" s="186">
        <f>IF(N260="sníž. přenesená",J260,0)</f>
        <v>0</v>
      </c>
      <c r="BI260" s="186">
        <f>IF(N260="nulová",J260,0)</f>
        <v>0</v>
      </c>
      <c r="BJ260" s="18" t="s">
        <v>80</v>
      </c>
      <c r="BK260" s="186">
        <f>ROUND(I260*H260,2)</f>
        <v>0</v>
      </c>
      <c r="BL260" s="18" t="s">
        <v>139</v>
      </c>
      <c r="BM260" s="185" t="s">
        <v>383</v>
      </c>
    </row>
    <row r="261" spans="1:65" s="2" customFormat="1" ht="14.45" customHeight="1">
      <c r="A261" s="35"/>
      <c r="B261" s="36"/>
      <c r="C261" s="174" t="s">
        <v>384</v>
      </c>
      <c r="D261" s="174" t="s">
        <v>134</v>
      </c>
      <c r="E261" s="175" t="s">
        <v>385</v>
      </c>
      <c r="F261" s="176" t="s">
        <v>386</v>
      </c>
      <c r="G261" s="177" t="s">
        <v>154</v>
      </c>
      <c r="H261" s="178">
        <v>3</v>
      </c>
      <c r="I261" s="179"/>
      <c r="J261" s="180">
        <f>ROUND(I261*H261,2)</f>
        <v>0</v>
      </c>
      <c r="K261" s="176" t="s">
        <v>138</v>
      </c>
      <c r="L261" s="40"/>
      <c r="M261" s="181" t="s">
        <v>19</v>
      </c>
      <c r="N261" s="182" t="s">
        <v>43</v>
      </c>
      <c r="O261" s="65"/>
      <c r="P261" s="183">
        <f>O261*H261</f>
        <v>0</v>
      </c>
      <c r="Q261" s="183">
        <v>5.0099999999999997E-3</v>
      </c>
      <c r="R261" s="183">
        <f>Q261*H261</f>
        <v>1.5029999999999998E-2</v>
      </c>
      <c r="S261" s="183">
        <v>0</v>
      </c>
      <c r="T261" s="184">
        <f>S261*H261</f>
        <v>0</v>
      </c>
      <c r="U261" s="35"/>
      <c r="V261" s="35"/>
      <c r="W261" s="35"/>
      <c r="X261" s="35"/>
      <c r="Y261" s="35"/>
      <c r="Z261" s="35"/>
      <c r="AA261" s="35"/>
      <c r="AB261" s="35"/>
      <c r="AC261" s="35"/>
      <c r="AD261" s="35"/>
      <c r="AE261" s="35"/>
      <c r="AR261" s="185" t="s">
        <v>139</v>
      </c>
      <c r="AT261" s="185" t="s">
        <v>134</v>
      </c>
      <c r="AU261" s="185" t="s">
        <v>82</v>
      </c>
      <c r="AY261" s="18" t="s">
        <v>132</v>
      </c>
      <c r="BE261" s="186">
        <f>IF(N261="základní",J261,0)</f>
        <v>0</v>
      </c>
      <c r="BF261" s="186">
        <f>IF(N261="snížená",J261,0)</f>
        <v>0</v>
      </c>
      <c r="BG261" s="186">
        <f>IF(N261="zákl. přenesená",J261,0)</f>
        <v>0</v>
      </c>
      <c r="BH261" s="186">
        <f>IF(N261="sníž. přenesená",J261,0)</f>
        <v>0</v>
      </c>
      <c r="BI261" s="186">
        <f>IF(N261="nulová",J261,0)</f>
        <v>0</v>
      </c>
      <c r="BJ261" s="18" t="s">
        <v>80</v>
      </c>
      <c r="BK261" s="186">
        <f>ROUND(I261*H261,2)</f>
        <v>0</v>
      </c>
      <c r="BL261" s="18" t="s">
        <v>139</v>
      </c>
      <c r="BM261" s="185" t="s">
        <v>387</v>
      </c>
    </row>
    <row r="262" spans="1:65" s="2" customFormat="1" ht="48.75">
      <c r="A262" s="35"/>
      <c r="B262" s="36"/>
      <c r="C262" s="37"/>
      <c r="D262" s="187" t="s">
        <v>141</v>
      </c>
      <c r="E262" s="37"/>
      <c r="F262" s="188" t="s">
        <v>388</v>
      </c>
      <c r="G262" s="37"/>
      <c r="H262" s="37"/>
      <c r="I262" s="189"/>
      <c r="J262" s="37"/>
      <c r="K262" s="37"/>
      <c r="L262" s="40"/>
      <c r="M262" s="190"/>
      <c r="N262" s="191"/>
      <c r="O262" s="65"/>
      <c r="P262" s="65"/>
      <c r="Q262" s="65"/>
      <c r="R262" s="65"/>
      <c r="S262" s="65"/>
      <c r="T262" s="66"/>
      <c r="U262" s="35"/>
      <c r="V262" s="35"/>
      <c r="W262" s="35"/>
      <c r="X262" s="35"/>
      <c r="Y262" s="35"/>
      <c r="Z262" s="35"/>
      <c r="AA262" s="35"/>
      <c r="AB262" s="35"/>
      <c r="AC262" s="35"/>
      <c r="AD262" s="35"/>
      <c r="AE262" s="35"/>
      <c r="AT262" s="18" t="s">
        <v>141</v>
      </c>
      <c r="AU262" s="18" t="s">
        <v>82</v>
      </c>
    </row>
    <row r="263" spans="1:65" s="12" customFormat="1" ht="22.9" customHeight="1">
      <c r="B263" s="158"/>
      <c r="C263" s="159"/>
      <c r="D263" s="160" t="s">
        <v>71</v>
      </c>
      <c r="E263" s="172" t="s">
        <v>193</v>
      </c>
      <c r="F263" s="172" t="s">
        <v>389</v>
      </c>
      <c r="G263" s="159"/>
      <c r="H263" s="159"/>
      <c r="I263" s="162"/>
      <c r="J263" s="173">
        <f>BK263</f>
        <v>0</v>
      </c>
      <c r="K263" s="159"/>
      <c r="L263" s="164"/>
      <c r="M263" s="165"/>
      <c r="N263" s="166"/>
      <c r="O263" s="166"/>
      <c r="P263" s="167">
        <f>SUM(P264:P267)</f>
        <v>0</v>
      </c>
      <c r="Q263" s="166"/>
      <c r="R263" s="167">
        <f>SUM(R264:R267)</f>
        <v>1.2407999999999999</v>
      </c>
      <c r="S263" s="166"/>
      <c r="T263" s="168">
        <f>SUM(T264:T267)</f>
        <v>0</v>
      </c>
      <c r="AR263" s="169" t="s">
        <v>80</v>
      </c>
      <c r="AT263" s="170" t="s">
        <v>71</v>
      </c>
      <c r="AU263" s="170" t="s">
        <v>80</v>
      </c>
      <c r="AY263" s="169" t="s">
        <v>132</v>
      </c>
      <c r="BK263" s="171">
        <f>SUM(BK264:BK267)</f>
        <v>0</v>
      </c>
    </row>
    <row r="264" spans="1:65" s="2" customFormat="1" ht="24.2" customHeight="1">
      <c r="A264" s="35"/>
      <c r="B264" s="36"/>
      <c r="C264" s="174" t="s">
        <v>390</v>
      </c>
      <c r="D264" s="174" t="s">
        <v>134</v>
      </c>
      <c r="E264" s="175" t="s">
        <v>391</v>
      </c>
      <c r="F264" s="176" t="s">
        <v>392</v>
      </c>
      <c r="G264" s="177" t="s">
        <v>154</v>
      </c>
      <c r="H264" s="178">
        <v>40</v>
      </c>
      <c r="I264" s="179"/>
      <c r="J264" s="180">
        <f>ROUND(I264*H264,2)</f>
        <v>0</v>
      </c>
      <c r="K264" s="176" t="s">
        <v>19</v>
      </c>
      <c r="L264" s="40"/>
      <c r="M264" s="181" t="s">
        <v>19</v>
      </c>
      <c r="N264" s="182" t="s">
        <v>43</v>
      </c>
      <c r="O264" s="65"/>
      <c r="P264" s="183">
        <f>O264*H264</f>
        <v>0</v>
      </c>
      <c r="Q264" s="183">
        <v>2.3099999999999999E-2</v>
      </c>
      <c r="R264" s="183">
        <f>Q264*H264</f>
        <v>0.92399999999999993</v>
      </c>
      <c r="S264" s="183">
        <v>0</v>
      </c>
      <c r="T264" s="184">
        <f>S264*H264</f>
        <v>0</v>
      </c>
      <c r="U264" s="35"/>
      <c r="V264" s="35"/>
      <c r="W264" s="35"/>
      <c r="X264" s="35"/>
      <c r="Y264" s="35"/>
      <c r="Z264" s="35"/>
      <c r="AA264" s="35"/>
      <c r="AB264" s="35"/>
      <c r="AC264" s="35"/>
      <c r="AD264" s="35"/>
      <c r="AE264" s="35"/>
      <c r="AR264" s="185" t="s">
        <v>139</v>
      </c>
      <c r="AT264" s="185" t="s">
        <v>134</v>
      </c>
      <c r="AU264" s="185" t="s">
        <v>82</v>
      </c>
      <c r="AY264" s="18" t="s">
        <v>132</v>
      </c>
      <c r="BE264" s="186">
        <f>IF(N264="základní",J264,0)</f>
        <v>0</v>
      </c>
      <c r="BF264" s="186">
        <f>IF(N264="snížená",J264,0)</f>
        <v>0</v>
      </c>
      <c r="BG264" s="186">
        <f>IF(N264="zákl. přenesená",J264,0)</f>
        <v>0</v>
      </c>
      <c r="BH264" s="186">
        <f>IF(N264="sníž. přenesená",J264,0)</f>
        <v>0</v>
      </c>
      <c r="BI264" s="186">
        <f>IF(N264="nulová",J264,0)</f>
        <v>0</v>
      </c>
      <c r="BJ264" s="18" t="s">
        <v>80</v>
      </c>
      <c r="BK264" s="186">
        <f>ROUND(I264*H264,2)</f>
        <v>0</v>
      </c>
      <c r="BL264" s="18" t="s">
        <v>139</v>
      </c>
      <c r="BM264" s="185" t="s">
        <v>393</v>
      </c>
    </row>
    <row r="265" spans="1:65" s="2" customFormat="1" ht="58.5">
      <c r="A265" s="35"/>
      <c r="B265" s="36"/>
      <c r="C265" s="37"/>
      <c r="D265" s="187" t="s">
        <v>295</v>
      </c>
      <c r="E265" s="37"/>
      <c r="F265" s="188" t="s">
        <v>394</v>
      </c>
      <c r="G265" s="37"/>
      <c r="H265" s="37"/>
      <c r="I265" s="189"/>
      <c r="J265" s="37"/>
      <c r="K265" s="37"/>
      <c r="L265" s="40"/>
      <c r="M265" s="190"/>
      <c r="N265" s="191"/>
      <c r="O265" s="65"/>
      <c r="P265" s="65"/>
      <c r="Q265" s="65"/>
      <c r="R265" s="65"/>
      <c r="S265" s="65"/>
      <c r="T265" s="66"/>
      <c r="U265" s="35"/>
      <c r="V265" s="35"/>
      <c r="W265" s="35"/>
      <c r="X265" s="35"/>
      <c r="Y265" s="35"/>
      <c r="Z265" s="35"/>
      <c r="AA265" s="35"/>
      <c r="AB265" s="35"/>
      <c r="AC265" s="35"/>
      <c r="AD265" s="35"/>
      <c r="AE265" s="35"/>
      <c r="AT265" s="18" t="s">
        <v>295</v>
      </c>
      <c r="AU265" s="18" t="s">
        <v>82</v>
      </c>
    </row>
    <row r="266" spans="1:65" s="2" customFormat="1" ht="24.2" customHeight="1">
      <c r="A266" s="35"/>
      <c r="B266" s="36"/>
      <c r="C266" s="174" t="s">
        <v>395</v>
      </c>
      <c r="D266" s="174" t="s">
        <v>134</v>
      </c>
      <c r="E266" s="175" t="s">
        <v>396</v>
      </c>
      <c r="F266" s="176" t="s">
        <v>397</v>
      </c>
      <c r="G266" s="177" t="s">
        <v>154</v>
      </c>
      <c r="H266" s="178">
        <v>8</v>
      </c>
      <c r="I266" s="179"/>
      <c r="J266" s="180">
        <f>ROUND(I266*H266,2)</f>
        <v>0</v>
      </c>
      <c r="K266" s="176" t="s">
        <v>19</v>
      </c>
      <c r="L266" s="40"/>
      <c r="M266" s="181" t="s">
        <v>19</v>
      </c>
      <c r="N266" s="182" t="s">
        <v>43</v>
      </c>
      <c r="O266" s="65"/>
      <c r="P266" s="183">
        <f>O266*H266</f>
        <v>0</v>
      </c>
      <c r="Q266" s="183">
        <v>3.9600000000000003E-2</v>
      </c>
      <c r="R266" s="183">
        <f>Q266*H266</f>
        <v>0.31680000000000003</v>
      </c>
      <c r="S266" s="183">
        <v>0</v>
      </c>
      <c r="T266" s="184">
        <f>S266*H266</f>
        <v>0</v>
      </c>
      <c r="U266" s="35"/>
      <c r="V266" s="35"/>
      <c r="W266" s="35"/>
      <c r="X266" s="35"/>
      <c r="Y266" s="35"/>
      <c r="Z266" s="35"/>
      <c r="AA266" s="35"/>
      <c r="AB266" s="35"/>
      <c r="AC266" s="35"/>
      <c r="AD266" s="35"/>
      <c r="AE266" s="35"/>
      <c r="AR266" s="185" t="s">
        <v>139</v>
      </c>
      <c r="AT266" s="185" t="s">
        <v>134</v>
      </c>
      <c r="AU266" s="185" t="s">
        <v>82</v>
      </c>
      <c r="AY266" s="18" t="s">
        <v>132</v>
      </c>
      <c r="BE266" s="186">
        <f>IF(N266="základní",J266,0)</f>
        <v>0</v>
      </c>
      <c r="BF266" s="186">
        <f>IF(N266="snížená",J266,0)</f>
        <v>0</v>
      </c>
      <c r="BG266" s="186">
        <f>IF(N266="zákl. přenesená",J266,0)</f>
        <v>0</v>
      </c>
      <c r="BH266" s="186">
        <f>IF(N266="sníž. přenesená",J266,0)</f>
        <v>0</v>
      </c>
      <c r="BI266" s="186">
        <f>IF(N266="nulová",J266,0)</f>
        <v>0</v>
      </c>
      <c r="BJ266" s="18" t="s">
        <v>80</v>
      </c>
      <c r="BK266" s="186">
        <f>ROUND(I266*H266,2)</f>
        <v>0</v>
      </c>
      <c r="BL266" s="18" t="s">
        <v>139</v>
      </c>
      <c r="BM266" s="185" t="s">
        <v>398</v>
      </c>
    </row>
    <row r="267" spans="1:65" s="2" customFormat="1" ht="58.5">
      <c r="A267" s="35"/>
      <c r="B267" s="36"/>
      <c r="C267" s="37"/>
      <c r="D267" s="187" t="s">
        <v>295</v>
      </c>
      <c r="E267" s="37"/>
      <c r="F267" s="188" t="s">
        <v>394</v>
      </c>
      <c r="G267" s="37"/>
      <c r="H267" s="37"/>
      <c r="I267" s="189"/>
      <c r="J267" s="37"/>
      <c r="K267" s="37"/>
      <c r="L267" s="40"/>
      <c r="M267" s="190"/>
      <c r="N267" s="191"/>
      <c r="O267" s="65"/>
      <c r="P267" s="65"/>
      <c r="Q267" s="65"/>
      <c r="R267" s="65"/>
      <c r="S267" s="65"/>
      <c r="T267" s="66"/>
      <c r="U267" s="35"/>
      <c r="V267" s="35"/>
      <c r="W267" s="35"/>
      <c r="X267" s="35"/>
      <c r="Y267" s="35"/>
      <c r="Z267" s="35"/>
      <c r="AA267" s="35"/>
      <c r="AB267" s="35"/>
      <c r="AC267" s="35"/>
      <c r="AD267" s="35"/>
      <c r="AE267" s="35"/>
      <c r="AT267" s="18" t="s">
        <v>295</v>
      </c>
      <c r="AU267" s="18" t="s">
        <v>82</v>
      </c>
    </row>
    <row r="268" spans="1:65" s="12" customFormat="1" ht="22.9" customHeight="1">
      <c r="B268" s="158"/>
      <c r="C268" s="159"/>
      <c r="D268" s="160" t="s">
        <v>71</v>
      </c>
      <c r="E268" s="172" t="s">
        <v>399</v>
      </c>
      <c r="F268" s="172" t="s">
        <v>400</v>
      </c>
      <c r="G268" s="159"/>
      <c r="H268" s="159"/>
      <c r="I268" s="162"/>
      <c r="J268" s="173">
        <f>BK268</f>
        <v>0</v>
      </c>
      <c r="K268" s="159"/>
      <c r="L268" s="164"/>
      <c r="M268" s="165"/>
      <c r="N268" s="166"/>
      <c r="O268" s="166"/>
      <c r="P268" s="167">
        <f>SUM(P269:P281)</f>
        <v>0</v>
      </c>
      <c r="Q268" s="166"/>
      <c r="R268" s="167">
        <f>SUM(R269:R281)</f>
        <v>0</v>
      </c>
      <c r="S268" s="166"/>
      <c r="T268" s="168">
        <f>SUM(T269:T281)</f>
        <v>0</v>
      </c>
      <c r="AR268" s="169" t="s">
        <v>80</v>
      </c>
      <c r="AT268" s="170" t="s">
        <v>71</v>
      </c>
      <c r="AU268" s="170" t="s">
        <v>80</v>
      </c>
      <c r="AY268" s="169" t="s">
        <v>132</v>
      </c>
      <c r="BK268" s="171">
        <f>SUM(BK269:BK281)</f>
        <v>0</v>
      </c>
    </row>
    <row r="269" spans="1:65" s="2" customFormat="1" ht="24.2" customHeight="1">
      <c r="A269" s="35"/>
      <c r="B269" s="36"/>
      <c r="C269" s="174" t="s">
        <v>401</v>
      </c>
      <c r="D269" s="174" t="s">
        <v>134</v>
      </c>
      <c r="E269" s="175" t="s">
        <v>402</v>
      </c>
      <c r="F269" s="176" t="s">
        <v>403</v>
      </c>
      <c r="G269" s="177" t="s">
        <v>217</v>
      </c>
      <c r="H269" s="178">
        <v>2171.9690000000001</v>
      </c>
      <c r="I269" s="179"/>
      <c r="J269" s="180">
        <f>ROUND(I269*H269,2)</f>
        <v>0</v>
      </c>
      <c r="K269" s="176" t="s">
        <v>138</v>
      </c>
      <c r="L269" s="40"/>
      <c r="M269" s="181" t="s">
        <v>19</v>
      </c>
      <c r="N269" s="182" t="s">
        <v>43</v>
      </c>
      <c r="O269" s="65"/>
      <c r="P269" s="183">
        <f>O269*H269</f>
        <v>0</v>
      </c>
      <c r="Q269" s="183">
        <v>0</v>
      </c>
      <c r="R269" s="183">
        <f>Q269*H269</f>
        <v>0</v>
      </c>
      <c r="S269" s="183">
        <v>0</v>
      </c>
      <c r="T269" s="184">
        <f>S269*H269</f>
        <v>0</v>
      </c>
      <c r="U269" s="35"/>
      <c r="V269" s="35"/>
      <c r="W269" s="35"/>
      <c r="X269" s="35"/>
      <c r="Y269" s="35"/>
      <c r="Z269" s="35"/>
      <c r="AA269" s="35"/>
      <c r="AB269" s="35"/>
      <c r="AC269" s="35"/>
      <c r="AD269" s="35"/>
      <c r="AE269" s="35"/>
      <c r="AR269" s="185" t="s">
        <v>139</v>
      </c>
      <c r="AT269" s="185" t="s">
        <v>134</v>
      </c>
      <c r="AU269" s="185" t="s">
        <v>82</v>
      </c>
      <c r="AY269" s="18" t="s">
        <v>132</v>
      </c>
      <c r="BE269" s="186">
        <f>IF(N269="základní",J269,0)</f>
        <v>0</v>
      </c>
      <c r="BF269" s="186">
        <f>IF(N269="snížená",J269,0)</f>
        <v>0</v>
      </c>
      <c r="BG269" s="186">
        <f>IF(N269="zákl. přenesená",J269,0)</f>
        <v>0</v>
      </c>
      <c r="BH269" s="186">
        <f>IF(N269="sníž. přenesená",J269,0)</f>
        <v>0</v>
      </c>
      <c r="BI269" s="186">
        <f>IF(N269="nulová",J269,0)</f>
        <v>0</v>
      </c>
      <c r="BJ269" s="18" t="s">
        <v>80</v>
      </c>
      <c r="BK269" s="186">
        <f>ROUND(I269*H269,2)</f>
        <v>0</v>
      </c>
      <c r="BL269" s="18" t="s">
        <v>139</v>
      </c>
      <c r="BM269" s="185" t="s">
        <v>404</v>
      </c>
    </row>
    <row r="270" spans="1:65" s="2" customFormat="1" ht="78">
      <c r="A270" s="35"/>
      <c r="B270" s="36"/>
      <c r="C270" s="37"/>
      <c r="D270" s="187" t="s">
        <v>141</v>
      </c>
      <c r="E270" s="37"/>
      <c r="F270" s="188" t="s">
        <v>405</v>
      </c>
      <c r="G270" s="37"/>
      <c r="H270" s="37"/>
      <c r="I270" s="189"/>
      <c r="J270" s="37"/>
      <c r="K270" s="37"/>
      <c r="L270" s="40"/>
      <c r="M270" s="190"/>
      <c r="N270" s="191"/>
      <c r="O270" s="65"/>
      <c r="P270" s="65"/>
      <c r="Q270" s="65"/>
      <c r="R270" s="65"/>
      <c r="S270" s="65"/>
      <c r="T270" s="66"/>
      <c r="U270" s="35"/>
      <c r="V270" s="35"/>
      <c r="W270" s="35"/>
      <c r="X270" s="35"/>
      <c r="Y270" s="35"/>
      <c r="Z270" s="35"/>
      <c r="AA270" s="35"/>
      <c r="AB270" s="35"/>
      <c r="AC270" s="35"/>
      <c r="AD270" s="35"/>
      <c r="AE270" s="35"/>
      <c r="AT270" s="18" t="s">
        <v>141</v>
      </c>
      <c r="AU270" s="18" t="s">
        <v>82</v>
      </c>
    </row>
    <row r="271" spans="1:65" s="13" customFormat="1" ht="11.25">
      <c r="B271" s="192"/>
      <c r="C271" s="193"/>
      <c r="D271" s="187" t="s">
        <v>143</v>
      </c>
      <c r="E271" s="194" t="s">
        <v>19</v>
      </c>
      <c r="F271" s="195" t="s">
        <v>406</v>
      </c>
      <c r="G271" s="193"/>
      <c r="H271" s="194" t="s">
        <v>19</v>
      </c>
      <c r="I271" s="196"/>
      <c r="J271" s="193"/>
      <c r="K271" s="193"/>
      <c r="L271" s="197"/>
      <c r="M271" s="198"/>
      <c r="N271" s="199"/>
      <c r="O271" s="199"/>
      <c r="P271" s="199"/>
      <c r="Q271" s="199"/>
      <c r="R271" s="199"/>
      <c r="S271" s="199"/>
      <c r="T271" s="200"/>
      <c r="AT271" s="201" t="s">
        <v>143</v>
      </c>
      <c r="AU271" s="201" t="s">
        <v>82</v>
      </c>
      <c r="AV271" s="13" t="s">
        <v>80</v>
      </c>
      <c r="AW271" s="13" t="s">
        <v>33</v>
      </c>
      <c r="AX271" s="13" t="s">
        <v>72</v>
      </c>
      <c r="AY271" s="201" t="s">
        <v>132</v>
      </c>
    </row>
    <row r="272" spans="1:65" s="14" customFormat="1" ht="11.25">
      <c r="B272" s="202"/>
      <c r="C272" s="203"/>
      <c r="D272" s="187" t="s">
        <v>143</v>
      </c>
      <c r="E272" s="204" t="s">
        <v>19</v>
      </c>
      <c r="F272" s="205" t="s">
        <v>407</v>
      </c>
      <c r="G272" s="203"/>
      <c r="H272" s="206">
        <v>2171.9690000000001</v>
      </c>
      <c r="I272" s="207"/>
      <c r="J272" s="203"/>
      <c r="K272" s="203"/>
      <c r="L272" s="208"/>
      <c r="M272" s="209"/>
      <c r="N272" s="210"/>
      <c r="O272" s="210"/>
      <c r="P272" s="210"/>
      <c r="Q272" s="210"/>
      <c r="R272" s="210"/>
      <c r="S272" s="210"/>
      <c r="T272" s="211"/>
      <c r="AT272" s="212" t="s">
        <v>143</v>
      </c>
      <c r="AU272" s="212" t="s">
        <v>82</v>
      </c>
      <c r="AV272" s="14" t="s">
        <v>82</v>
      </c>
      <c r="AW272" s="14" t="s">
        <v>33</v>
      </c>
      <c r="AX272" s="14" t="s">
        <v>80</v>
      </c>
      <c r="AY272" s="212" t="s">
        <v>132</v>
      </c>
    </row>
    <row r="273" spans="1:65" s="2" customFormat="1" ht="24.2" customHeight="1">
      <c r="A273" s="35"/>
      <c r="B273" s="36"/>
      <c r="C273" s="174" t="s">
        <v>408</v>
      </c>
      <c r="D273" s="174" t="s">
        <v>134</v>
      </c>
      <c r="E273" s="175" t="s">
        <v>409</v>
      </c>
      <c r="F273" s="176" t="s">
        <v>410</v>
      </c>
      <c r="G273" s="177" t="s">
        <v>217</v>
      </c>
      <c r="H273" s="178">
        <v>36923.472999999998</v>
      </c>
      <c r="I273" s="179"/>
      <c r="J273" s="180">
        <f>ROUND(I273*H273,2)</f>
        <v>0</v>
      </c>
      <c r="K273" s="176" t="s">
        <v>138</v>
      </c>
      <c r="L273" s="40"/>
      <c r="M273" s="181" t="s">
        <v>19</v>
      </c>
      <c r="N273" s="182" t="s">
        <v>43</v>
      </c>
      <c r="O273" s="65"/>
      <c r="P273" s="183">
        <f>O273*H273</f>
        <v>0</v>
      </c>
      <c r="Q273" s="183">
        <v>0</v>
      </c>
      <c r="R273" s="183">
        <f>Q273*H273</f>
        <v>0</v>
      </c>
      <c r="S273" s="183">
        <v>0</v>
      </c>
      <c r="T273" s="184">
        <f>S273*H273</f>
        <v>0</v>
      </c>
      <c r="U273" s="35"/>
      <c r="V273" s="35"/>
      <c r="W273" s="35"/>
      <c r="X273" s="35"/>
      <c r="Y273" s="35"/>
      <c r="Z273" s="35"/>
      <c r="AA273" s="35"/>
      <c r="AB273" s="35"/>
      <c r="AC273" s="35"/>
      <c r="AD273" s="35"/>
      <c r="AE273" s="35"/>
      <c r="AR273" s="185" t="s">
        <v>139</v>
      </c>
      <c r="AT273" s="185" t="s">
        <v>134</v>
      </c>
      <c r="AU273" s="185" t="s">
        <v>82</v>
      </c>
      <c r="AY273" s="18" t="s">
        <v>132</v>
      </c>
      <c r="BE273" s="186">
        <f>IF(N273="základní",J273,0)</f>
        <v>0</v>
      </c>
      <c r="BF273" s="186">
        <f>IF(N273="snížená",J273,0)</f>
        <v>0</v>
      </c>
      <c r="BG273" s="186">
        <f>IF(N273="zákl. přenesená",J273,0)</f>
        <v>0</v>
      </c>
      <c r="BH273" s="186">
        <f>IF(N273="sníž. přenesená",J273,0)</f>
        <v>0</v>
      </c>
      <c r="BI273" s="186">
        <f>IF(N273="nulová",J273,0)</f>
        <v>0</v>
      </c>
      <c r="BJ273" s="18" t="s">
        <v>80</v>
      </c>
      <c r="BK273" s="186">
        <f>ROUND(I273*H273,2)</f>
        <v>0</v>
      </c>
      <c r="BL273" s="18" t="s">
        <v>139</v>
      </c>
      <c r="BM273" s="185" t="s">
        <v>411</v>
      </c>
    </row>
    <row r="274" spans="1:65" s="2" customFormat="1" ht="78">
      <c r="A274" s="35"/>
      <c r="B274" s="36"/>
      <c r="C274" s="37"/>
      <c r="D274" s="187" t="s">
        <v>141</v>
      </c>
      <c r="E274" s="37"/>
      <c r="F274" s="188" t="s">
        <v>405</v>
      </c>
      <c r="G274" s="37"/>
      <c r="H274" s="37"/>
      <c r="I274" s="189"/>
      <c r="J274" s="37"/>
      <c r="K274" s="37"/>
      <c r="L274" s="40"/>
      <c r="M274" s="190"/>
      <c r="N274" s="191"/>
      <c r="O274" s="65"/>
      <c r="P274" s="65"/>
      <c r="Q274" s="65"/>
      <c r="R274" s="65"/>
      <c r="S274" s="65"/>
      <c r="T274" s="66"/>
      <c r="U274" s="35"/>
      <c r="V274" s="35"/>
      <c r="W274" s="35"/>
      <c r="X274" s="35"/>
      <c r="Y274" s="35"/>
      <c r="Z274" s="35"/>
      <c r="AA274" s="35"/>
      <c r="AB274" s="35"/>
      <c r="AC274" s="35"/>
      <c r="AD274" s="35"/>
      <c r="AE274" s="35"/>
      <c r="AT274" s="18" t="s">
        <v>141</v>
      </c>
      <c r="AU274" s="18" t="s">
        <v>82</v>
      </c>
    </row>
    <row r="275" spans="1:65" s="13" customFormat="1" ht="11.25">
      <c r="B275" s="192"/>
      <c r="C275" s="193"/>
      <c r="D275" s="187" t="s">
        <v>143</v>
      </c>
      <c r="E275" s="194" t="s">
        <v>19</v>
      </c>
      <c r="F275" s="195" t="s">
        <v>406</v>
      </c>
      <c r="G275" s="193"/>
      <c r="H275" s="194" t="s">
        <v>19</v>
      </c>
      <c r="I275" s="196"/>
      <c r="J275" s="193"/>
      <c r="K275" s="193"/>
      <c r="L275" s="197"/>
      <c r="M275" s="198"/>
      <c r="N275" s="199"/>
      <c r="O275" s="199"/>
      <c r="P275" s="199"/>
      <c r="Q275" s="199"/>
      <c r="R275" s="199"/>
      <c r="S275" s="199"/>
      <c r="T275" s="200"/>
      <c r="AT275" s="201" t="s">
        <v>143</v>
      </c>
      <c r="AU275" s="201" t="s">
        <v>82</v>
      </c>
      <c r="AV275" s="13" t="s">
        <v>80</v>
      </c>
      <c r="AW275" s="13" t="s">
        <v>33</v>
      </c>
      <c r="AX275" s="13" t="s">
        <v>72</v>
      </c>
      <c r="AY275" s="201" t="s">
        <v>132</v>
      </c>
    </row>
    <row r="276" spans="1:65" s="14" customFormat="1" ht="11.25">
      <c r="B276" s="202"/>
      <c r="C276" s="203"/>
      <c r="D276" s="187" t="s">
        <v>143</v>
      </c>
      <c r="E276" s="204" t="s">
        <v>19</v>
      </c>
      <c r="F276" s="205" t="s">
        <v>407</v>
      </c>
      <c r="G276" s="203"/>
      <c r="H276" s="206">
        <v>2171.9690000000001</v>
      </c>
      <c r="I276" s="207"/>
      <c r="J276" s="203"/>
      <c r="K276" s="203"/>
      <c r="L276" s="208"/>
      <c r="M276" s="209"/>
      <c r="N276" s="210"/>
      <c r="O276" s="210"/>
      <c r="P276" s="210"/>
      <c r="Q276" s="210"/>
      <c r="R276" s="210"/>
      <c r="S276" s="210"/>
      <c r="T276" s="211"/>
      <c r="AT276" s="212" t="s">
        <v>143</v>
      </c>
      <c r="AU276" s="212" t="s">
        <v>82</v>
      </c>
      <c r="AV276" s="14" t="s">
        <v>82</v>
      </c>
      <c r="AW276" s="14" t="s">
        <v>33</v>
      </c>
      <c r="AX276" s="14" t="s">
        <v>80</v>
      </c>
      <c r="AY276" s="212" t="s">
        <v>132</v>
      </c>
    </row>
    <row r="277" spans="1:65" s="14" customFormat="1" ht="11.25">
      <c r="B277" s="202"/>
      <c r="C277" s="203"/>
      <c r="D277" s="187" t="s">
        <v>143</v>
      </c>
      <c r="E277" s="203"/>
      <c r="F277" s="205" t="s">
        <v>412</v>
      </c>
      <c r="G277" s="203"/>
      <c r="H277" s="206">
        <v>36923.472999999998</v>
      </c>
      <c r="I277" s="207"/>
      <c r="J277" s="203"/>
      <c r="K277" s="203"/>
      <c r="L277" s="208"/>
      <c r="M277" s="209"/>
      <c r="N277" s="210"/>
      <c r="O277" s="210"/>
      <c r="P277" s="210"/>
      <c r="Q277" s="210"/>
      <c r="R277" s="210"/>
      <c r="S277" s="210"/>
      <c r="T277" s="211"/>
      <c r="AT277" s="212" t="s">
        <v>143</v>
      </c>
      <c r="AU277" s="212" t="s">
        <v>82</v>
      </c>
      <c r="AV277" s="14" t="s">
        <v>82</v>
      </c>
      <c r="AW277" s="14" t="s">
        <v>4</v>
      </c>
      <c r="AX277" s="14" t="s">
        <v>80</v>
      </c>
      <c r="AY277" s="212" t="s">
        <v>132</v>
      </c>
    </row>
    <row r="278" spans="1:65" s="2" customFormat="1" ht="24.2" customHeight="1">
      <c r="A278" s="35"/>
      <c r="B278" s="36"/>
      <c r="C278" s="174" t="s">
        <v>413</v>
      </c>
      <c r="D278" s="174" t="s">
        <v>134</v>
      </c>
      <c r="E278" s="175" t="s">
        <v>414</v>
      </c>
      <c r="F278" s="176" t="s">
        <v>232</v>
      </c>
      <c r="G278" s="177" t="s">
        <v>217</v>
      </c>
      <c r="H278" s="178">
        <v>2171.9690000000001</v>
      </c>
      <c r="I278" s="179"/>
      <c r="J278" s="180">
        <f>ROUND(I278*H278,2)</f>
        <v>0</v>
      </c>
      <c r="K278" s="176" t="s">
        <v>19</v>
      </c>
      <c r="L278" s="40"/>
      <c r="M278" s="181" t="s">
        <v>19</v>
      </c>
      <c r="N278" s="182" t="s">
        <v>43</v>
      </c>
      <c r="O278" s="65"/>
      <c r="P278" s="183">
        <f>O278*H278</f>
        <v>0</v>
      </c>
      <c r="Q278" s="183">
        <v>0</v>
      </c>
      <c r="R278" s="183">
        <f>Q278*H278</f>
        <v>0</v>
      </c>
      <c r="S278" s="183">
        <v>0</v>
      </c>
      <c r="T278" s="184">
        <f>S278*H278</f>
        <v>0</v>
      </c>
      <c r="U278" s="35"/>
      <c r="V278" s="35"/>
      <c r="W278" s="35"/>
      <c r="X278" s="35"/>
      <c r="Y278" s="35"/>
      <c r="Z278" s="35"/>
      <c r="AA278" s="35"/>
      <c r="AB278" s="35"/>
      <c r="AC278" s="35"/>
      <c r="AD278" s="35"/>
      <c r="AE278" s="35"/>
      <c r="AR278" s="185" t="s">
        <v>139</v>
      </c>
      <c r="AT278" s="185" t="s">
        <v>134</v>
      </c>
      <c r="AU278" s="185" t="s">
        <v>82</v>
      </c>
      <c r="AY278" s="18" t="s">
        <v>132</v>
      </c>
      <c r="BE278" s="186">
        <f>IF(N278="základní",J278,0)</f>
        <v>0</v>
      </c>
      <c r="BF278" s="186">
        <f>IF(N278="snížená",J278,0)</f>
        <v>0</v>
      </c>
      <c r="BG278" s="186">
        <f>IF(N278="zákl. přenesená",J278,0)</f>
        <v>0</v>
      </c>
      <c r="BH278" s="186">
        <f>IF(N278="sníž. přenesená",J278,0)</f>
        <v>0</v>
      </c>
      <c r="BI278" s="186">
        <f>IF(N278="nulová",J278,0)</f>
        <v>0</v>
      </c>
      <c r="BJ278" s="18" t="s">
        <v>80</v>
      </c>
      <c r="BK278" s="186">
        <f>ROUND(I278*H278,2)</f>
        <v>0</v>
      </c>
      <c r="BL278" s="18" t="s">
        <v>139</v>
      </c>
      <c r="BM278" s="185" t="s">
        <v>415</v>
      </c>
    </row>
    <row r="279" spans="1:65" s="2" customFormat="1" ht="68.25">
      <c r="A279" s="35"/>
      <c r="B279" s="36"/>
      <c r="C279" s="37"/>
      <c r="D279" s="187" t="s">
        <v>141</v>
      </c>
      <c r="E279" s="37"/>
      <c r="F279" s="188" t="s">
        <v>416</v>
      </c>
      <c r="G279" s="37"/>
      <c r="H279" s="37"/>
      <c r="I279" s="189"/>
      <c r="J279" s="37"/>
      <c r="K279" s="37"/>
      <c r="L279" s="40"/>
      <c r="M279" s="190"/>
      <c r="N279" s="191"/>
      <c r="O279" s="65"/>
      <c r="P279" s="65"/>
      <c r="Q279" s="65"/>
      <c r="R279" s="65"/>
      <c r="S279" s="65"/>
      <c r="T279" s="66"/>
      <c r="U279" s="35"/>
      <c r="V279" s="35"/>
      <c r="W279" s="35"/>
      <c r="X279" s="35"/>
      <c r="Y279" s="35"/>
      <c r="Z279" s="35"/>
      <c r="AA279" s="35"/>
      <c r="AB279" s="35"/>
      <c r="AC279" s="35"/>
      <c r="AD279" s="35"/>
      <c r="AE279" s="35"/>
      <c r="AT279" s="18" t="s">
        <v>141</v>
      </c>
      <c r="AU279" s="18" t="s">
        <v>82</v>
      </c>
    </row>
    <row r="280" spans="1:65" s="13" customFormat="1" ht="11.25">
      <c r="B280" s="192"/>
      <c r="C280" s="193"/>
      <c r="D280" s="187" t="s">
        <v>143</v>
      </c>
      <c r="E280" s="194" t="s">
        <v>19</v>
      </c>
      <c r="F280" s="195" t="s">
        <v>417</v>
      </c>
      <c r="G280" s="193"/>
      <c r="H280" s="194" t="s">
        <v>19</v>
      </c>
      <c r="I280" s="196"/>
      <c r="J280" s="193"/>
      <c r="K280" s="193"/>
      <c r="L280" s="197"/>
      <c r="M280" s="198"/>
      <c r="N280" s="199"/>
      <c r="O280" s="199"/>
      <c r="P280" s="199"/>
      <c r="Q280" s="199"/>
      <c r="R280" s="199"/>
      <c r="S280" s="199"/>
      <c r="T280" s="200"/>
      <c r="AT280" s="201" t="s">
        <v>143</v>
      </c>
      <c r="AU280" s="201" t="s">
        <v>82</v>
      </c>
      <c r="AV280" s="13" t="s">
        <v>80</v>
      </c>
      <c r="AW280" s="13" t="s">
        <v>33</v>
      </c>
      <c r="AX280" s="13" t="s">
        <v>72</v>
      </c>
      <c r="AY280" s="201" t="s">
        <v>132</v>
      </c>
    </row>
    <row r="281" spans="1:65" s="14" customFormat="1" ht="11.25">
      <c r="B281" s="202"/>
      <c r="C281" s="203"/>
      <c r="D281" s="187" t="s">
        <v>143</v>
      </c>
      <c r="E281" s="204" t="s">
        <v>19</v>
      </c>
      <c r="F281" s="205" t="s">
        <v>407</v>
      </c>
      <c r="G281" s="203"/>
      <c r="H281" s="206">
        <v>2171.9690000000001</v>
      </c>
      <c r="I281" s="207"/>
      <c r="J281" s="203"/>
      <c r="K281" s="203"/>
      <c r="L281" s="208"/>
      <c r="M281" s="209"/>
      <c r="N281" s="210"/>
      <c r="O281" s="210"/>
      <c r="P281" s="210"/>
      <c r="Q281" s="210"/>
      <c r="R281" s="210"/>
      <c r="S281" s="210"/>
      <c r="T281" s="211"/>
      <c r="AT281" s="212" t="s">
        <v>143</v>
      </c>
      <c r="AU281" s="212" t="s">
        <v>82</v>
      </c>
      <c r="AV281" s="14" t="s">
        <v>82</v>
      </c>
      <c r="AW281" s="14" t="s">
        <v>33</v>
      </c>
      <c r="AX281" s="14" t="s">
        <v>80</v>
      </c>
      <c r="AY281" s="212" t="s">
        <v>132</v>
      </c>
    </row>
    <row r="282" spans="1:65" s="12" customFormat="1" ht="22.9" customHeight="1">
      <c r="B282" s="158"/>
      <c r="C282" s="159"/>
      <c r="D282" s="160" t="s">
        <v>71</v>
      </c>
      <c r="E282" s="172" t="s">
        <v>418</v>
      </c>
      <c r="F282" s="172" t="s">
        <v>419</v>
      </c>
      <c r="G282" s="159"/>
      <c r="H282" s="159"/>
      <c r="I282" s="162"/>
      <c r="J282" s="173">
        <f>BK282</f>
        <v>0</v>
      </c>
      <c r="K282" s="159"/>
      <c r="L282" s="164"/>
      <c r="M282" s="165"/>
      <c r="N282" s="166"/>
      <c r="O282" s="166"/>
      <c r="P282" s="167">
        <f>SUM(P283:P284)</f>
        <v>0</v>
      </c>
      <c r="Q282" s="166"/>
      <c r="R282" s="167">
        <f>SUM(R283:R284)</f>
        <v>0</v>
      </c>
      <c r="S282" s="166"/>
      <c r="T282" s="168">
        <f>SUM(T283:T284)</f>
        <v>0</v>
      </c>
      <c r="AR282" s="169" t="s">
        <v>80</v>
      </c>
      <c r="AT282" s="170" t="s">
        <v>71</v>
      </c>
      <c r="AU282" s="170" t="s">
        <v>80</v>
      </c>
      <c r="AY282" s="169" t="s">
        <v>132</v>
      </c>
      <c r="BK282" s="171">
        <f>SUM(BK283:BK284)</f>
        <v>0</v>
      </c>
    </row>
    <row r="283" spans="1:65" s="2" customFormat="1" ht="24.2" customHeight="1">
      <c r="A283" s="35"/>
      <c r="B283" s="36"/>
      <c r="C283" s="174" t="s">
        <v>420</v>
      </c>
      <c r="D283" s="174" t="s">
        <v>134</v>
      </c>
      <c r="E283" s="175" t="s">
        <v>421</v>
      </c>
      <c r="F283" s="176" t="s">
        <v>422</v>
      </c>
      <c r="G283" s="177" t="s">
        <v>217</v>
      </c>
      <c r="H283" s="178">
        <v>158.464</v>
      </c>
      <c r="I283" s="179"/>
      <c r="J283" s="180">
        <f>ROUND(I283*H283,2)</f>
        <v>0</v>
      </c>
      <c r="K283" s="176" t="s">
        <v>138</v>
      </c>
      <c r="L283" s="40"/>
      <c r="M283" s="181" t="s">
        <v>19</v>
      </c>
      <c r="N283" s="182" t="s">
        <v>43</v>
      </c>
      <c r="O283" s="65"/>
      <c r="P283" s="183">
        <f>O283*H283</f>
        <v>0</v>
      </c>
      <c r="Q283" s="183">
        <v>0</v>
      </c>
      <c r="R283" s="183">
        <f>Q283*H283</f>
        <v>0</v>
      </c>
      <c r="S283" s="183">
        <v>0</v>
      </c>
      <c r="T283" s="184">
        <f>S283*H283</f>
        <v>0</v>
      </c>
      <c r="U283" s="35"/>
      <c r="V283" s="35"/>
      <c r="W283" s="35"/>
      <c r="X283" s="35"/>
      <c r="Y283" s="35"/>
      <c r="Z283" s="35"/>
      <c r="AA283" s="35"/>
      <c r="AB283" s="35"/>
      <c r="AC283" s="35"/>
      <c r="AD283" s="35"/>
      <c r="AE283" s="35"/>
      <c r="AR283" s="185" t="s">
        <v>139</v>
      </c>
      <c r="AT283" s="185" t="s">
        <v>134</v>
      </c>
      <c r="AU283" s="185" t="s">
        <v>82</v>
      </c>
      <c r="AY283" s="18" t="s">
        <v>132</v>
      </c>
      <c r="BE283" s="186">
        <f>IF(N283="základní",J283,0)</f>
        <v>0</v>
      </c>
      <c r="BF283" s="186">
        <f>IF(N283="snížená",J283,0)</f>
        <v>0</v>
      </c>
      <c r="BG283" s="186">
        <f>IF(N283="zákl. přenesená",J283,0)</f>
        <v>0</v>
      </c>
      <c r="BH283" s="186">
        <f>IF(N283="sníž. přenesená",J283,0)</f>
        <v>0</v>
      </c>
      <c r="BI283" s="186">
        <f>IF(N283="nulová",J283,0)</f>
        <v>0</v>
      </c>
      <c r="BJ283" s="18" t="s">
        <v>80</v>
      </c>
      <c r="BK283" s="186">
        <f>ROUND(I283*H283,2)</f>
        <v>0</v>
      </c>
      <c r="BL283" s="18" t="s">
        <v>139</v>
      </c>
      <c r="BM283" s="185" t="s">
        <v>423</v>
      </c>
    </row>
    <row r="284" spans="1:65" s="2" customFormat="1" ht="29.25">
      <c r="A284" s="35"/>
      <c r="B284" s="36"/>
      <c r="C284" s="37"/>
      <c r="D284" s="187" t="s">
        <v>141</v>
      </c>
      <c r="E284" s="37"/>
      <c r="F284" s="188" t="s">
        <v>424</v>
      </c>
      <c r="G284" s="37"/>
      <c r="H284" s="37"/>
      <c r="I284" s="189"/>
      <c r="J284" s="37"/>
      <c r="K284" s="37"/>
      <c r="L284" s="40"/>
      <c r="M284" s="190"/>
      <c r="N284" s="191"/>
      <c r="O284" s="65"/>
      <c r="P284" s="65"/>
      <c r="Q284" s="65"/>
      <c r="R284" s="65"/>
      <c r="S284" s="65"/>
      <c r="T284" s="66"/>
      <c r="U284" s="35"/>
      <c r="V284" s="35"/>
      <c r="W284" s="35"/>
      <c r="X284" s="35"/>
      <c r="Y284" s="35"/>
      <c r="Z284" s="35"/>
      <c r="AA284" s="35"/>
      <c r="AB284" s="35"/>
      <c r="AC284" s="35"/>
      <c r="AD284" s="35"/>
      <c r="AE284" s="35"/>
      <c r="AT284" s="18" t="s">
        <v>141</v>
      </c>
      <c r="AU284" s="18" t="s">
        <v>82</v>
      </c>
    </row>
    <row r="285" spans="1:65" s="12" customFormat="1" ht="25.9" customHeight="1">
      <c r="B285" s="158"/>
      <c r="C285" s="159"/>
      <c r="D285" s="160" t="s">
        <v>71</v>
      </c>
      <c r="E285" s="161" t="s">
        <v>214</v>
      </c>
      <c r="F285" s="161" t="s">
        <v>425</v>
      </c>
      <c r="G285" s="159"/>
      <c r="H285" s="159"/>
      <c r="I285" s="162"/>
      <c r="J285" s="163">
        <f>BK285</f>
        <v>0</v>
      </c>
      <c r="K285" s="159"/>
      <c r="L285" s="164"/>
      <c r="M285" s="165"/>
      <c r="N285" s="166"/>
      <c r="O285" s="166"/>
      <c r="P285" s="167">
        <f>P286</f>
        <v>0</v>
      </c>
      <c r="Q285" s="166"/>
      <c r="R285" s="167">
        <f>R286</f>
        <v>15.229500000000002</v>
      </c>
      <c r="S285" s="166"/>
      <c r="T285" s="168">
        <f>T286</f>
        <v>0</v>
      </c>
      <c r="AR285" s="169" t="s">
        <v>151</v>
      </c>
      <c r="AT285" s="170" t="s">
        <v>71</v>
      </c>
      <c r="AU285" s="170" t="s">
        <v>72</v>
      </c>
      <c r="AY285" s="169" t="s">
        <v>132</v>
      </c>
      <c r="BK285" s="171">
        <f>BK286</f>
        <v>0</v>
      </c>
    </row>
    <row r="286" spans="1:65" s="12" customFormat="1" ht="22.9" customHeight="1">
      <c r="B286" s="158"/>
      <c r="C286" s="159"/>
      <c r="D286" s="160" t="s">
        <v>71</v>
      </c>
      <c r="E286" s="172" t="s">
        <v>426</v>
      </c>
      <c r="F286" s="172" t="s">
        <v>427</v>
      </c>
      <c r="G286" s="159"/>
      <c r="H286" s="159"/>
      <c r="I286" s="162"/>
      <c r="J286" s="173">
        <f>BK286</f>
        <v>0</v>
      </c>
      <c r="K286" s="159"/>
      <c r="L286" s="164"/>
      <c r="M286" s="165"/>
      <c r="N286" s="166"/>
      <c r="O286" s="166"/>
      <c r="P286" s="167">
        <f>SUM(P287:P296)</f>
        <v>0</v>
      </c>
      <c r="Q286" s="166"/>
      <c r="R286" s="167">
        <f>SUM(R287:R296)</f>
        <v>15.229500000000002</v>
      </c>
      <c r="S286" s="166"/>
      <c r="T286" s="168">
        <f>SUM(T287:T296)</f>
        <v>0</v>
      </c>
      <c r="AR286" s="169" t="s">
        <v>151</v>
      </c>
      <c r="AT286" s="170" t="s">
        <v>71</v>
      </c>
      <c r="AU286" s="170" t="s">
        <v>80</v>
      </c>
      <c r="AY286" s="169" t="s">
        <v>132</v>
      </c>
      <c r="BK286" s="171">
        <f>SUM(BK287:BK296)</f>
        <v>0</v>
      </c>
    </row>
    <row r="287" spans="1:65" s="2" customFormat="1" ht="14.45" customHeight="1">
      <c r="A287" s="35"/>
      <c r="B287" s="36"/>
      <c r="C287" s="174" t="s">
        <v>428</v>
      </c>
      <c r="D287" s="174" t="s">
        <v>134</v>
      </c>
      <c r="E287" s="175" t="s">
        <v>429</v>
      </c>
      <c r="F287" s="176" t="s">
        <v>430</v>
      </c>
      <c r="G287" s="177" t="s">
        <v>154</v>
      </c>
      <c r="H287" s="178">
        <v>75</v>
      </c>
      <c r="I287" s="179"/>
      <c r="J287" s="180">
        <f>ROUND(I287*H287,2)</f>
        <v>0</v>
      </c>
      <c r="K287" s="176" t="s">
        <v>19</v>
      </c>
      <c r="L287" s="40"/>
      <c r="M287" s="181" t="s">
        <v>19</v>
      </c>
      <c r="N287" s="182" t="s">
        <v>43</v>
      </c>
      <c r="O287" s="65"/>
      <c r="P287" s="183">
        <f>O287*H287</f>
        <v>0</v>
      </c>
      <c r="Q287" s="183">
        <v>0</v>
      </c>
      <c r="R287" s="183">
        <f>Q287*H287</f>
        <v>0</v>
      </c>
      <c r="S287" s="183">
        <v>0</v>
      </c>
      <c r="T287" s="184">
        <f>S287*H287</f>
        <v>0</v>
      </c>
      <c r="U287" s="35"/>
      <c r="V287" s="35"/>
      <c r="W287" s="35"/>
      <c r="X287" s="35"/>
      <c r="Y287" s="35"/>
      <c r="Z287" s="35"/>
      <c r="AA287" s="35"/>
      <c r="AB287" s="35"/>
      <c r="AC287" s="35"/>
      <c r="AD287" s="35"/>
      <c r="AE287" s="35"/>
      <c r="AR287" s="185" t="s">
        <v>273</v>
      </c>
      <c r="AT287" s="185" t="s">
        <v>134</v>
      </c>
      <c r="AU287" s="185" t="s">
        <v>82</v>
      </c>
      <c r="AY287" s="18" t="s">
        <v>132</v>
      </c>
      <c r="BE287" s="186">
        <f>IF(N287="základní",J287,0)</f>
        <v>0</v>
      </c>
      <c r="BF287" s="186">
        <f>IF(N287="snížená",J287,0)</f>
        <v>0</v>
      </c>
      <c r="BG287" s="186">
        <f>IF(N287="zákl. přenesená",J287,0)</f>
        <v>0</v>
      </c>
      <c r="BH287" s="186">
        <f>IF(N287="sníž. přenesená",J287,0)</f>
        <v>0</v>
      </c>
      <c r="BI287" s="186">
        <f>IF(N287="nulová",J287,0)</f>
        <v>0</v>
      </c>
      <c r="BJ287" s="18" t="s">
        <v>80</v>
      </c>
      <c r="BK287" s="186">
        <f>ROUND(I287*H287,2)</f>
        <v>0</v>
      </c>
      <c r="BL287" s="18" t="s">
        <v>273</v>
      </c>
      <c r="BM287" s="185" t="s">
        <v>431</v>
      </c>
    </row>
    <row r="288" spans="1:65" s="13" customFormat="1" ht="11.25">
      <c r="B288" s="192"/>
      <c r="C288" s="193"/>
      <c r="D288" s="187" t="s">
        <v>143</v>
      </c>
      <c r="E288" s="194" t="s">
        <v>19</v>
      </c>
      <c r="F288" s="195" t="s">
        <v>432</v>
      </c>
      <c r="G288" s="193"/>
      <c r="H288" s="194" t="s">
        <v>19</v>
      </c>
      <c r="I288" s="196"/>
      <c r="J288" s="193"/>
      <c r="K288" s="193"/>
      <c r="L288" s="197"/>
      <c r="M288" s="198"/>
      <c r="N288" s="199"/>
      <c r="O288" s="199"/>
      <c r="P288" s="199"/>
      <c r="Q288" s="199"/>
      <c r="R288" s="199"/>
      <c r="S288" s="199"/>
      <c r="T288" s="200"/>
      <c r="AT288" s="201" t="s">
        <v>143</v>
      </c>
      <c r="AU288" s="201" t="s">
        <v>82</v>
      </c>
      <c r="AV288" s="13" t="s">
        <v>80</v>
      </c>
      <c r="AW288" s="13" t="s">
        <v>33</v>
      </c>
      <c r="AX288" s="13" t="s">
        <v>72</v>
      </c>
      <c r="AY288" s="201" t="s">
        <v>132</v>
      </c>
    </row>
    <row r="289" spans="1:65" s="14" customFormat="1" ht="11.25">
      <c r="B289" s="202"/>
      <c r="C289" s="203"/>
      <c r="D289" s="187" t="s">
        <v>143</v>
      </c>
      <c r="E289" s="204" t="s">
        <v>19</v>
      </c>
      <c r="F289" s="205" t="s">
        <v>433</v>
      </c>
      <c r="G289" s="203"/>
      <c r="H289" s="206">
        <v>75</v>
      </c>
      <c r="I289" s="207"/>
      <c r="J289" s="203"/>
      <c r="K289" s="203"/>
      <c r="L289" s="208"/>
      <c r="M289" s="209"/>
      <c r="N289" s="210"/>
      <c r="O289" s="210"/>
      <c r="P289" s="210"/>
      <c r="Q289" s="210"/>
      <c r="R289" s="210"/>
      <c r="S289" s="210"/>
      <c r="T289" s="211"/>
      <c r="AT289" s="212" t="s">
        <v>143</v>
      </c>
      <c r="AU289" s="212" t="s">
        <v>82</v>
      </c>
      <c r="AV289" s="14" t="s">
        <v>82</v>
      </c>
      <c r="AW289" s="14" t="s">
        <v>33</v>
      </c>
      <c r="AX289" s="14" t="s">
        <v>80</v>
      </c>
      <c r="AY289" s="212" t="s">
        <v>132</v>
      </c>
    </row>
    <row r="290" spans="1:65" s="2" customFormat="1" ht="24.2" customHeight="1">
      <c r="A290" s="35"/>
      <c r="B290" s="36"/>
      <c r="C290" s="174" t="s">
        <v>434</v>
      </c>
      <c r="D290" s="174" t="s">
        <v>134</v>
      </c>
      <c r="E290" s="175" t="s">
        <v>435</v>
      </c>
      <c r="F290" s="176" t="s">
        <v>436</v>
      </c>
      <c r="G290" s="177" t="s">
        <v>154</v>
      </c>
      <c r="H290" s="178">
        <v>75</v>
      </c>
      <c r="I290" s="179"/>
      <c r="J290" s="180">
        <f>ROUND(I290*H290,2)</f>
        <v>0</v>
      </c>
      <c r="K290" s="176" t="s">
        <v>138</v>
      </c>
      <c r="L290" s="40"/>
      <c r="M290" s="181" t="s">
        <v>19</v>
      </c>
      <c r="N290" s="182" t="s">
        <v>43</v>
      </c>
      <c r="O290" s="65"/>
      <c r="P290" s="183">
        <f>O290*H290</f>
        <v>0</v>
      </c>
      <c r="Q290" s="183">
        <v>0.20300000000000001</v>
      </c>
      <c r="R290" s="183">
        <f>Q290*H290</f>
        <v>15.225000000000001</v>
      </c>
      <c r="S290" s="183">
        <v>0</v>
      </c>
      <c r="T290" s="184">
        <f>S290*H290</f>
        <v>0</v>
      </c>
      <c r="U290" s="35"/>
      <c r="V290" s="35"/>
      <c r="W290" s="35"/>
      <c r="X290" s="35"/>
      <c r="Y290" s="35"/>
      <c r="Z290" s="35"/>
      <c r="AA290" s="35"/>
      <c r="AB290" s="35"/>
      <c r="AC290" s="35"/>
      <c r="AD290" s="35"/>
      <c r="AE290" s="35"/>
      <c r="AR290" s="185" t="s">
        <v>273</v>
      </c>
      <c r="AT290" s="185" t="s">
        <v>134</v>
      </c>
      <c r="AU290" s="185" t="s">
        <v>82</v>
      </c>
      <c r="AY290" s="18" t="s">
        <v>132</v>
      </c>
      <c r="BE290" s="186">
        <f>IF(N290="základní",J290,0)</f>
        <v>0</v>
      </c>
      <c r="BF290" s="186">
        <f>IF(N290="snížená",J290,0)</f>
        <v>0</v>
      </c>
      <c r="BG290" s="186">
        <f>IF(N290="zákl. přenesená",J290,0)</f>
        <v>0</v>
      </c>
      <c r="BH290" s="186">
        <f>IF(N290="sníž. přenesená",J290,0)</f>
        <v>0</v>
      </c>
      <c r="BI290" s="186">
        <f>IF(N290="nulová",J290,0)</f>
        <v>0</v>
      </c>
      <c r="BJ290" s="18" t="s">
        <v>80</v>
      </c>
      <c r="BK290" s="186">
        <f>ROUND(I290*H290,2)</f>
        <v>0</v>
      </c>
      <c r="BL290" s="18" t="s">
        <v>273</v>
      </c>
      <c r="BM290" s="185" t="s">
        <v>437</v>
      </c>
    </row>
    <row r="291" spans="1:65" s="2" customFormat="1" ht="39">
      <c r="A291" s="35"/>
      <c r="B291" s="36"/>
      <c r="C291" s="37"/>
      <c r="D291" s="187" t="s">
        <v>141</v>
      </c>
      <c r="E291" s="37"/>
      <c r="F291" s="188" t="s">
        <v>438</v>
      </c>
      <c r="G291" s="37"/>
      <c r="H291" s="37"/>
      <c r="I291" s="189"/>
      <c r="J291" s="37"/>
      <c r="K291" s="37"/>
      <c r="L291" s="40"/>
      <c r="M291" s="190"/>
      <c r="N291" s="191"/>
      <c r="O291" s="65"/>
      <c r="P291" s="65"/>
      <c r="Q291" s="65"/>
      <c r="R291" s="65"/>
      <c r="S291" s="65"/>
      <c r="T291" s="66"/>
      <c r="U291" s="35"/>
      <c r="V291" s="35"/>
      <c r="W291" s="35"/>
      <c r="X291" s="35"/>
      <c r="Y291" s="35"/>
      <c r="Z291" s="35"/>
      <c r="AA291" s="35"/>
      <c r="AB291" s="35"/>
      <c r="AC291" s="35"/>
      <c r="AD291" s="35"/>
      <c r="AE291" s="35"/>
      <c r="AT291" s="18" t="s">
        <v>141</v>
      </c>
      <c r="AU291" s="18" t="s">
        <v>82</v>
      </c>
    </row>
    <row r="292" spans="1:65" s="13" customFormat="1" ht="11.25">
      <c r="B292" s="192"/>
      <c r="C292" s="193"/>
      <c r="D292" s="187" t="s">
        <v>143</v>
      </c>
      <c r="E292" s="194" t="s">
        <v>19</v>
      </c>
      <c r="F292" s="195" t="s">
        <v>432</v>
      </c>
      <c r="G292" s="193"/>
      <c r="H292" s="194" t="s">
        <v>19</v>
      </c>
      <c r="I292" s="196"/>
      <c r="J292" s="193"/>
      <c r="K292" s="193"/>
      <c r="L292" s="197"/>
      <c r="M292" s="198"/>
      <c r="N292" s="199"/>
      <c r="O292" s="199"/>
      <c r="P292" s="199"/>
      <c r="Q292" s="199"/>
      <c r="R292" s="199"/>
      <c r="S292" s="199"/>
      <c r="T292" s="200"/>
      <c r="AT292" s="201" t="s">
        <v>143</v>
      </c>
      <c r="AU292" s="201" t="s">
        <v>82</v>
      </c>
      <c r="AV292" s="13" t="s">
        <v>80</v>
      </c>
      <c r="AW292" s="13" t="s">
        <v>33</v>
      </c>
      <c r="AX292" s="13" t="s">
        <v>72</v>
      </c>
      <c r="AY292" s="201" t="s">
        <v>132</v>
      </c>
    </row>
    <row r="293" spans="1:65" s="14" customFormat="1" ht="11.25">
      <c r="B293" s="202"/>
      <c r="C293" s="203"/>
      <c r="D293" s="187" t="s">
        <v>143</v>
      </c>
      <c r="E293" s="204" t="s">
        <v>19</v>
      </c>
      <c r="F293" s="205" t="s">
        <v>433</v>
      </c>
      <c r="G293" s="203"/>
      <c r="H293" s="206">
        <v>75</v>
      </c>
      <c r="I293" s="207"/>
      <c r="J293" s="203"/>
      <c r="K293" s="203"/>
      <c r="L293" s="208"/>
      <c r="M293" s="209"/>
      <c r="N293" s="210"/>
      <c r="O293" s="210"/>
      <c r="P293" s="210"/>
      <c r="Q293" s="210"/>
      <c r="R293" s="210"/>
      <c r="S293" s="210"/>
      <c r="T293" s="211"/>
      <c r="AT293" s="212" t="s">
        <v>143</v>
      </c>
      <c r="AU293" s="212" t="s">
        <v>82</v>
      </c>
      <c r="AV293" s="14" t="s">
        <v>82</v>
      </c>
      <c r="AW293" s="14" t="s">
        <v>33</v>
      </c>
      <c r="AX293" s="14" t="s">
        <v>80</v>
      </c>
      <c r="AY293" s="212" t="s">
        <v>132</v>
      </c>
    </row>
    <row r="294" spans="1:65" s="2" customFormat="1" ht="24.2" customHeight="1">
      <c r="A294" s="35"/>
      <c r="B294" s="36"/>
      <c r="C294" s="174" t="s">
        <v>439</v>
      </c>
      <c r="D294" s="174" t="s">
        <v>134</v>
      </c>
      <c r="E294" s="175" t="s">
        <v>440</v>
      </c>
      <c r="F294" s="176" t="s">
        <v>441</v>
      </c>
      <c r="G294" s="177" t="s">
        <v>154</v>
      </c>
      <c r="H294" s="178">
        <v>75</v>
      </c>
      <c r="I294" s="179"/>
      <c r="J294" s="180">
        <f>ROUND(I294*H294,2)</f>
        <v>0</v>
      </c>
      <c r="K294" s="176" t="s">
        <v>138</v>
      </c>
      <c r="L294" s="40"/>
      <c r="M294" s="181" t="s">
        <v>19</v>
      </c>
      <c r="N294" s="182" t="s">
        <v>43</v>
      </c>
      <c r="O294" s="65"/>
      <c r="P294" s="183">
        <f>O294*H294</f>
        <v>0</v>
      </c>
      <c r="Q294" s="183">
        <v>6.0000000000000002E-5</v>
      </c>
      <c r="R294" s="183">
        <f>Q294*H294</f>
        <v>4.5000000000000005E-3</v>
      </c>
      <c r="S294" s="183">
        <v>0</v>
      </c>
      <c r="T294" s="184">
        <f>S294*H294</f>
        <v>0</v>
      </c>
      <c r="U294" s="35"/>
      <c r="V294" s="35"/>
      <c r="W294" s="35"/>
      <c r="X294" s="35"/>
      <c r="Y294" s="35"/>
      <c r="Z294" s="35"/>
      <c r="AA294" s="35"/>
      <c r="AB294" s="35"/>
      <c r="AC294" s="35"/>
      <c r="AD294" s="35"/>
      <c r="AE294" s="35"/>
      <c r="AR294" s="185" t="s">
        <v>273</v>
      </c>
      <c r="AT294" s="185" t="s">
        <v>134</v>
      </c>
      <c r="AU294" s="185" t="s">
        <v>82</v>
      </c>
      <c r="AY294" s="18" t="s">
        <v>132</v>
      </c>
      <c r="BE294" s="186">
        <f>IF(N294="základní",J294,0)</f>
        <v>0</v>
      </c>
      <c r="BF294" s="186">
        <f>IF(N294="snížená",J294,0)</f>
        <v>0</v>
      </c>
      <c r="BG294" s="186">
        <f>IF(N294="zákl. přenesená",J294,0)</f>
        <v>0</v>
      </c>
      <c r="BH294" s="186">
        <f>IF(N294="sníž. přenesená",J294,0)</f>
        <v>0</v>
      </c>
      <c r="BI294" s="186">
        <f>IF(N294="nulová",J294,0)</f>
        <v>0</v>
      </c>
      <c r="BJ294" s="18" t="s">
        <v>80</v>
      </c>
      <c r="BK294" s="186">
        <f>ROUND(I294*H294,2)</f>
        <v>0</v>
      </c>
      <c r="BL294" s="18" t="s">
        <v>273</v>
      </c>
      <c r="BM294" s="185" t="s">
        <v>442</v>
      </c>
    </row>
    <row r="295" spans="1:65" s="13" customFormat="1" ht="11.25">
      <c r="B295" s="192"/>
      <c r="C295" s="193"/>
      <c r="D295" s="187" t="s">
        <v>143</v>
      </c>
      <c r="E295" s="194" t="s">
        <v>19</v>
      </c>
      <c r="F295" s="195" t="s">
        <v>432</v>
      </c>
      <c r="G295" s="193"/>
      <c r="H295" s="194" t="s">
        <v>19</v>
      </c>
      <c r="I295" s="196"/>
      <c r="J295" s="193"/>
      <c r="K295" s="193"/>
      <c r="L295" s="197"/>
      <c r="M295" s="198"/>
      <c r="N295" s="199"/>
      <c r="O295" s="199"/>
      <c r="P295" s="199"/>
      <c r="Q295" s="199"/>
      <c r="R295" s="199"/>
      <c r="S295" s="199"/>
      <c r="T295" s="200"/>
      <c r="AT295" s="201" t="s">
        <v>143</v>
      </c>
      <c r="AU295" s="201" t="s">
        <v>82</v>
      </c>
      <c r="AV295" s="13" t="s">
        <v>80</v>
      </c>
      <c r="AW295" s="13" t="s">
        <v>33</v>
      </c>
      <c r="AX295" s="13" t="s">
        <v>72</v>
      </c>
      <c r="AY295" s="201" t="s">
        <v>132</v>
      </c>
    </row>
    <row r="296" spans="1:65" s="14" customFormat="1" ht="11.25">
      <c r="B296" s="202"/>
      <c r="C296" s="203"/>
      <c r="D296" s="187" t="s">
        <v>143</v>
      </c>
      <c r="E296" s="204" t="s">
        <v>19</v>
      </c>
      <c r="F296" s="205" t="s">
        <v>433</v>
      </c>
      <c r="G296" s="203"/>
      <c r="H296" s="206">
        <v>75</v>
      </c>
      <c r="I296" s="207"/>
      <c r="J296" s="203"/>
      <c r="K296" s="203"/>
      <c r="L296" s="208"/>
      <c r="M296" s="234"/>
      <c r="N296" s="235"/>
      <c r="O296" s="235"/>
      <c r="P296" s="235"/>
      <c r="Q296" s="235"/>
      <c r="R296" s="235"/>
      <c r="S296" s="235"/>
      <c r="T296" s="236"/>
      <c r="AT296" s="212" t="s">
        <v>143</v>
      </c>
      <c r="AU296" s="212" t="s">
        <v>82</v>
      </c>
      <c r="AV296" s="14" t="s">
        <v>82</v>
      </c>
      <c r="AW296" s="14" t="s">
        <v>33</v>
      </c>
      <c r="AX296" s="14" t="s">
        <v>80</v>
      </c>
      <c r="AY296" s="212" t="s">
        <v>132</v>
      </c>
    </row>
    <row r="297" spans="1:65" s="2" customFormat="1" ht="6.95" customHeight="1">
      <c r="A297" s="35"/>
      <c r="B297" s="48"/>
      <c r="C297" s="49"/>
      <c r="D297" s="49"/>
      <c r="E297" s="49"/>
      <c r="F297" s="49"/>
      <c r="G297" s="49"/>
      <c r="H297" s="49"/>
      <c r="I297" s="49"/>
      <c r="J297" s="49"/>
      <c r="K297" s="49"/>
      <c r="L297" s="40"/>
      <c r="M297" s="35"/>
      <c r="O297" s="35"/>
      <c r="P297" s="35"/>
      <c r="Q297" s="35"/>
      <c r="R297" s="35"/>
      <c r="S297" s="35"/>
      <c r="T297" s="35"/>
      <c r="U297" s="35"/>
      <c r="V297" s="35"/>
      <c r="W297" s="35"/>
      <c r="X297" s="35"/>
      <c r="Y297" s="35"/>
      <c r="Z297" s="35"/>
      <c r="AA297" s="35"/>
      <c r="AB297" s="35"/>
      <c r="AC297" s="35"/>
      <c r="AD297" s="35"/>
      <c r="AE297" s="35"/>
    </row>
  </sheetData>
  <sheetProtection algorithmName="SHA-512" hashValue="fmcv9xokjYFK2Kl2BVcoJ/SZtLTQfV/8wwHD8Njk0ci1H7K26xVFVnDSYf2oIy5HrRqvGi2losqD7JhCpnnFtg==" saltValue="oCZDBzR4m9fps8CixjzmatZ0bSSNcC8Nq6cjBR45KVqDg568cWOjegp3a1Ic88myUuHVkMCUOqL7g2rd+LKPaA==" spinCount="100000" sheet="1" objects="1" scenarios="1" formatColumns="0" formatRows="0" autoFilter="0"/>
  <autoFilter ref="C87:K296" xr:uid="{00000000-0009-0000-0000-000001000000}"/>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1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85</v>
      </c>
    </row>
    <row r="3" spans="1:46" s="1" customFormat="1" ht="6.95" customHeight="1">
      <c r="B3" s="102"/>
      <c r="C3" s="103"/>
      <c r="D3" s="103"/>
      <c r="E3" s="103"/>
      <c r="F3" s="103"/>
      <c r="G3" s="103"/>
      <c r="H3" s="103"/>
      <c r="I3" s="103"/>
      <c r="J3" s="103"/>
      <c r="K3" s="103"/>
      <c r="L3" s="21"/>
      <c r="AT3" s="18" t="s">
        <v>82</v>
      </c>
    </row>
    <row r="4" spans="1:46" s="1" customFormat="1" ht="24.95" customHeight="1">
      <c r="B4" s="21"/>
      <c r="D4" s="104" t="s">
        <v>101</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K.ú. Mnichov u Mariánských Lázní - Cesta C5 a liniová zeleň KZ2 - extravilán</v>
      </c>
      <c r="F7" s="367"/>
      <c r="G7" s="367"/>
      <c r="H7" s="367"/>
      <c r="L7" s="21"/>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443</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10. 11. 2020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27</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
        <v>19</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32</v>
      </c>
      <c r="F21" s="35"/>
      <c r="G21" s="35"/>
      <c r="H21" s="35"/>
      <c r="I21" s="106" t="s">
        <v>28</v>
      </c>
      <c r="J21" s="108" t="s">
        <v>19</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35</v>
      </c>
      <c r="F24" s="35"/>
      <c r="G24" s="35"/>
      <c r="H24" s="35"/>
      <c r="I24" s="106" t="s">
        <v>28</v>
      </c>
      <c r="J24" s="108" t="s">
        <v>19</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36</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38</v>
      </c>
      <c r="E30" s="35"/>
      <c r="F30" s="35"/>
      <c r="G30" s="35"/>
      <c r="H30" s="35"/>
      <c r="I30" s="35"/>
      <c r="J30" s="115">
        <f>ROUND(J88,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40</v>
      </c>
      <c r="G32" s="35"/>
      <c r="H32" s="35"/>
      <c r="I32" s="116" t="s">
        <v>39</v>
      </c>
      <c r="J32" s="116" t="s">
        <v>41</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42</v>
      </c>
      <c r="E33" s="106" t="s">
        <v>43</v>
      </c>
      <c r="F33" s="118">
        <f>ROUND((SUM(BE88:BE215)),  2)</f>
        <v>0</v>
      </c>
      <c r="G33" s="35"/>
      <c r="H33" s="35"/>
      <c r="I33" s="119">
        <v>0.21</v>
      </c>
      <c r="J33" s="118">
        <f>ROUND(((SUM(BE88:BE215))*I33),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44</v>
      </c>
      <c r="F34" s="118">
        <f>ROUND((SUM(BF88:BF215)),  2)</f>
        <v>0</v>
      </c>
      <c r="G34" s="35"/>
      <c r="H34" s="35"/>
      <c r="I34" s="119">
        <v>0.15</v>
      </c>
      <c r="J34" s="118">
        <f>ROUND(((SUM(BF88:BF215))*I34),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45</v>
      </c>
      <c r="F35" s="118">
        <f>ROUND((SUM(BG88:BG215)),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46</v>
      </c>
      <c r="F36" s="118">
        <f>ROUND((SUM(BH88:BH215)),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47</v>
      </c>
      <c r="F37" s="118">
        <f>ROUND((SUM(BI88:BI215)),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48</v>
      </c>
      <c r="E39" s="122"/>
      <c r="F39" s="122"/>
      <c r="G39" s="123" t="s">
        <v>49</v>
      </c>
      <c r="H39" s="124" t="s">
        <v>50</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K.ú. Mnichov u Mariánských Lázní - Cesta C5 a liniová zeleň KZ2 - extravilán</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102 - Odvodnění</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Mnichov</v>
      </c>
      <c r="G52" s="37"/>
      <c r="H52" s="37"/>
      <c r="I52" s="30" t="s">
        <v>23</v>
      </c>
      <c r="J52" s="60" t="str">
        <f>IF(J12="","",J12)</f>
        <v>10. 11. 2020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Česká republika - Státní pozemkový úřad</v>
      </c>
      <c r="G54" s="37"/>
      <c r="H54" s="37"/>
      <c r="I54" s="30" t="s">
        <v>31</v>
      </c>
      <c r="J54" s="33" t="str">
        <f>E21</f>
        <v>AZ Consult spol. s r.o.</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Lucie Wojčiková</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70</v>
      </c>
      <c r="D59" s="37"/>
      <c r="E59" s="37"/>
      <c r="F59" s="37"/>
      <c r="G59" s="37"/>
      <c r="H59" s="37"/>
      <c r="I59" s="37"/>
      <c r="J59" s="78">
        <f>J88</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J89</f>
        <v>0</v>
      </c>
      <c r="K60" s="136"/>
      <c r="L60" s="140"/>
    </row>
    <row r="61" spans="1:47" s="10" customFormat="1" ht="19.899999999999999" customHeight="1">
      <c r="B61" s="141"/>
      <c r="C61" s="142"/>
      <c r="D61" s="143" t="s">
        <v>109</v>
      </c>
      <c r="E61" s="144"/>
      <c r="F61" s="144"/>
      <c r="G61" s="144"/>
      <c r="H61" s="144"/>
      <c r="I61" s="144"/>
      <c r="J61" s="145">
        <f>J90</f>
        <v>0</v>
      </c>
      <c r="K61" s="142"/>
      <c r="L61" s="146"/>
    </row>
    <row r="62" spans="1:47" s="10" customFormat="1" ht="19.899999999999999" customHeight="1">
      <c r="B62" s="141"/>
      <c r="C62" s="142"/>
      <c r="D62" s="143" t="s">
        <v>444</v>
      </c>
      <c r="E62" s="144"/>
      <c r="F62" s="144"/>
      <c r="G62" s="144"/>
      <c r="H62" s="144"/>
      <c r="I62" s="144"/>
      <c r="J62" s="145">
        <f>J122</f>
        <v>0</v>
      </c>
      <c r="K62" s="142"/>
      <c r="L62" s="146"/>
    </row>
    <row r="63" spans="1:47" s="10" customFormat="1" ht="19.899999999999999" customHeight="1">
      <c r="B63" s="141"/>
      <c r="C63" s="142"/>
      <c r="D63" s="143" t="s">
        <v>110</v>
      </c>
      <c r="E63" s="144"/>
      <c r="F63" s="144"/>
      <c r="G63" s="144"/>
      <c r="H63" s="144"/>
      <c r="I63" s="144"/>
      <c r="J63" s="145">
        <f>J143</f>
        <v>0</v>
      </c>
      <c r="K63" s="142"/>
      <c r="L63" s="146"/>
    </row>
    <row r="64" spans="1:47" s="10" customFormat="1" ht="19.899999999999999" customHeight="1">
      <c r="B64" s="141"/>
      <c r="C64" s="142"/>
      <c r="D64" s="143" t="s">
        <v>111</v>
      </c>
      <c r="E64" s="144"/>
      <c r="F64" s="144"/>
      <c r="G64" s="144"/>
      <c r="H64" s="144"/>
      <c r="I64" s="144"/>
      <c r="J64" s="145">
        <f>J156</f>
        <v>0</v>
      </c>
      <c r="K64" s="142"/>
      <c r="L64" s="146"/>
    </row>
    <row r="65" spans="1:31" s="10" customFormat="1" ht="19.899999999999999" customHeight="1">
      <c r="B65" s="141"/>
      <c r="C65" s="142"/>
      <c r="D65" s="143" t="s">
        <v>445</v>
      </c>
      <c r="E65" s="144"/>
      <c r="F65" s="144"/>
      <c r="G65" s="144"/>
      <c r="H65" s="144"/>
      <c r="I65" s="144"/>
      <c r="J65" s="145">
        <f>J170</f>
        <v>0</v>
      </c>
      <c r="K65" s="142"/>
      <c r="L65" s="146"/>
    </row>
    <row r="66" spans="1:31" s="10" customFormat="1" ht="19.899999999999999" customHeight="1">
      <c r="B66" s="141"/>
      <c r="C66" s="142"/>
      <c r="D66" s="143" t="s">
        <v>112</v>
      </c>
      <c r="E66" s="144"/>
      <c r="F66" s="144"/>
      <c r="G66" s="144"/>
      <c r="H66" s="144"/>
      <c r="I66" s="144"/>
      <c r="J66" s="145">
        <f>J184</f>
        <v>0</v>
      </c>
      <c r="K66" s="142"/>
      <c r="L66" s="146"/>
    </row>
    <row r="67" spans="1:31" s="10" customFormat="1" ht="19.899999999999999" customHeight="1">
      <c r="B67" s="141"/>
      <c r="C67" s="142"/>
      <c r="D67" s="143" t="s">
        <v>113</v>
      </c>
      <c r="E67" s="144"/>
      <c r="F67" s="144"/>
      <c r="G67" s="144"/>
      <c r="H67" s="144"/>
      <c r="I67" s="144"/>
      <c r="J67" s="145">
        <f>J200</f>
        <v>0</v>
      </c>
      <c r="K67" s="142"/>
      <c r="L67" s="146"/>
    </row>
    <row r="68" spans="1:31" s="10" customFormat="1" ht="19.899999999999999" customHeight="1">
      <c r="B68" s="141"/>
      <c r="C68" s="142"/>
      <c r="D68" s="143" t="s">
        <v>114</v>
      </c>
      <c r="E68" s="144"/>
      <c r="F68" s="144"/>
      <c r="G68" s="144"/>
      <c r="H68" s="144"/>
      <c r="I68" s="144"/>
      <c r="J68" s="145">
        <f>J214</f>
        <v>0</v>
      </c>
      <c r="K68" s="142"/>
      <c r="L68" s="146"/>
    </row>
    <row r="69" spans="1:31" s="2" customFormat="1" ht="21.75" customHeight="1">
      <c r="A69" s="35"/>
      <c r="B69" s="36"/>
      <c r="C69" s="37"/>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6.95" customHeight="1">
      <c r="A70" s="35"/>
      <c r="B70" s="48"/>
      <c r="C70" s="49"/>
      <c r="D70" s="49"/>
      <c r="E70" s="49"/>
      <c r="F70" s="49"/>
      <c r="G70" s="49"/>
      <c r="H70" s="49"/>
      <c r="I70" s="49"/>
      <c r="J70" s="49"/>
      <c r="K70" s="49"/>
      <c r="L70" s="107"/>
      <c r="S70" s="35"/>
      <c r="T70" s="35"/>
      <c r="U70" s="35"/>
      <c r="V70" s="35"/>
      <c r="W70" s="35"/>
      <c r="X70" s="35"/>
      <c r="Y70" s="35"/>
      <c r="Z70" s="35"/>
      <c r="AA70" s="35"/>
      <c r="AB70" s="35"/>
      <c r="AC70" s="35"/>
      <c r="AD70" s="35"/>
      <c r="AE70" s="35"/>
    </row>
    <row r="74" spans="1:31" s="2" customFormat="1" ht="6.95" customHeight="1">
      <c r="A74" s="35"/>
      <c r="B74" s="50"/>
      <c r="C74" s="51"/>
      <c r="D74" s="51"/>
      <c r="E74" s="51"/>
      <c r="F74" s="51"/>
      <c r="G74" s="51"/>
      <c r="H74" s="51"/>
      <c r="I74" s="51"/>
      <c r="J74" s="51"/>
      <c r="K74" s="51"/>
      <c r="L74" s="107"/>
      <c r="S74" s="35"/>
      <c r="T74" s="35"/>
      <c r="U74" s="35"/>
      <c r="V74" s="35"/>
      <c r="W74" s="35"/>
      <c r="X74" s="35"/>
      <c r="Y74" s="35"/>
      <c r="Z74" s="35"/>
      <c r="AA74" s="35"/>
      <c r="AB74" s="35"/>
      <c r="AC74" s="35"/>
      <c r="AD74" s="35"/>
      <c r="AE74" s="35"/>
    </row>
    <row r="75" spans="1:31" s="2" customFormat="1" ht="24.95" customHeight="1">
      <c r="A75" s="35"/>
      <c r="B75" s="36"/>
      <c r="C75" s="24" t="s">
        <v>117</v>
      </c>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07"/>
      <c r="S76" s="35"/>
      <c r="T76" s="35"/>
      <c r="U76" s="35"/>
      <c r="V76" s="35"/>
      <c r="W76" s="35"/>
      <c r="X76" s="35"/>
      <c r="Y76" s="35"/>
      <c r="Z76" s="35"/>
      <c r="AA76" s="35"/>
      <c r="AB76" s="35"/>
      <c r="AC76" s="35"/>
      <c r="AD76" s="35"/>
      <c r="AE76" s="35"/>
    </row>
    <row r="77" spans="1:31" s="2" customFormat="1" ht="12" customHeight="1">
      <c r="A77" s="35"/>
      <c r="B77" s="36"/>
      <c r="C77" s="30" t="s">
        <v>16</v>
      </c>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16.5" customHeight="1">
      <c r="A78" s="35"/>
      <c r="B78" s="36"/>
      <c r="C78" s="37"/>
      <c r="D78" s="37"/>
      <c r="E78" s="373" t="str">
        <f>E7</f>
        <v>K.ú. Mnichov u Mariánských Lázní - Cesta C5 a liniová zeleň KZ2 - extravilán</v>
      </c>
      <c r="F78" s="374"/>
      <c r="G78" s="374"/>
      <c r="H78" s="374"/>
      <c r="I78" s="37"/>
      <c r="J78" s="37"/>
      <c r="K78" s="37"/>
      <c r="L78" s="107"/>
      <c r="S78" s="35"/>
      <c r="T78" s="35"/>
      <c r="U78" s="35"/>
      <c r="V78" s="35"/>
      <c r="W78" s="35"/>
      <c r="X78" s="35"/>
      <c r="Y78" s="35"/>
      <c r="Z78" s="35"/>
      <c r="AA78" s="35"/>
      <c r="AB78" s="35"/>
      <c r="AC78" s="35"/>
      <c r="AD78" s="35"/>
      <c r="AE78" s="35"/>
    </row>
    <row r="79" spans="1:31" s="2" customFormat="1" ht="12" customHeight="1">
      <c r="A79" s="35"/>
      <c r="B79" s="36"/>
      <c r="C79" s="30" t="s">
        <v>102</v>
      </c>
      <c r="D79" s="37"/>
      <c r="E79" s="37"/>
      <c r="F79" s="37"/>
      <c r="G79" s="37"/>
      <c r="H79" s="37"/>
      <c r="I79" s="37"/>
      <c r="J79" s="37"/>
      <c r="K79" s="37"/>
      <c r="L79" s="107"/>
      <c r="S79" s="35"/>
      <c r="T79" s="35"/>
      <c r="U79" s="35"/>
      <c r="V79" s="35"/>
      <c r="W79" s="35"/>
      <c r="X79" s="35"/>
      <c r="Y79" s="35"/>
      <c r="Z79" s="35"/>
      <c r="AA79" s="35"/>
      <c r="AB79" s="35"/>
      <c r="AC79" s="35"/>
      <c r="AD79" s="35"/>
      <c r="AE79" s="35"/>
    </row>
    <row r="80" spans="1:31" s="2" customFormat="1" ht="16.5" customHeight="1">
      <c r="A80" s="35"/>
      <c r="B80" s="36"/>
      <c r="C80" s="37"/>
      <c r="D80" s="37"/>
      <c r="E80" s="326" t="str">
        <f>E9</f>
        <v>SO 102 - Odvodnění</v>
      </c>
      <c r="F80" s="375"/>
      <c r="G80" s="375"/>
      <c r="H80" s="375"/>
      <c r="I80" s="37"/>
      <c r="J80" s="37"/>
      <c r="K80" s="37"/>
      <c r="L80" s="107"/>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37"/>
      <c r="J81" s="37"/>
      <c r="K81" s="37"/>
      <c r="L81" s="107"/>
      <c r="S81" s="35"/>
      <c r="T81" s="35"/>
      <c r="U81" s="35"/>
      <c r="V81" s="35"/>
      <c r="W81" s="35"/>
      <c r="X81" s="35"/>
      <c r="Y81" s="35"/>
      <c r="Z81" s="35"/>
      <c r="AA81" s="35"/>
      <c r="AB81" s="35"/>
      <c r="AC81" s="35"/>
      <c r="AD81" s="35"/>
      <c r="AE81" s="35"/>
    </row>
    <row r="82" spans="1:65" s="2" customFormat="1" ht="12" customHeight="1">
      <c r="A82" s="35"/>
      <c r="B82" s="36"/>
      <c r="C82" s="30" t="s">
        <v>21</v>
      </c>
      <c r="D82" s="37"/>
      <c r="E82" s="37"/>
      <c r="F82" s="28" t="str">
        <f>F12</f>
        <v>Mnichov</v>
      </c>
      <c r="G82" s="37"/>
      <c r="H82" s="37"/>
      <c r="I82" s="30" t="s">
        <v>23</v>
      </c>
      <c r="J82" s="60" t="str">
        <f>IF(J12="","",J12)</f>
        <v>10. 11. 2020</v>
      </c>
      <c r="K82" s="37"/>
      <c r="L82" s="107"/>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37"/>
      <c r="J83" s="37"/>
      <c r="K83" s="37"/>
      <c r="L83" s="107"/>
      <c r="S83" s="35"/>
      <c r="T83" s="35"/>
      <c r="U83" s="35"/>
      <c r="V83" s="35"/>
      <c r="W83" s="35"/>
      <c r="X83" s="35"/>
      <c r="Y83" s="35"/>
      <c r="Z83" s="35"/>
      <c r="AA83" s="35"/>
      <c r="AB83" s="35"/>
      <c r="AC83" s="35"/>
      <c r="AD83" s="35"/>
      <c r="AE83" s="35"/>
    </row>
    <row r="84" spans="1:65" s="2" customFormat="1" ht="25.7" customHeight="1">
      <c r="A84" s="35"/>
      <c r="B84" s="36"/>
      <c r="C84" s="30" t="s">
        <v>25</v>
      </c>
      <c r="D84" s="37"/>
      <c r="E84" s="37"/>
      <c r="F84" s="28" t="str">
        <f>E15</f>
        <v>Česká republika - Státní pozemkový úřad</v>
      </c>
      <c r="G84" s="37"/>
      <c r="H84" s="37"/>
      <c r="I84" s="30" t="s">
        <v>31</v>
      </c>
      <c r="J84" s="33" t="str">
        <f>E21</f>
        <v>AZ Consult spol. s r.o.</v>
      </c>
      <c r="K84" s="37"/>
      <c r="L84" s="107"/>
      <c r="S84" s="35"/>
      <c r="T84" s="35"/>
      <c r="U84" s="35"/>
      <c r="V84" s="35"/>
      <c r="W84" s="35"/>
      <c r="X84" s="35"/>
      <c r="Y84" s="35"/>
      <c r="Z84" s="35"/>
      <c r="AA84" s="35"/>
      <c r="AB84" s="35"/>
      <c r="AC84" s="35"/>
      <c r="AD84" s="35"/>
      <c r="AE84" s="35"/>
    </row>
    <row r="85" spans="1:65" s="2" customFormat="1" ht="15.2" customHeight="1">
      <c r="A85" s="35"/>
      <c r="B85" s="36"/>
      <c r="C85" s="30" t="s">
        <v>29</v>
      </c>
      <c r="D85" s="37"/>
      <c r="E85" s="37"/>
      <c r="F85" s="28" t="str">
        <f>IF(E18="","",E18)</f>
        <v>Vyplň údaj</v>
      </c>
      <c r="G85" s="37"/>
      <c r="H85" s="37"/>
      <c r="I85" s="30" t="s">
        <v>34</v>
      </c>
      <c r="J85" s="33" t="str">
        <f>E24</f>
        <v>Lucie Wojčiková</v>
      </c>
      <c r="K85" s="37"/>
      <c r="L85" s="107"/>
      <c r="S85" s="35"/>
      <c r="T85" s="35"/>
      <c r="U85" s="35"/>
      <c r="V85" s="35"/>
      <c r="W85" s="35"/>
      <c r="X85" s="35"/>
      <c r="Y85" s="35"/>
      <c r="Z85" s="35"/>
      <c r="AA85" s="35"/>
      <c r="AB85" s="35"/>
      <c r="AC85" s="35"/>
      <c r="AD85" s="35"/>
      <c r="AE85" s="35"/>
    </row>
    <row r="86" spans="1:65" s="2" customFormat="1" ht="10.35" customHeight="1">
      <c r="A86" s="35"/>
      <c r="B86" s="36"/>
      <c r="C86" s="37"/>
      <c r="D86" s="37"/>
      <c r="E86" s="37"/>
      <c r="F86" s="37"/>
      <c r="G86" s="37"/>
      <c r="H86" s="37"/>
      <c r="I86" s="37"/>
      <c r="J86" s="37"/>
      <c r="K86" s="37"/>
      <c r="L86" s="107"/>
      <c r="S86" s="35"/>
      <c r="T86" s="35"/>
      <c r="U86" s="35"/>
      <c r="V86" s="35"/>
      <c r="W86" s="35"/>
      <c r="X86" s="35"/>
      <c r="Y86" s="35"/>
      <c r="Z86" s="35"/>
      <c r="AA86" s="35"/>
      <c r="AB86" s="35"/>
      <c r="AC86" s="35"/>
      <c r="AD86" s="35"/>
      <c r="AE86" s="35"/>
    </row>
    <row r="87" spans="1:65" s="11" customFormat="1" ht="29.25" customHeight="1">
      <c r="A87" s="147"/>
      <c r="B87" s="148"/>
      <c r="C87" s="149" t="s">
        <v>118</v>
      </c>
      <c r="D87" s="150" t="s">
        <v>57</v>
      </c>
      <c r="E87" s="150" t="s">
        <v>53</v>
      </c>
      <c r="F87" s="150" t="s">
        <v>54</v>
      </c>
      <c r="G87" s="150" t="s">
        <v>119</v>
      </c>
      <c r="H87" s="150" t="s">
        <v>120</v>
      </c>
      <c r="I87" s="150" t="s">
        <v>121</v>
      </c>
      <c r="J87" s="150" t="s">
        <v>106</v>
      </c>
      <c r="K87" s="151" t="s">
        <v>122</v>
      </c>
      <c r="L87" s="152"/>
      <c r="M87" s="69" t="s">
        <v>19</v>
      </c>
      <c r="N87" s="70" t="s">
        <v>42</v>
      </c>
      <c r="O87" s="70" t="s">
        <v>123</v>
      </c>
      <c r="P87" s="70" t="s">
        <v>124</v>
      </c>
      <c r="Q87" s="70" t="s">
        <v>125</v>
      </c>
      <c r="R87" s="70" t="s">
        <v>126</v>
      </c>
      <c r="S87" s="70" t="s">
        <v>127</v>
      </c>
      <c r="T87" s="71" t="s">
        <v>128</v>
      </c>
      <c r="U87" s="147"/>
      <c r="V87" s="147"/>
      <c r="W87" s="147"/>
      <c r="X87" s="147"/>
      <c r="Y87" s="147"/>
      <c r="Z87" s="147"/>
      <c r="AA87" s="147"/>
      <c r="AB87" s="147"/>
      <c r="AC87" s="147"/>
      <c r="AD87" s="147"/>
      <c r="AE87" s="147"/>
    </row>
    <row r="88" spans="1:65" s="2" customFormat="1" ht="22.9" customHeight="1">
      <c r="A88" s="35"/>
      <c r="B88" s="36"/>
      <c r="C88" s="76" t="s">
        <v>129</v>
      </c>
      <c r="D88" s="37"/>
      <c r="E88" s="37"/>
      <c r="F88" s="37"/>
      <c r="G88" s="37"/>
      <c r="H88" s="37"/>
      <c r="I88" s="37"/>
      <c r="J88" s="153">
        <f>BK88</f>
        <v>0</v>
      </c>
      <c r="K88" s="37"/>
      <c r="L88" s="40"/>
      <c r="M88" s="72"/>
      <c r="N88" s="154"/>
      <c r="O88" s="73"/>
      <c r="P88" s="155">
        <f>P89</f>
        <v>0</v>
      </c>
      <c r="Q88" s="73"/>
      <c r="R88" s="155">
        <f>R89</f>
        <v>483.48572445399998</v>
      </c>
      <c r="S88" s="73"/>
      <c r="T88" s="156">
        <f>T89</f>
        <v>239.8896</v>
      </c>
      <c r="U88" s="35"/>
      <c r="V88" s="35"/>
      <c r="W88" s="35"/>
      <c r="X88" s="35"/>
      <c r="Y88" s="35"/>
      <c r="Z88" s="35"/>
      <c r="AA88" s="35"/>
      <c r="AB88" s="35"/>
      <c r="AC88" s="35"/>
      <c r="AD88" s="35"/>
      <c r="AE88" s="35"/>
      <c r="AT88" s="18" t="s">
        <v>71</v>
      </c>
      <c r="AU88" s="18" t="s">
        <v>107</v>
      </c>
      <c r="BK88" s="157">
        <f>BK89</f>
        <v>0</v>
      </c>
    </row>
    <row r="89" spans="1:65" s="12" customFormat="1" ht="25.9" customHeight="1">
      <c r="B89" s="158"/>
      <c r="C89" s="159"/>
      <c r="D89" s="160" t="s">
        <v>71</v>
      </c>
      <c r="E89" s="161" t="s">
        <v>130</v>
      </c>
      <c r="F89" s="161" t="s">
        <v>131</v>
      </c>
      <c r="G89" s="159"/>
      <c r="H89" s="159"/>
      <c r="I89" s="162"/>
      <c r="J89" s="163">
        <f>BK89</f>
        <v>0</v>
      </c>
      <c r="K89" s="159"/>
      <c r="L89" s="164"/>
      <c r="M89" s="165"/>
      <c r="N89" s="166"/>
      <c r="O89" s="166"/>
      <c r="P89" s="167">
        <f>P90+P122+P143+P156+P170+P184+P200+P214</f>
        <v>0</v>
      </c>
      <c r="Q89" s="166"/>
      <c r="R89" s="167">
        <f>R90+R122+R143+R156+R170+R184+R200+R214</f>
        <v>483.48572445399998</v>
      </c>
      <c r="S89" s="166"/>
      <c r="T89" s="168">
        <f>T90+T122+T143+T156+T170+T184+T200+T214</f>
        <v>239.8896</v>
      </c>
      <c r="AR89" s="169" t="s">
        <v>80</v>
      </c>
      <c r="AT89" s="170" t="s">
        <v>71</v>
      </c>
      <c r="AU89" s="170" t="s">
        <v>72</v>
      </c>
      <c r="AY89" s="169" t="s">
        <v>132</v>
      </c>
      <c r="BK89" s="171">
        <f>BK90+BK122+BK143+BK156+BK170+BK184+BK200+BK214</f>
        <v>0</v>
      </c>
    </row>
    <row r="90" spans="1:65" s="12" customFormat="1" ht="22.9" customHeight="1">
      <c r="B90" s="158"/>
      <c r="C90" s="159"/>
      <c r="D90" s="160" t="s">
        <v>71</v>
      </c>
      <c r="E90" s="172" t="s">
        <v>80</v>
      </c>
      <c r="F90" s="172" t="s">
        <v>133</v>
      </c>
      <c r="G90" s="159"/>
      <c r="H90" s="159"/>
      <c r="I90" s="162"/>
      <c r="J90" s="173">
        <f>BK90</f>
        <v>0</v>
      </c>
      <c r="K90" s="159"/>
      <c r="L90" s="164"/>
      <c r="M90" s="165"/>
      <c r="N90" s="166"/>
      <c r="O90" s="166"/>
      <c r="P90" s="167">
        <f>SUM(P91:P121)</f>
        <v>0</v>
      </c>
      <c r="Q90" s="166"/>
      <c r="R90" s="167">
        <f>SUM(R91:R121)</f>
        <v>11.048</v>
      </c>
      <c r="S90" s="166"/>
      <c r="T90" s="168">
        <f>SUM(T91:T121)</f>
        <v>0</v>
      </c>
      <c r="AR90" s="169" t="s">
        <v>80</v>
      </c>
      <c r="AT90" s="170" t="s">
        <v>71</v>
      </c>
      <c r="AU90" s="170" t="s">
        <v>80</v>
      </c>
      <c r="AY90" s="169" t="s">
        <v>132</v>
      </c>
      <c r="BK90" s="171">
        <f>SUM(BK91:BK121)</f>
        <v>0</v>
      </c>
    </row>
    <row r="91" spans="1:65" s="2" customFormat="1" ht="24.2" customHeight="1">
      <c r="A91" s="35"/>
      <c r="B91" s="36"/>
      <c r="C91" s="174" t="s">
        <v>80</v>
      </c>
      <c r="D91" s="174" t="s">
        <v>134</v>
      </c>
      <c r="E91" s="175" t="s">
        <v>446</v>
      </c>
      <c r="F91" s="176" t="s">
        <v>447</v>
      </c>
      <c r="G91" s="177" t="s">
        <v>183</v>
      </c>
      <c r="H91" s="178">
        <v>28.512</v>
      </c>
      <c r="I91" s="179"/>
      <c r="J91" s="180">
        <f>ROUND(I91*H91,2)</f>
        <v>0</v>
      </c>
      <c r="K91" s="176" t="s">
        <v>138</v>
      </c>
      <c r="L91" s="40"/>
      <c r="M91" s="181" t="s">
        <v>19</v>
      </c>
      <c r="N91" s="182" t="s">
        <v>43</v>
      </c>
      <c r="O91" s="65"/>
      <c r="P91" s="183">
        <f>O91*H91</f>
        <v>0</v>
      </c>
      <c r="Q91" s="183">
        <v>0</v>
      </c>
      <c r="R91" s="183">
        <f>Q91*H91</f>
        <v>0</v>
      </c>
      <c r="S91" s="183">
        <v>0</v>
      </c>
      <c r="T91" s="184">
        <f>S91*H91</f>
        <v>0</v>
      </c>
      <c r="U91" s="35"/>
      <c r="V91" s="35"/>
      <c r="W91" s="35"/>
      <c r="X91" s="35"/>
      <c r="Y91" s="35"/>
      <c r="Z91" s="35"/>
      <c r="AA91" s="35"/>
      <c r="AB91" s="35"/>
      <c r="AC91" s="35"/>
      <c r="AD91" s="35"/>
      <c r="AE91" s="35"/>
      <c r="AR91" s="185" t="s">
        <v>139</v>
      </c>
      <c r="AT91" s="185" t="s">
        <v>134</v>
      </c>
      <c r="AU91" s="185" t="s">
        <v>82</v>
      </c>
      <c r="AY91" s="18" t="s">
        <v>132</v>
      </c>
      <c r="BE91" s="186">
        <f>IF(N91="základní",J91,0)</f>
        <v>0</v>
      </c>
      <c r="BF91" s="186">
        <f>IF(N91="snížená",J91,0)</f>
        <v>0</v>
      </c>
      <c r="BG91" s="186">
        <f>IF(N91="zákl. přenesená",J91,0)</f>
        <v>0</v>
      </c>
      <c r="BH91" s="186">
        <f>IF(N91="sníž. přenesená",J91,0)</f>
        <v>0</v>
      </c>
      <c r="BI91" s="186">
        <f>IF(N91="nulová",J91,0)</f>
        <v>0</v>
      </c>
      <c r="BJ91" s="18" t="s">
        <v>80</v>
      </c>
      <c r="BK91" s="186">
        <f>ROUND(I91*H91,2)</f>
        <v>0</v>
      </c>
      <c r="BL91" s="18" t="s">
        <v>139</v>
      </c>
      <c r="BM91" s="185" t="s">
        <v>448</v>
      </c>
    </row>
    <row r="92" spans="1:65" s="2" customFormat="1" ht="48.75">
      <c r="A92" s="35"/>
      <c r="B92" s="36"/>
      <c r="C92" s="37"/>
      <c r="D92" s="187" t="s">
        <v>141</v>
      </c>
      <c r="E92" s="37"/>
      <c r="F92" s="188" t="s">
        <v>449</v>
      </c>
      <c r="G92" s="37"/>
      <c r="H92" s="37"/>
      <c r="I92" s="189"/>
      <c r="J92" s="37"/>
      <c r="K92" s="37"/>
      <c r="L92" s="40"/>
      <c r="M92" s="190"/>
      <c r="N92" s="191"/>
      <c r="O92" s="65"/>
      <c r="P92" s="65"/>
      <c r="Q92" s="65"/>
      <c r="R92" s="65"/>
      <c r="S92" s="65"/>
      <c r="T92" s="66"/>
      <c r="U92" s="35"/>
      <c r="V92" s="35"/>
      <c r="W92" s="35"/>
      <c r="X92" s="35"/>
      <c r="Y92" s="35"/>
      <c r="Z92" s="35"/>
      <c r="AA92" s="35"/>
      <c r="AB92" s="35"/>
      <c r="AC92" s="35"/>
      <c r="AD92" s="35"/>
      <c r="AE92" s="35"/>
      <c r="AT92" s="18" t="s">
        <v>141</v>
      </c>
      <c r="AU92" s="18" t="s">
        <v>82</v>
      </c>
    </row>
    <row r="93" spans="1:65" s="13" customFormat="1" ht="11.25">
      <c r="B93" s="192"/>
      <c r="C93" s="193"/>
      <c r="D93" s="187" t="s">
        <v>143</v>
      </c>
      <c r="E93" s="194" t="s">
        <v>19</v>
      </c>
      <c r="F93" s="195" t="s">
        <v>450</v>
      </c>
      <c r="G93" s="193"/>
      <c r="H93" s="194" t="s">
        <v>19</v>
      </c>
      <c r="I93" s="196"/>
      <c r="J93" s="193"/>
      <c r="K93" s="193"/>
      <c r="L93" s="197"/>
      <c r="M93" s="198"/>
      <c r="N93" s="199"/>
      <c r="O93" s="199"/>
      <c r="P93" s="199"/>
      <c r="Q93" s="199"/>
      <c r="R93" s="199"/>
      <c r="S93" s="199"/>
      <c r="T93" s="200"/>
      <c r="AT93" s="201" t="s">
        <v>143</v>
      </c>
      <c r="AU93" s="201" t="s">
        <v>82</v>
      </c>
      <c r="AV93" s="13" t="s">
        <v>80</v>
      </c>
      <c r="AW93" s="13" t="s">
        <v>33</v>
      </c>
      <c r="AX93" s="13" t="s">
        <v>72</v>
      </c>
      <c r="AY93" s="201" t="s">
        <v>132</v>
      </c>
    </row>
    <row r="94" spans="1:65" s="14" customFormat="1" ht="11.25">
      <c r="B94" s="202"/>
      <c r="C94" s="203"/>
      <c r="D94" s="187" t="s">
        <v>143</v>
      </c>
      <c r="E94" s="204" t="s">
        <v>19</v>
      </c>
      <c r="F94" s="205" t="s">
        <v>451</v>
      </c>
      <c r="G94" s="203"/>
      <c r="H94" s="206">
        <v>28.512</v>
      </c>
      <c r="I94" s="207"/>
      <c r="J94" s="203"/>
      <c r="K94" s="203"/>
      <c r="L94" s="208"/>
      <c r="M94" s="209"/>
      <c r="N94" s="210"/>
      <c r="O94" s="210"/>
      <c r="P94" s="210"/>
      <c r="Q94" s="210"/>
      <c r="R94" s="210"/>
      <c r="S94" s="210"/>
      <c r="T94" s="211"/>
      <c r="AT94" s="212" t="s">
        <v>143</v>
      </c>
      <c r="AU94" s="212" t="s">
        <v>82</v>
      </c>
      <c r="AV94" s="14" t="s">
        <v>82</v>
      </c>
      <c r="AW94" s="14" t="s">
        <v>33</v>
      </c>
      <c r="AX94" s="14" t="s">
        <v>80</v>
      </c>
      <c r="AY94" s="212" t="s">
        <v>132</v>
      </c>
    </row>
    <row r="95" spans="1:65" s="2" customFormat="1" ht="24.2" customHeight="1">
      <c r="A95" s="35"/>
      <c r="B95" s="36"/>
      <c r="C95" s="174" t="s">
        <v>82</v>
      </c>
      <c r="D95" s="174" t="s">
        <v>134</v>
      </c>
      <c r="E95" s="175" t="s">
        <v>452</v>
      </c>
      <c r="F95" s="176" t="s">
        <v>453</v>
      </c>
      <c r="G95" s="177" t="s">
        <v>183</v>
      </c>
      <c r="H95" s="178">
        <v>245.88200000000001</v>
      </c>
      <c r="I95" s="179"/>
      <c r="J95" s="180">
        <f>ROUND(I95*H95,2)</f>
        <v>0</v>
      </c>
      <c r="K95" s="176" t="s">
        <v>138</v>
      </c>
      <c r="L95" s="40"/>
      <c r="M95" s="181" t="s">
        <v>19</v>
      </c>
      <c r="N95" s="182" t="s">
        <v>43</v>
      </c>
      <c r="O95" s="65"/>
      <c r="P95" s="183">
        <f>O95*H95</f>
        <v>0</v>
      </c>
      <c r="Q95" s="183">
        <v>0</v>
      </c>
      <c r="R95" s="183">
        <f>Q95*H95</f>
        <v>0</v>
      </c>
      <c r="S95" s="183">
        <v>0</v>
      </c>
      <c r="T95" s="184">
        <f>S95*H95</f>
        <v>0</v>
      </c>
      <c r="U95" s="35"/>
      <c r="V95" s="35"/>
      <c r="W95" s="35"/>
      <c r="X95" s="35"/>
      <c r="Y95" s="35"/>
      <c r="Z95" s="35"/>
      <c r="AA95" s="35"/>
      <c r="AB95" s="35"/>
      <c r="AC95" s="35"/>
      <c r="AD95" s="35"/>
      <c r="AE95" s="35"/>
      <c r="AR95" s="185" t="s">
        <v>139</v>
      </c>
      <c r="AT95" s="185" t="s">
        <v>134</v>
      </c>
      <c r="AU95" s="185" t="s">
        <v>82</v>
      </c>
      <c r="AY95" s="18" t="s">
        <v>132</v>
      </c>
      <c r="BE95" s="186">
        <f>IF(N95="základní",J95,0)</f>
        <v>0</v>
      </c>
      <c r="BF95" s="186">
        <f>IF(N95="snížená",J95,0)</f>
        <v>0</v>
      </c>
      <c r="BG95" s="186">
        <f>IF(N95="zákl. přenesená",J95,0)</f>
        <v>0</v>
      </c>
      <c r="BH95" s="186">
        <f>IF(N95="sníž. přenesená",J95,0)</f>
        <v>0</v>
      </c>
      <c r="BI95" s="186">
        <f>IF(N95="nulová",J95,0)</f>
        <v>0</v>
      </c>
      <c r="BJ95" s="18" t="s">
        <v>80</v>
      </c>
      <c r="BK95" s="186">
        <f>ROUND(I95*H95,2)</f>
        <v>0</v>
      </c>
      <c r="BL95" s="18" t="s">
        <v>139</v>
      </c>
      <c r="BM95" s="185" t="s">
        <v>454</v>
      </c>
    </row>
    <row r="96" spans="1:65" s="2" customFormat="1" ht="48.75">
      <c r="A96" s="35"/>
      <c r="B96" s="36"/>
      <c r="C96" s="37"/>
      <c r="D96" s="187" t="s">
        <v>141</v>
      </c>
      <c r="E96" s="37"/>
      <c r="F96" s="188" t="s">
        <v>449</v>
      </c>
      <c r="G96" s="37"/>
      <c r="H96" s="37"/>
      <c r="I96" s="189"/>
      <c r="J96" s="37"/>
      <c r="K96" s="37"/>
      <c r="L96" s="40"/>
      <c r="M96" s="190"/>
      <c r="N96" s="191"/>
      <c r="O96" s="65"/>
      <c r="P96" s="65"/>
      <c r="Q96" s="65"/>
      <c r="R96" s="65"/>
      <c r="S96" s="65"/>
      <c r="T96" s="66"/>
      <c r="U96" s="35"/>
      <c r="V96" s="35"/>
      <c r="W96" s="35"/>
      <c r="X96" s="35"/>
      <c r="Y96" s="35"/>
      <c r="Z96" s="35"/>
      <c r="AA96" s="35"/>
      <c r="AB96" s="35"/>
      <c r="AC96" s="35"/>
      <c r="AD96" s="35"/>
      <c r="AE96" s="35"/>
      <c r="AT96" s="18" t="s">
        <v>141</v>
      </c>
      <c r="AU96" s="18" t="s">
        <v>82</v>
      </c>
    </row>
    <row r="97" spans="1:65" s="13" customFormat="1" ht="11.25">
      <c r="B97" s="192"/>
      <c r="C97" s="193"/>
      <c r="D97" s="187" t="s">
        <v>143</v>
      </c>
      <c r="E97" s="194" t="s">
        <v>19</v>
      </c>
      <c r="F97" s="195" t="s">
        <v>455</v>
      </c>
      <c r="G97" s="193"/>
      <c r="H97" s="194" t="s">
        <v>19</v>
      </c>
      <c r="I97" s="196"/>
      <c r="J97" s="193"/>
      <c r="K97" s="193"/>
      <c r="L97" s="197"/>
      <c r="M97" s="198"/>
      <c r="N97" s="199"/>
      <c r="O97" s="199"/>
      <c r="P97" s="199"/>
      <c r="Q97" s="199"/>
      <c r="R97" s="199"/>
      <c r="S97" s="199"/>
      <c r="T97" s="200"/>
      <c r="AT97" s="201" t="s">
        <v>143</v>
      </c>
      <c r="AU97" s="201" t="s">
        <v>82</v>
      </c>
      <c r="AV97" s="13" t="s">
        <v>80</v>
      </c>
      <c r="AW97" s="13" t="s">
        <v>33</v>
      </c>
      <c r="AX97" s="13" t="s">
        <v>72</v>
      </c>
      <c r="AY97" s="201" t="s">
        <v>132</v>
      </c>
    </row>
    <row r="98" spans="1:65" s="14" customFormat="1" ht="11.25">
      <c r="B98" s="202"/>
      <c r="C98" s="203"/>
      <c r="D98" s="187" t="s">
        <v>143</v>
      </c>
      <c r="E98" s="204" t="s">
        <v>19</v>
      </c>
      <c r="F98" s="205" t="s">
        <v>456</v>
      </c>
      <c r="G98" s="203"/>
      <c r="H98" s="206">
        <v>245.88200000000001</v>
      </c>
      <c r="I98" s="207"/>
      <c r="J98" s="203"/>
      <c r="K98" s="203"/>
      <c r="L98" s="208"/>
      <c r="M98" s="209"/>
      <c r="N98" s="210"/>
      <c r="O98" s="210"/>
      <c r="P98" s="210"/>
      <c r="Q98" s="210"/>
      <c r="R98" s="210"/>
      <c r="S98" s="210"/>
      <c r="T98" s="211"/>
      <c r="AT98" s="212" t="s">
        <v>143</v>
      </c>
      <c r="AU98" s="212" t="s">
        <v>82</v>
      </c>
      <c r="AV98" s="14" t="s">
        <v>82</v>
      </c>
      <c r="AW98" s="14" t="s">
        <v>33</v>
      </c>
      <c r="AX98" s="14" t="s">
        <v>80</v>
      </c>
      <c r="AY98" s="212" t="s">
        <v>132</v>
      </c>
    </row>
    <row r="99" spans="1:65" s="2" customFormat="1" ht="37.9" customHeight="1">
      <c r="A99" s="35"/>
      <c r="B99" s="36"/>
      <c r="C99" s="174" t="s">
        <v>151</v>
      </c>
      <c r="D99" s="174" t="s">
        <v>134</v>
      </c>
      <c r="E99" s="175" t="s">
        <v>194</v>
      </c>
      <c r="F99" s="176" t="s">
        <v>195</v>
      </c>
      <c r="G99" s="177" t="s">
        <v>183</v>
      </c>
      <c r="H99" s="178">
        <v>274.39400000000001</v>
      </c>
      <c r="I99" s="179"/>
      <c r="J99" s="180">
        <f>ROUND(I99*H99,2)</f>
        <v>0</v>
      </c>
      <c r="K99" s="176" t="s">
        <v>138</v>
      </c>
      <c r="L99" s="40"/>
      <c r="M99" s="181" t="s">
        <v>19</v>
      </c>
      <c r="N99" s="182" t="s">
        <v>43</v>
      </c>
      <c r="O99" s="65"/>
      <c r="P99" s="183">
        <f>O99*H99</f>
        <v>0</v>
      </c>
      <c r="Q99" s="183">
        <v>0</v>
      </c>
      <c r="R99" s="183">
        <f>Q99*H99</f>
        <v>0</v>
      </c>
      <c r="S99" s="183">
        <v>0</v>
      </c>
      <c r="T99" s="184">
        <f>S99*H99</f>
        <v>0</v>
      </c>
      <c r="U99" s="35"/>
      <c r="V99" s="35"/>
      <c r="W99" s="35"/>
      <c r="X99" s="35"/>
      <c r="Y99" s="35"/>
      <c r="Z99" s="35"/>
      <c r="AA99" s="35"/>
      <c r="AB99" s="35"/>
      <c r="AC99" s="35"/>
      <c r="AD99" s="35"/>
      <c r="AE99" s="35"/>
      <c r="AR99" s="185" t="s">
        <v>139</v>
      </c>
      <c r="AT99" s="185" t="s">
        <v>134</v>
      </c>
      <c r="AU99" s="185" t="s">
        <v>82</v>
      </c>
      <c r="AY99" s="18" t="s">
        <v>132</v>
      </c>
      <c r="BE99" s="186">
        <f>IF(N99="základní",J99,0)</f>
        <v>0</v>
      </c>
      <c r="BF99" s="186">
        <f>IF(N99="snížená",J99,0)</f>
        <v>0</v>
      </c>
      <c r="BG99" s="186">
        <f>IF(N99="zákl. přenesená",J99,0)</f>
        <v>0</v>
      </c>
      <c r="BH99" s="186">
        <f>IF(N99="sníž. přenesená",J99,0)</f>
        <v>0</v>
      </c>
      <c r="BI99" s="186">
        <f>IF(N99="nulová",J99,0)</f>
        <v>0</v>
      </c>
      <c r="BJ99" s="18" t="s">
        <v>80</v>
      </c>
      <c r="BK99" s="186">
        <f>ROUND(I99*H99,2)</f>
        <v>0</v>
      </c>
      <c r="BL99" s="18" t="s">
        <v>139</v>
      </c>
      <c r="BM99" s="185" t="s">
        <v>457</v>
      </c>
    </row>
    <row r="100" spans="1:65" s="2" customFormat="1" ht="58.5">
      <c r="A100" s="35"/>
      <c r="B100" s="36"/>
      <c r="C100" s="37"/>
      <c r="D100" s="187" t="s">
        <v>141</v>
      </c>
      <c r="E100" s="37"/>
      <c r="F100" s="188" t="s">
        <v>197</v>
      </c>
      <c r="G100" s="37"/>
      <c r="H100" s="37"/>
      <c r="I100" s="189"/>
      <c r="J100" s="37"/>
      <c r="K100" s="37"/>
      <c r="L100" s="40"/>
      <c r="M100" s="190"/>
      <c r="N100" s="191"/>
      <c r="O100" s="65"/>
      <c r="P100" s="65"/>
      <c r="Q100" s="65"/>
      <c r="R100" s="65"/>
      <c r="S100" s="65"/>
      <c r="T100" s="66"/>
      <c r="U100" s="35"/>
      <c r="V100" s="35"/>
      <c r="W100" s="35"/>
      <c r="X100" s="35"/>
      <c r="Y100" s="35"/>
      <c r="Z100" s="35"/>
      <c r="AA100" s="35"/>
      <c r="AB100" s="35"/>
      <c r="AC100" s="35"/>
      <c r="AD100" s="35"/>
      <c r="AE100" s="35"/>
      <c r="AT100" s="18" t="s">
        <v>141</v>
      </c>
      <c r="AU100" s="18" t="s">
        <v>82</v>
      </c>
    </row>
    <row r="101" spans="1:65" s="14" customFormat="1" ht="11.25">
      <c r="B101" s="202"/>
      <c r="C101" s="203"/>
      <c r="D101" s="187" t="s">
        <v>143</v>
      </c>
      <c r="E101" s="204" t="s">
        <v>19</v>
      </c>
      <c r="F101" s="205" t="s">
        <v>458</v>
      </c>
      <c r="G101" s="203"/>
      <c r="H101" s="206">
        <v>28.512</v>
      </c>
      <c r="I101" s="207"/>
      <c r="J101" s="203"/>
      <c r="K101" s="203"/>
      <c r="L101" s="208"/>
      <c r="M101" s="209"/>
      <c r="N101" s="210"/>
      <c r="O101" s="210"/>
      <c r="P101" s="210"/>
      <c r="Q101" s="210"/>
      <c r="R101" s="210"/>
      <c r="S101" s="210"/>
      <c r="T101" s="211"/>
      <c r="AT101" s="212" t="s">
        <v>143</v>
      </c>
      <c r="AU101" s="212" t="s">
        <v>82</v>
      </c>
      <c r="AV101" s="14" t="s">
        <v>82</v>
      </c>
      <c r="AW101" s="14" t="s">
        <v>33</v>
      </c>
      <c r="AX101" s="14" t="s">
        <v>72</v>
      </c>
      <c r="AY101" s="212" t="s">
        <v>132</v>
      </c>
    </row>
    <row r="102" spans="1:65" s="14" customFormat="1" ht="11.25">
      <c r="B102" s="202"/>
      <c r="C102" s="203"/>
      <c r="D102" s="187" t="s">
        <v>143</v>
      </c>
      <c r="E102" s="204" t="s">
        <v>19</v>
      </c>
      <c r="F102" s="205" t="s">
        <v>459</v>
      </c>
      <c r="G102" s="203"/>
      <c r="H102" s="206">
        <v>245.88200000000001</v>
      </c>
      <c r="I102" s="207"/>
      <c r="J102" s="203"/>
      <c r="K102" s="203"/>
      <c r="L102" s="208"/>
      <c r="M102" s="209"/>
      <c r="N102" s="210"/>
      <c r="O102" s="210"/>
      <c r="P102" s="210"/>
      <c r="Q102" s="210"/>
      <c r="R102" s="210"/>
      <c r="S102" s="210"/>
      <c r="T102" s="211"/>
      <c r="AT102" s="212" t="s">
        <v>143</v>
      </c>
      <c r="AU102" s="212" t="s">
        <v>82</v>
      </c>
      <c r="AV102" s="14" t="s">
        <v>82</v>
      </c>
      <c r="AW102" s="14" t="s">
        <v>33</v>
      </c>
      <c r="AX102" s="14" t="s">
        <v>72</v>
      </c>
      <c r="AY102" s="212" t="s">
        <v>132</v>
      </c>
    </row>
    <row r="103" spans="1:65" s="15" customFormat="1" ht="11.25">
      <c r="B103" s="213"/>
      <c r="C103" s="214"/>
      <c r="D103" s="187" t="s">
        <v>143</v>
      </c>
      <c r="E103" s="215" t="s">
        <v>19</v>
      </c>
      <c r="F103" s="216" t="s">
        <v>163</v>
      </c>
      <c r="G103" s="214"/>
      <c r="H103" s="217">
        <v>274.39400000000001</v>
      </c>
      <c r="I103" s="218"/>
      <c r="J103" s="214"/>
      <c r="K103" s="214"/>
      <c r="L103" s="219"/>
      <c r="M103" s="220"/>
      <c r="N103" s="221"/>
      <c r="O103" s="221"/>
      <c r="P103" s="221"/>
      <c r="Q103" s="221"/>
      <c r="R103" s="221"/>
      <c r="S103" s="221"/>
      <c r="T103" s="222"/>
      <c r="AT103" s="223" t="s">
        <v>143</v>
      </c>
      <c r="AU103" s="223" t="s">
        <v>82</v>
      </c>
      <c r="AV103" s="15" t="s">
        <v>139</v>
      </c>
      <c r="AW103" s="15" t="s">
        <v>33</v>
      </c>
      <c r="AX103" s="15" t="s">
        <v>80</v>
      </c>
      <c r="AY103" s="223" t="s">
        <v>132</v>
      </c>
    </row>
    <row r="104" spans="1:65" s="2" customFormat="1" ht="37.9" customHeight="1">
      <c r="A104" s="35"/>
      <c r="B104" s="36"/>
      <c r="C104" s="174" t="s">
        <v>139</v>
      </c>
      <c r="D104" s="174" t="s">
        <v>134</v>
      </c>
      <c r="E104" s="175" t="s">
        <v>201</v>
      </c>
      <c r="F104" s="176" t="s">
        <v>202</v>
      </c>
      <c r="G104" s="177" t="s">
        <v>183</v>
      </c>
      <c r="H104" s="178">
        <v>2195.152</v>
      </c>
      <c r="I104" s="179"/>
      <c r="J104" s="180">
        <f>ROUND(I104*H104,2)</f>
        <v>0</v>
      </c>
      <c r="K104" s="176" t="s">
        <v>138</v>
      </c>
      <c r="L104" s="40"/>
      <c r="M104" s="181" t="s">
        <v>19</v>
      </c>
      <c r="N104" s="182" t="s">
        <v>43</v>
      </c>
      <c r="O104" s="65"/>
      <c r="P104" s="183">
        <f>O104*H104</f>
        <v>0</v>
      </c>
      <c r="Q104" s="183">
        <v>0</v>
      </c>
      <c r="R104" s="183">
        <f>Q104*H104</f>
        <v>0</v>
      </c>
      <c r="S104" s="183">
        <v>0</v>
      </c>
      <c r="T104" s="184">
        <f>S104*H104</f>
        <v>0</v>
      </c>
      <c r="U104" s="35"/>
      <c r="V104" s="35"/>
      <c r="W104" s="35"/>
      <c r="X104" s="35"/>
      <c r="Y104" s="35"/>
      <c r="Z104" s="35"/>
      <c r="AA104" s="35"/>
      <c r="AB104" s="35"/>
      <c r="AC104" s="35"/>
      <c r="AD104" s="35"/>
      <c r="AE104" s="35"/>
      <c r="AR104" s="185" t="s">
        <v>139</v>
      </c>
      <c r="AT104" s="185" t="s">
        <v>134</v>
      </c>
      <c r="AU104" s="185" t="s">
        <v>82</v>
      </c>
      <c r="AY104" s="18" t="s">
        <v>132</v>
      </c>
      <c r="BE104" s="186">
        <f>IF(N104="základní",J104,0)</f>
        <v>0</v>
      </c>
      <c r="BF104" s="186">
        <f>IF(N104="snížená",J104,0)</f>
        <v>0</v>
      </c>
      <c r="BG104" s="186">
        <f>IF(N104="zákl. přenesená",J104,0)</f>
        <v>0</v>
      </c>
      <c r="BH104" s="186">
        <f>IF(N104="sníž. přenesená",J104,0)</f>
        <v>0</v>
      </c>
      <c r="BI104" s="186">
        <f>IF(N104="nulová",J104,0)</f>
        <v>0</v>
      </c>
      <c r="BJ104" s="18" t="s">
        <v>80</v>
      </c>
      <c r="BK104" s="186">
        <f>ROUND(I104*H104,2)</f>
        <v>0</v>
      </c>
      <c r="BL104" s="18" t="s">
        <v>139</v>
      </c>
      <c r="BM104" s="185" t="s">
        <v>460</v>
      </c>
    </row>
    <row r="105" spans="1:65" s="2" customFormat="1" ht="58.5">
      <c r="A105" s="35"/>
      <c r="B105" s="36"/>
      <c r="C105" s="37"/>
      <c r="D105" s="187" t="s">
        <v>141</v>
      </c>
      <c r="E105" s="37"/>
      <c r="F105" s="188" t="s">
        <v>197</v>
      </c>
      <c r="G105" s="37"/>
      <c r="H105" s="37"/>
      <c r="I105" s="189"/>
      <c r="J105" s="37"/>
      <c r="K105" s="37"/>
      <c r="L105" s="40"/>
      <c r="M105" s="190"/>
      <c r="N105" s="191"/>
      <c r="O105" s="65"/>
      <c r="P105" s="65"/>
      <c r="Q105" s="65"/>
      <c r="R105" s="65"/>
      <c r="S105" s="65"/>
      <c r="T105" s="66"/>
      <c r="U105" s="35"/>
      <c r="V105" s="35"/>
      <c r="W105" s="35"/>
      <c r="X105" s="35"/>
      <c r="Y105" s="35"/>
      <c r="Z105" s="35"/>
      <c r="AA105" s="35"/>
      <c r="AB105" s="35"/>
      <c r="AC105" s="35"/>
      <c r="AD105" s="35"/>
      <c r="AE105" s="35"/>
      <c r="AT105" s="18" t="s">
        <v>141</v>
      </c>
      <c r="AU105" s="18" t="s">
        <v>82</v>
      </c>
    </row>
    <row r="106" spans="1:65" s="14" customFormat="1" ht="11.25">
      <c r="B106" s="202"/>
      <c r="C106" s="203"/>
      <c r="D106" s="187" t="s">
        <v>143</v>
      </c>
      <c r="E106" s="204" t="s">
        <v>19</v>
      </c>
      <c r="F106" s="205" t="s">
        <v>458</v>
      </c>
      <c r="G106" s="203"/>
      <c r="H106" s="206">
        <v>28.512</v>
      </c>
      <c r="I106" s="207"/>
      <c r="J106" s="203"/>
      <c r="K106" s="203"/>
      <c r="L106" s="208"/>
      <c r="M106" s="209"/>
      <c r="N106" s="210"/>
      <c r="O106" s="210"/>
      <c r="P106" s="210"/>
      <c r="Q106" s="210"/>
      <c r="R106" s="210"/>
      <c r="S106" s="210"/>
      <c r="T106" s="211"/>
      <c r="AT106" s="212" t="s">
        <v>143</v>
      </c>
      <c r="AU106" s="212" t="s">
        <v>82</v>
      </c>
      <c r="AV106" s="14" t="s">
        <v>82</v>
      </c>
      <c r="AW106" s="14" t="s">
        <v>33</v>
      </c>
      <c r="AX106" s="14" t="s">
        <v>72</v>
      </c>
      <c r="AY106" s="212" t="s">
        <v>132</v>
      </c>
    </row>
    <row r="107" spans="1:65" s="14" customFormat="1" ht="11.25">
      <c r="B107" s="202"/>
      <c r="C107" s="203"/>
      <c r="D107" s="187" t="s">
        <v>143</v>
      </c>
      <c r="E107" s="204" t="s">
        <v>19</v>
      </c>
      <c r="F107" s="205" t="s">
        <v>459</v>
      </c>
      <c r="G107" s="203"/>
      <c r="H107" s="206">
        <v>245.88200000000001</v>
      </c>
      <c r="I107" s="207"/>
      <c r="J107" s="203"/>
      <c r="K107" s="203"/>
      <c r="L107" s="208"/>
      <c r="M107" s="209"/>
      <c r="N107" s="210"/>
      <c r="O107" s="210"/>
      <c r="P107" s="210"/>
      <c r="Q107" s="210"/>
      <c r="R107" s="210"/>
      <c r="S107" s="210"/>
      <c r="T107" s="211"/>
      <c r="AT107" s="212" t="s">
        <v>143</v>
      </c>
      <c r="AU107" s="212" t="s">
        <v>82</v>
      </c>
      <c r="AV107" s="14" t="s">
        <v>82</v>
      </c>
      <c r="AW107" s="14" t="s">
        <v>33</v>
      </c>
      <c r="AX107" s="14" t="s">
        <v>72</v>
      </c>
      <c r="AY107" s="212" t="s">
        <v>132</v>
      </c>
    </row>
    <row r="108" spans="1:65" s="15" customFormat="1" ht="11.25">
      <c r="B108" s="213"/>
      <c r="C108" s="214"/>
      <c r="D108" s="187" t="s">
        <v>143</v>
      </c>
      <c r="E108" s="215" t="s">
        <v>19</v>
      </c>
      <c r="F108" s="216" t="s">
        <v>163</v>
      </c>
      <c r="G108" s="214"/>
      <c r="H108" s="217">
        <v>274.39400000000001</v>
      </c>
      <c r="I108" s="218"/>
      <c r="J108" s="214"/>
      <c r="K108" s="214"/>
      <c r="L108" s="219"/>
      <c r="M108" s="220"/>
      <c r="N108" s="221"/>
      <c r="O108" s="221"/>
      <c r="P108" s="221"/>
      <c r="Q108" s="221"/>
      <c r="R108" s="221"/>
      <c r="S108" s="221"/>
      <c r="T108" s="222"/>
      <c r="AT108" s="223" t="s">
        <v>143</v>
      </c>
      <c r="AU108" s="223" t="s">
        <v>82</v>
      </c>
      <c r="AV108" s="15" t="s">
        <v>139</v>
      </c>
      <c r="AW108" s="15" t="s">
        <v>33</v>
      </c>
      <c r="AX108" s="15" t="s">
        <v>80</v>
      </c>
      <c r="AY108" s="223" t="s">
        <v>132</v>
      </c>
    </row>
    <row r="109" spans="1:65" s="14" customFormat="1" ht="11.25">
      <c r="B109" s="202"/>
      <c r="C109" s="203"/>
      <c r="D109" s="187" t="s">
        <v>143</v>
      </c>
      <c r="E109" s="203"/>
      <c r="F109" s="205" t="s">
        <v>461</v>
      </c>
      <c r="G109" s="203"/>
      <c r="H109" s="206">
        <v>2195.152</v>
      </c>
      <c r="I109" s="207"/>
      <c r="J109" s="203"/>
      <c r="K109" s="203"/>
      <c r="L109" s="208"/>
      <c r="M109" s="209"/>
      <c r="N109" s="210"/>
      <c r="O109" s="210"/>
      <c r="P109" s="210"/>
      <c r="Q109" s="210"/>
      <c r="R109" s="210"/>
      <c r="S109" s="210"/>
      <c r="T109" s="211"/>
      <c r="AT109" s="212" t="s">
        <v>143</v>
      </c>
      <c r="AU109" s="212" t="s">
        <v>82</v>
      </c>
      <c r="AV109" s="14" t="s">
        <v>82</v>
      </c>
      <c r="AW109" s="14" t="s">
        <v>4</v>
      </c>
      <c r="AX109" s="14" t="s">
        <v>80</v>
      </c>
      <c r="AY109" s="212" t="s">
        <v>132</v>
      </c>
    </row>
    <row r="110" spans="1:65" s="2" customFormat="1" ht="24.2" customHeight="1">
      <c r="A110" s="35"/>
      <c r="B110" s="36"/>
      <c r="C110" s="174" t="s">
        <v>164</v>
      </c>
      <c r="D110" s="174" t="s">
        <v>134</v>
      </c>
      <c r="E110" s="175" t="s">
        <v>231</v>
      </c>
      <c r="F110" s="176" t="s">
        <v>232</v>
      </c>
      <c r="G110" s="177" t="s">
        <v>217</v>
      </c>
      <c r="H110" s="178">
        <v>493.90899999999999</v>
      </c>
      <c r="I110" s="179"/>
      <c r="J110" s="180">
        <f>ROUND(I110*H110,2)</f>
        <v>0</v>
      </c>
      <c r="K110" s="176" t="s">
        <v>19</v>
      </c>
      <c r="L110" s="40"/>
      <c r="M110" s="181" t="s">
        <v>19</v>
      </c>
      <c r="N110" s="182" t="s">
        <v>43</v>
      </c>
      <c r="O110" s="65"/>
      <c r="P110" s="183">
        <f>O110*H110</f>
        <v>0</v>
      </c>
      <c r="Q110" s="183">
        <v>0</v>
      </c>
      <c r="R110" s="183">
        <f>Q110*H110</f>
        <v>0</v>
      </c>
      <c r="S110" s="183">
        <v>0</v>
      </c>
      <c r="T110" s="184">
        <f>S110*H110</f>
        <v>0</v>
      </c>
      <c r="U110" s="35"/>
      <c r="V110" s="35"/>
      <c r="W110" s="35"/>
      <c r="X110" s="35"/>
      <c r="Y110" s="35"/>
      <c r="Z110" s="35"/>
      <c r="AA110" s="35"/>
      <c r="AB110" s="35"/>
      <c r="AC110" s="35"/>
      <c r="AD110" s="35"/>
      <c r="AE110" s="35"/>
      <c r="AR110" s="185" t="s">
        <v>139</v>
      </c>
      <c r="AT110" s="185" t="s">
        <v>134</v>
      </c>
      <c r="AU110" s="185" t="s">
        <v>82</v>
      </c>
      <c r="AY110" s="18" t="s">
        <v>132</v>
      </c>
      <c r="BE110" s="186">
        <f>IF(N110="základní",J110,0)</f>
        <v>0</v>
      </c>
      <c r="BF110" s="186">
        <f>IF(N110="snížená",J110,0)</f>
        <v>0</v>
      </c>
      <c r="BG110" s="186">
        <f>IF(N110="zákl. přenesená",J110,0)</f>
        <v>0</v>
      </c>
      <c r="BH110" s="186">
        <f>IF(N110="sníž. přenesená",J110,0)</f>
        <v>0</v>
      </c>
      <c r="BI110" s="186">
        <f>IF(N110="nulová",J110,0)</f>
        <v>0</v>
      </c>
      <c r="BJ110" s="18" t="s">
        <v>80</v>
      </c>
      <c r="BK110" s="186">
        <f>ROUND(I110*H110,2)</f>
        <v>0</v>
      </c>
      <c r="BL110" s="18" t="s">
        <v>139</v>
      </c>
      <c r="BM110" s="185" t="s">
        <v>462</v>
      </c>
    </row>
    <row r="111" spans="1:65" s="2" customFormat="1" ht="39">
      <c r="A111" s="35"/>
      <c r="B111" s="36"/>
      <c r="C111" s="37"/>
      <c r="D111" s="187" t="s">
        <v>141</v>
      </c>
      <c r="E111" s="37"/>
      <c r="F111" s="188" t="s">
        <v>234</v>
      </c>
      <c r="G111" s="37"/>
      <c r="H111" s="37"/>
      <c r="I111" s="189"/>
      <c r="J111" s="37"/>
      <c r="K111" s="37"/>
      <c r="L111" s="40"/>
      <c r="M111" s="190"/>
      <c r="N111" s="191"/>
      <c r="O111" s="65"/>
      <c r="P111" s="65"/>
      <c r="Q111" s="65"/>
      <c r="R111" s="65"/>
      <c r="S111" s="65"/>
      <c r="T111" s="66"/>
      <c r="U111" s="35"/>
      <c r="V111" s="35"/>
      <c r="W111" s="35"/>
      <c r="X111" s="35"/>
      <c r="Y111" s="35"/>
      <c r="Z111" s="35"/>
      <c r="AA111" s="35"/>
      <c r="AB111" s="35"/>
      <c r="AC111" s="35"/>
      <c r="AD111" s="35"/>
      <c r="AE111" s="35"/>
      <c r="AT111" s="18" t="s">
        <v>141</v>
      </c>
      <c r="AU111" s="18" t="s">
        <v>82</v>
      </c>
    </row>
    <row r="112" spans="1:65" s="14" customFormat="1" ht="11.25">
      <c r="B112" s="202"/>
      <c r="C112" s="203"/>
      <c r="D112" s="187" t="s">
        <v>143</v>
      </c>
      <c r="E112" s="204" t="s">
        <v>19</v>
      </c>
      <c r="F112" s="205" t="s">
        <v>458</v>
      </c>
      <c r="G112" s="203"/>
      <c r="H112" s="206">
        <v>28.512</v>
      </c>
      <c r="I112" s="207"/>
      <c r="J112" s="203"/>
      <c r="K112" s="203"/>
      <c r="L112" s="208"/>
      <c r="M112" s="209"/>
      <c r="N112" s="210"/>
      <c r="O112" s="210"/>
      <c r="P112" s="210"/>
      <c r="Q112" s="210"/>
      <c r="R112" s="210"/>
      <c r="S112" s="210"/>
      <c r="T112" s="211"/>
      <c r="AT112" s="212" t="s">
        <v>143</v>
      </c>
      <c r="AU112" s="212" t="s">
        <v>82</v>
      </c>
      <c r="AV112" s="14" t="s">
        <v>82</v>
      </c>
      <c r="AW112" s="14" t="s">
        <v>33</v>
      </c>
      <c r="AX112" s="14" t="s">
        <v>72</v>
      </c>
      <c r="AY112" s="212" t="s">
        <v>132</v>
      </c>
    </row>
    <row r="113" spans="1:65" s="14" customFormat="1" ht="11.25">
      <c r="B113" s="202"/>
      <c r="C113" s="203"/>
      <c r="D113" s="187" t="s">
        <v>143</v>
      </c>
      <c r="E113" s="204" t="s">
        <v>19</v>
      </c>
      <c r="F113" s="205" t="s">
        <v>459</v>
      </c>
      <c r="G113" s="203"/>
      <c r="H113" s="206">
        <v>245.88200000000001</v>
      </c>
      <c r="I113" s="207"/>
      <c r="J113" s="203"/>
      <c r="K113" s="203"/>
      <c r="L113" s="208"/>
      <c r="M113" s="209"/>
      <c r="N113" s="210"/>
      <c r="O113" s="210"/>
      <c r="P113" s="210"/>
      <c r="Q113" s="210"/>
      <c r="R113" s="210"/>
      <c r="S113" s="210"/>
      <c r="T113" s="211"/>
      <c r="AT113" s="212" t="s">
        <v>143</v>
      </c>
      <c r="AU113" s="212" t="s">
        <v>82</v>
      </c>
      <c r="AV113" s="14" t="s">
        <v>82</v>
      </c>
      <c r="AW113" s="14" t="s">
        <v>33</v>
      </c>
      <c r="AX113" s="14" t="s">
        <v>72</v>
      </c>
      <c r="AY113" s="212" t="s">
        <v>132</v>
      </c>
    </row>
    <row r="114" spans="1:65" s="15" customFormat="1" ht="11.25">
      <c r="B114" s="213"/>
      <c r="C114" s="214"/>
      <c r="D114" s="187" t="s">
        <v>143</v>
      </c>
      <c r="E114" s="215" t="s">
        <v>19</v>
      </c>
      <c r="F114" s="216" t="s">
        <v>163</v>
      </c>
      <c r="G114" s="214"/>
      <c r="H114" s="217">
        <v>274.39400000000001</v>
      </c>
      <c r="I114" s="218"/>
      <c r="J114" s="214"/>
      <c r="K114" s="214"/>
      <c r="L114" s="219"/>
      <c r="M114" s="220"/>
      <c r="N114" s="221"/>
      <c r="O114" s="221"/>
      <c r="P114" s="221"/>
      <c r="Q114" s="221"/>
      <c r="R114" s="221"/>
      <c r="S114" s="221"/>
      <c r="T114" s="222"/>
      <c r="AT114" s="223" t="s">
        <v>143</v>
      </c>
      <c r="AU114" s="223" t="s">
        <v>82</v>
      </c>
      <c r="AV114" s="15" t="s">
        <v>139</v>
      </c>
      <c r="AW114" s="15" t="s">
        <v>33</v>
      </c>
      <c r="AX114" s="15" t="s">
        <v>80</v>
      </c>
      <c r="AY114" s="223" t="s">
        <v>132</v>
      </c>
    </row>
    <row r="115" spans="1:65" s="14" customFormat="1" ht="11.25">
      <c r="B115" s="202"/>
      <c r="C115" s="203"/>
      <c r="D115" s="187" t="s">
        <v>143</v>
      </c>
      <c r="E115" s="203"/>
      <c r="F115" s="205" t="s">
        <v>463</v>
      </c>
      <c r="G115" s="203"/>
      <c r="H115" s="206">
        <v>493.90899999999999</v>
      </c>
      <c r="I115" s="207"/>
      <c r="J115" s="203"/>
      <c r="K115" s="203"/>
      <c r="L115" s="208"/>
      <c r="M115" s="209"/>
      <c r="N115" s="210"/>
      <c r="O115" s="210"/>
      <c r="P115" s="210"/>
      <c r="Q115" s="210"/>
      <c r="R115" s="210"/>
      <c r="S115" s="210"/>
      <c r="T115" s="211"/>
      <c r="AT115" s="212" t="s">
        <v>143</v>
      </c>
      <c r="AU115" s="212" t="s">
        <v>82</v>
      </c>
      <c r="AV115" s="14" t="s">
        <v>82</v>
      </c>
      <c r="AW115" s="14" t="s">
        <v>4</v>
      </c>
      <c r="AX115" s="14" t="s">
        <v>80</v>
      </c>
      <c r="AY115" s="212" t="s">
        <v>132</v>
      </c>
    </row>
    <row r="116" spans="1:65" s="2" customFormat="1" ht="24.2" customHeight="1">
      <c r="A116" s="35"/>
      <c r="B116" s="36"/>
      <c r="C116" s="174" t="s">
        <v>173</v>
      </c>
      <c r="D116" s="174" t="s">
        <v>134</v>
      </c>
      <c r="E116" s="175" t="s">
        <v>464</v>
      </c>
      <c r="F116" s="176" t="s">
        <v>465</v>
      </c>
      <c r="G116" s="177" t="s">
        <v>183</v>
      </c>
      <c r="H116" s="178">
        <v>6.1379999999999999</v>
      </c>
      <c r="I116" s="179"/>
      <c r="J116" s="180">
        <f>ROUND(I116*H116,2)</f>
        <v>0</v>
      </c>
      <c r="K116" s="176" t="s">
        <v>138</v>
      </c>
      <c r="L116" s="40"/>
      <c r="M116" s="181" t="s">
        <v>19</v>
      </c>
      <c r="N116" s="182" t="s">
        <v>43</v>
      </c>
      <c r="O116" s="65"/>
      <c r="P116" s="183">
        <f>O116*H116</f>
        <v>0</v>
      </c>
      <c r="Q116" s="183">
        <v>0</v>
      </c>
      <c r="R116" s="183">
        <f>Q116*H116</f>
        <v>0</v>
      </c>
      <c r="S116" s="183">
        <v>0</v>
      </c>
      <c r="T116" s="184">
        <f>S116*H116</f>
        <v>0</v>
      </c>
      <c r="U116" s="35"/>
      <c r="V116" s="35"/>
      <c r="W116" s="35"/>
      <c r="X116" s="35"/>
      <c r="Y116" s="35"/>
      <c r="Z116" s="35"/>
      <c r="AA116" s="35"/>
      <c r="AB116" s="35"/>
      <c r="AC116" s="35"/>
      <c r="AD116" s="35"/>
      <c r="AE116" s="35"/>
      <c r="AR116" s="185" t="s">
        <v>139</v>
      </c>
      <c r="AT116" s="185" t="s">
        <v>134</v>
      </c>
      <c r="AU116" s="185" t="s">
        <v>82</v>
      </c>
      <c r="AY116" s="18" t="s">
        <v>132</v>
      </c>
      <c r="BE116" s="186">
        <f>IF(N116="základní",J116,0)</f>
        <v>0</v>
      </c>
      <c r="BF116" s="186">
        <f>IF(N116="snížená",J116,0)</f>
        <v>0</v>
      </c>
      <c r="BG116" s="186">
        <f>IF(N116="zákl. přenesená",J116,0)</f>
        <v>0</v>
      </c>
      <c r="BH116" s="186">
        <f>IF(N116="sníž. přenesená",J116,0)</f>
        <v>0</v>
      </c>
      <c r="BI116" s="186">
        <f>IF(N116="nulová",J116,0)</f>
        <v>0</v>
      </c>
      <c r="BJ116" s="18" t="s">
        <v>80</v>
      </c>
      <c r="BK116" s="186">
        <f>ROUND(I116*H116,2)</f>
        <v>0</v>
      </c>
      <c r="BL116" s="18" t="s">
        <v>139</v>
      </c>
      <c r="BM116" s="185" t="s">
        <v>466</v>
      </c>
    </row>
    <row r="117" spans="1:65" s="2" customFormat="1" ht="126.75">
      <c r="A117" s="35"/>
      <c r="B117" s="36"/>
      <c r="C117" s="37"/>
      <c r="D117" s="187" t="s">
        <v>141</v>
      </c>
      <c r="E117" s="37"/>
      <c r="F117" s="188" t="s">
        <v>467</v>
      </c>
      <c r="G117" s="37"/>
      <c r="H117" s="37"/>
      <c r="I117" s="189"/>
      <c r="J117" s="37"/>
      <c r="K117" s="37"/>
      <c r="L117" s="40"/>
      <c r="M117" s="190"/>
      <c r="N117" s="191"/>
      <c r="O117" s="65"/>
      <c r="P117" s="65"/>
      <c r="Q117" s="65"/>
      <c r="R117" s="65"/>
      <c r="S117" s="65"/>
      <c r="T117" s="66"/>
      <c r="U117" s="35"/>
      <c r="V117" s="35"/>
      <c r="W117" s="35"/>
      <c r="X117" s="35"/>
      <c r="Y117" s="35"/>
      <c r="Z117" s="35"/>
      <c r="AA117" s="35"/>
      <c r="AB117" s="35"/>
      <c r="AC117" s="35"/>
      <c r="AD117" s="35"/>
      <c r="AE117" s="35"/>
      <c r="AT117" s="18" t="s">
        <v>141</v>
      </c>
      <c r="AU117" s="18" t="s">
        <v>82</v>
      </c>
    </row>
    <row r="118" spans="1:65" s="13" customFormat="1" ht="11.25">
      <c r="B118" s="192"/>
      <c r="C118" s="193"/>
      <c r="D118" s="187" t="s">
        <v>143</v>
      </c>
      <c r="E118" s="194" t="s">
        <v>19</v>
      </c>
      <c r="F118" s="195" t="s">
        <v>468</v>
      </c>
      <c r="G118" s="193"/>
      <c r="H118" s="194" t="s">
        <v>19</v>
      </c>
      <c r="I118" s="196"/>
      <c r="J118" s="193"/>
      <c r="K118" s="193"/>
      <c r="L118" s="197"/>
      <c r="M118" s="198"/>
      <c r="N118" s="199"/>
      <c r="O118" s="199"/>
      <c r="P118" s="199"/>
      <c r="Q118" s="199"/>
      <c r="R118" s="199"/>
      <c r="S118" s="199"/>
      <c r="T118" s="200"/>
      <c r="AT118" s="201" t="s">
        <v>143</v>
      </c>
      <c r="AU118" s="201" t="s">
        <v>82</v>
      </c>
      <c r="AV118" s="13" t="s">
        <v>80</v>
      </c>
      <c r="AW118" s="13" t="s">
        <v>33</v>
      </c>
      <c r="AX118" s="13" t="s">
        <v>72</v>
      </c>
      <c r="AY118" s="201" t="s">
        <v>132</v>
      </c>
    </row>
    <row r="119" spans="1:65" s="14" customFormat="1" ht="11.25">
      <c r="B119" s="202"/>
      <c r="C119" s="203"/>
      <c r="D119" s="187" t="s">
        <v>143</v>
      </c>
      <c r="E119" s="204" t="s">
        <v>19</v>
      </c>
      <c r="F119" s="205" t="s">
        <v>469</v>
      </c>
      <c r="G119" s="203"/>
      <c r="H119" s="206">
        <v>6.1379999999999999</v>
      </c>
      <c r="I119" s="207"/>
      <c r="J119" s="203"/>
      <c r="K119" s="203"/>
      <c r="L119" s="208"/>
      <c r="M119" s="209"/>
      <c r="N119" s="210"/>
      <c r="O119" s="210"/>
      <c r="P119" s="210"/>
      <c r="Q119" s="210"/>
      <c r="R119" s="210"/>
      <c r="S119" s="210"/>
      <c r="T119" s="211"/>
      <c r="AT119" s="212" t="s">
        <v>143</v>
      </c>
      <c r="AU119" s="212" t="s">
        <v>82</v>
      </c>
      <c r="AV119" s="14" t="s">
        <v>82</v>
      </c>
      <c r="AW119" s="14" t="s">
        <v>33</v>
      </c>
      <c r="AX119" s="14" t="s">
        <v>80</v>
      </c>
      <c r="AY119" s="212" t="s">
        <v>132</v>
      </c>
    </row>
    <row r="120" spans="1:65" s="2" customFormat="1" ht="14.45" customHeight="1">
      <c r="A120" s="35"/>
      <c r="B120" s="36"/>
      <c r="C120" s="224" t="s">
        <v>180</v>
      </c>
      <c r="D120" s="224" t="s">
        <v>214</v>
      </c>
      <c r="E120" s="225" t="s">
        <v>470</v>
      </c>
      <c r="F120" s="226" t="s">
        <v>471</v>
      </c>
      <c r="G120" s="227" t="s">
        <v>217</v>
      </c>
      <c r="H120" s="228">
        <v>11.048</v>
      </c>
      <c r="I120" s="229"/>
      <c r="J120" s="230">
        <f>ROUND(I120*H120,2)</f>
        <v>0</v>
      </c>
      <c r="K120" s="226" t="s">
        <v>138</v>
      </c>
      <c r="L120" s="231"/>
      <c r="M120" s="232" t="s">
        <v>19</v>
      </c>
      <c r="N120" s="233" t="s">
        <v>43</v>
      </c>
      <c r="O120" s="65"/>
      <c r="P120" s="183">
        <f>O120*H120</f>
        <v>0</v>
      </c>
      <c r="Q120" s="183">
        <v>1</v>
      </c>
      <c r="R120" s="183">
        <f>Q120*H120</f>
        <v>11.048</v>
      </c>
      <c r="S120" s="183">
        <v>0</v>
      </c>
      <c r="T120" s="184">
        <f>S120*H120</f>
        <v>0</v>
      </c>
      <c r="U120" s="35"/>
      <c r="V120" s="35"/>
      <c r="W120" s="35"/>
      <c r="X120" s="35"/>
      <c r="Y120" s="35"/>
      <c r="Z120" s="35"/>
      <c r="AA120" s="35"/>
      <c r="AB120" s="35"/>
      <c r="AC120" s="35"/>
      <c r="AD120" s="35"/>
      <c r="AE120" s="35"/>
      <c r="AR120" s="185" t="s">
        <v>186</v>
      </c>
      <c r="AT120" s="185" t="s">
        <v>214</v>
      </c>
      <c r="AU120" s="185" t="s">
        <v>82</v>
      </c>
      <c r="AY120" s="18" t="s">
        <v>132</v>
      </c>
      <c r="BE120" s="186">
        <f>IF(N120="základní",J120,0)</f>
        <v>0</v>
      </c>
      <c r="BF120" s="186">
        <f>IF(N120="snížená",J120,0)</f>
        <v>0</v>
      </c>
      <c r="BG120" s="186">
        <f>IF(N120="zákl. přenesená",J120,0)</f>
        <v>0</v>
      </c>
      <c r="BH120" s="186">
        <f>IF(N120="sníž. přenesená",J120,0)</f>
        <v>0</v>
      </c>
      <c r="BI120" s="186">
        <f>IF(N120="nulová",J120,0)</f>
        <v>0</v>
      </c>
      <c r="BJ120" s="18" t="s">
        <v>80</v>
      </c>
      <c r="BK120" s="186">
        <f>ROUND(I120*H120,2)</f>
        <v>0</v>
      </c>
      <c r="BL120" s="18" t="s">
        <v>139</v>
      </c>
      <c r="BM120" s="185" t="s">
        <v>472</v>
      </c>
    </row>
    <row r="121" spans="1:65" s="14" customFormat="1" ht="11.25">
      <c r="B121" s="202"/>
      <c r="C121" s="203"/>
      <c r="D121" s="187" t="s">
        <v>143</v>
      </c>
      <c r="E121" s="203"/>
      <c r="F121" s="205" t="s">
        <v>473</v>
      </c>
      <c r="G121" s="203"/>
      <c r="H121" s="206">
        <v>11.048</v>
      </c>
      <c r="I121" s="207"/>
      <c r="J121" s="203"/>
      <c r="K121" s="203"/>
      <c r="L121" s="208"/>
      <c r="M121" s="209"/>
      <c r="N121" s="210"/>
      <c r="O121" s="210"/>
      <c r="P121" s="210"/>
      <c r="Q121" s="210"/>
      <c r="R121" s="210"/>
      <c r="S121" s="210"/>
      <c r="T121" s="211"/>
      <c r="AT121" s="212" t="s">
        <v>143</v>
      </c>
      <c r="AU121" s="212" t="s">
        <v>82</v>
      </c>
      <c r="AV121" s="14" t="s">
        <v>82</v>
      </c>
      <c r="AW121" s="14" t="s">
        <v>4</v>
      </c>
      <c r="AX121" s="14" t="s">
        <v>80</v>
      </c>
      <c r="AY121" s="212" t="s">
        <v>132</v>
      </c>
    </row>
    <row r="122" spans="1:65" s="12" customFormat="1" ht="22.9" customHeight="1">
      <c r="B122" s="158"/>
      <c r="C122" s="159"/>
      <c r="D122" s="160" t="s">
        <v>71</v>
      </c>
      <c r="E122" s="172" t="s">
        <v>82</v>
      </c>
      <c r="F122" s="172" t="s">
        <v>474</v>
      </c>
      <c r="G122" s="159"/>
      <c r="H122" s="159"/>
      <c r="I122" s="162"/>
      <c r="J122" s="173">
        <f>BK122</f>
        <v>0</v>
      </c>
      <c r="K122" s="159"/>
      <c r="L122" s="164"/>
      <c r="M122" s="165"/>
      <c r="N122" s="166"/>
      <c r="O122" s="166"/>
      <c r="P122" s="167">
        <f>SUM(P123:P142)</f>
        <v>0</v>
      </c>
      <c r="Q122" s="166"/>
      <c r="R122" s="167">
        <f>SUM(R123:R142)</f>
        <v>238.58828875</v>
      </c>
      <c r="S122" s="166"/>
      <c r="T122" s="168">
        <f>SUM(T123:T142)</f>
        <v>0</v>
      </c>
      <c r="AR122" s="169" t="s">
        <v>80</v>
      </c>
      <c r="AT122" s="170" t="s">
        <v>71</v>
      </c>
      <c r="AU122" s="170" t="s">
        <v>80</v>
      </c>
      <c r="AY122" s="169" t="s">
        <v>132</v>
      </c>
      <c r="BK122" s="171">
        <f>SUM(BK123:BK142)</f>
        <v>0</v>
      </c>
    </row>
    <row r="123" spans="1:65" s="2" customFormat="1" ht="24.2" customHeight="1">
      <c r="A123" s="35"/>
      <c r="B123" s="36"/>
      <c r="C123" s="174" t="s">
        <v>186</v>
      </c>
      <c r="D123" s="174" t="s">
        <v>134</v>
      </c>
      <c r="E123" s="175" t="s">
        <v>475</v>
      </c>
      <c r="F123" s="176" t="s">
        <v>476</v>
      </c>
      <c r="G123" s="177" t="s">
        <v>183</v>
      </c>
      <c r="H123" s="178">
        <v>189.14</v>
      </c>
      <c r="I123" s="179"/>
      <c r="J123" s="180">
        <f>ROUND(I123*H123,2)</f>
        <v>0</v>
      </c>
      <c r="K123" s="176" t="s">
        <v>19</v>
      </c>
      <c r="L123" s="40"/>
      <c r="M123" s="181" t="s">
        <v>19</v>
      </c>
      <c r="N123" s="182" t="s">
        <v>43</v>
      </c>
      <c r="O123" s="65"/>
      <c r="P123" s="183">
        <f>O123*H123</f>
        <v>0</v>
      </c>
      <c r="Q123" s="183">
        <v>0</v>
      </c>
      <c r="R123" s="183">
        <f>Q123*H123</f>
        <v>0</v>
      </c>
      <c r="S123" s="183">
        <v>0</v>
      </c>
      <c r="T123" s="184">
        <f>S123*H123</f>
        <v>0</v>
      </c>
      <c r="U123" s="35"/>
      <c r="V123" s="35"/>
      <c r="W123" s="35"/>
      <c r="X123" s="35"/>
      <c r="Y123" s="35"/>
      <c r="Z123" s="35"/>
      <c r="AA123" s="35"/>
      <c r="AB123" s="35"/>
      <c r="AC123" s="35"/>
      <c r="AD123" s="35"/>
      <c r="AE123" s="35"/>
      <c r="AR123" s="185" t="s">
        <v>139</v>
      </c>
      <c r="AT123" s="185" t="s">
        <v>134</v>
      </c>
      <c r="AU123" s="185" t="s">
        <v>82</v>
      </c>
      <c r="AY123" s="18" t="s">
        <v>132</v>
      </c>
      <c r="BE123" s="186">
        <f>IF(N123="základní",J123,0)</f>
        <v>0</v>
      </c>
      <c r="BF123" s="186">
        <f>IF(N123="snížená",J123,0)</f>
        <v>0</v>
      </c>
      <c r="BG123" s="186">
        <f>IF(N123="zákl. přenesená",J123,0)</f>
        <v>0</v>
      </c>
      <c r="BH123" s="186">
        <f>IF(N123="sníž. přenesená",J123,0)</f>
        <v>0</v>
      </c>
      <c r="BI123" s="186">
        <f>IF(N123="nulová",J123,0)</f>
        <v>0</v>
      </c>
      <c r="BJ123" s="18" t="s">
        <v>80</v>
      </c>
      <c r="BK123" s="186">
        <f>ROUND(I123*H123,2)</f>
        <v>0</v>
      </c>
      <c r="BL123" s="18" t="s">
        <v>139</v>
      </c>
      <c r="BM123" s="185" t="s">
        <v>477</v>
      </c>
    </row>
    <row r="124" spans="1:65" s="2" customFormat="1" ht="68.25">
      <c r="A124" s="35"/>
      <c r="B124" s="36"/>
      <c r="C124" s="37"/>
      <c r="D124" s="187" t="s">
        <v>141</v>
      </c>
      <c r="E124" s="37"/>
      <c r="F124" s="188" t="s">
        <v>478</v>
      </c>
      <c r="G124" s="37"/>
      <c r="H124" s="37"/>
      <c r="I124" s="189"/>
      <c r="J124" s="37"/>
      <c r="K124" s="37"/>
      <c r="L124" s="40"/>
      <c r="M124" s="190"/>
      <c r="N124" s="191"/>
      <c r="O124" s="65"/>
      <c r="P124" s="65"/>
      <c r="Q124" s="65"/>
      <c r="R124" s="65"/>
      <c r="S124" s="65"/>
      <c r="T124" s="66"/>
      <c r="U124" s="35"/>
      <c r="V124" s="35"/>
      <c r="W124" s="35"/>
      <c r="X124" s="35"/>
      <c r="Y124" s="35"/>
      <c r="Z124" s="35"/>
      <c r="AA124" s="35"/>
      <c r="AB124" s="35"/>
      <c r="AC124" s="35"/>
      <c r="AD124" s="35"/>
      <c r="AE124" s="35"/>
      <c r="AT124" s="18" t="s">
        <v>141</v>
      </c>
      <c r="AU124" s="18" t="s">
        <v>82</v>
      </c>
    </row>
    <row r="125" spans="1:65" s="13" customFormat="1" ht="11.25">
      <c r="B125" s="192"/>
      <c r="C125" s="193"/>
      <c r="D125" s="187" t="s">
        <v>143</v>
      </c>
      <c r="E125" s="194" t="s">
        <v>19</v>
      </c>
      <c r="F125" s="195" t="s">
        <v>479</v>
      </c>
      <c r="G125" s="193"/>
      <c r="H125" s="194" t="s">
        <v>19</v>
      </c>
      <c r="I125" s="196"/>
      <c r="J125" s="193"/>
      <c r="K125" s="193"/>
      <c r="L125" s="197"/>
      <c r="M125" s="198"/>
      <c r="N125" s="199"/>
      <c r="O125" s="199"/>
      <c r="P125" s="199"/>
      <c r="Q125" s="199"/>
      <c r="R125" s="199"/>
      <c r="S125" s="199"/>
      <c r="T125" s="200"/>
      <c r="AT125" s="201" t="s">
        <v>143</v>
      </c>
      <c r="AU125" s="201" t="s">
        <v>82</v>
      </c>
      <c r="AV125" s="13" t="s">
        <v>80</v>
      </c>
      <c r="AW125" s="13" t="s">
        <v>33</v>
      </c>
      <c r="AX125" s="13" t="s">
        <v>72</v>
      </c>
      <c r="AY125" s="201" t="s">
        <v>132</v>
      </c>
    </row>
    <row r="126" spans="1:65" s="14" customFormat="1" ht="11.25">
      <c r="B126" s="202"/>
      <c r="C126" s="203"/>
      <c r="D126" s="187" t="s">
        <v>143</v>
      </c>
      <c r="E126" s="204" t="s">
        <v>19</v>
      </c>
      <c r="F126" s="205" t="s">
        <v>480</v>
      </c>
      <c r="G126" s="203"/>
      <c r="H126" s="206">
        <v>189.14</v>
      </c>
      <c r="I126" s="207"/>
      <c r="J126" s="203"/>
      <c r="K126" s="203"/>
      <c r="L126" s="208"/>
      <c r="M126" s="209"/>
      <c r="N126" s="210"/>
      <c r="O126" s="210"/>
      <c r="P126" s="210"/>
      <c r="Q126" s="210"/>
      <c r="R126" s="210"/>
      <c r="S126" s="210"/>
      <c r="T126" s="211"/>
      <c r="AT126" s="212" t="s">
        <v>143</v>
      </c>
      <c r="AU126" s="212" t="s">
        <v>82</v>
      </c>
      <c r="AV126" s="14" t="s">
        <v>82</v>
      </c>
      <c r="AW126" s="14" t="s">
        <v>33</v>
      </c>
      <c r="AX126" s="14" t="s">
        <v>80</v>
      </c>
      <c r="AY126" s="212" t="s">
        <v>132</v>
      </c>
    </row>
    <row r="127" spans="1:65" s="2" customFormat="1" ht="24.2" customHeight="1">
      <c r="A127" s="35"/>
      <c r="B127" s="36"/>
      <c r="C127" s="174" t="s">
        <v>193</v>
      </c>
      <c r="D127" s="174" t="s">
        <v>134</v>
      </c>
      <c r="E127" s="175" t="s">
        <v>481</v>
      </c>
      <c r="F127" s="176" t="s">
        <v>482</v>
      </c>
      <c r="G127" s="177" t="s">
        <v>137</v>
      </c>
      <c r="H127" s="178">
        <v>4019.2249999999999</v>
      </c>
      <c r="I127" s="179"/>
      <c r="J127" s="180">
        <f>ROUND(I127*H127,2)</f>
        <v>0</v>
      </c>
      <c r="K127" s="176" t="s">
        <v>138</v>
      </c>
      <c r="L127" s="40"/>
      <c r="M127" s="181" t="s">
        <v>19</v>
      </c>
      <c r="N127" s="182" t="s">
        <v>43</v>
      </c>
      <c r="O127" s="65"/>
      <c r="P127" s="183">
        <f>O127*H127</f>
        <v>0</v>
      </c>
      <c r="Q127" s="183">
        <v>3.1E-4</v>
      </c>
      <c r="R127" s="183">
        <f>Q127*H127</f>
        <v>1.2459597499999999</v>
      </c>
      <c r="S127" s="183">
        <v>0</v>
      </c>
      <c r="T127" s="184">
        <f>S127*H127</f>
        <v>0</v>
      </c>
      <c r="U127" s="35"/>
      <c r="V127" s="35"/>
      <c r="W127" s="35"/>
      <c r="X127" s="35"/>
      <c r="Y127" s="35"/>
      <c r="Z127" s="35"/>
      <c r="AA127" s="35"/>
      <c r="AB127" s="35"/>
      <c r="AC127" s="35"/>
      <c r="AD127" s="35"/>
      <c r="AE127" s="35"/>
      <c r="AR127" s="185" t="s">
        <v>139</v>
      </c>
      <c r="AT127" s="185" t="s">
        <v>134</v>
      </c>
      <c r="AU127" s="185" t="s">
        <v>82</v>
      </c>
      <c r="AY127" s="18" t="s">
        <v>132</v>
      </c>
      <c r="BE127" s="186">
        <f>IF(N127="základní",J127,0)</f>
        <v>0</v>
      </c>
      <c r="BF127" s="186">
        <f>IF(N127="snížená",J127,0)</f>
        <v>0</v>
      </c>
      <c r="BG127" s="186">
        <f>IF(N127="zákl. přenesená",J127,0)</f>
        <v>0</v>
      </c>
      <c r="BH127" s="186">
        <f>IF(N127="sníž. přenesená",J127,0)</f>
        <v>0</v>
      </c>
      <c r="BI127" s="186">
        <f>IF(N127="nulová",J127,0)</f>
        <v>0</v>
      </c>
      <c r="BJ127" s="18" t="s">
        <v>80</v>
      </c>
      <c r="BK127" s="186">
        <f>ROUND(I127*H127,2)</f>
        <v>0</v>
      </c>
      <c r="BL127" s="18" t="s">
        <v>139</v>
      </c>
      <c r="BM127" s="185" t="s">
        <v>483</v>
      </c>
    </row>
    <row r="128" spans="1:65" s="2" customFormat="1" ht="185.25">
      <c r="A128" s="35"/>
      <c r="B128" s="36"/>
      <c r="C128" s="37"/>
      <c r="D128" s="187" t="s">
        <v>141</v>
      </c>
      <c r="E128" s="37"/>
      <c r="F128" s="188" t="s">
        <v>484</v>
      </c>
      <c r="G128" s="37"/>
      <c r="H128" s="37"/>
      <c r="I128" s="189"/>
      <c r="J128" s="37"/>
      <c r="K128" s="37"/>
      <c r="L128" s="40"/>
      <c r="M128" s="190"/>
      <c r="N128" s="191"/>
      <c r="O128" s="65"/>
      <c r="P128" s="65"/>
      <c r="Q128" s="65"/>
      <c r="R128" s="65"/>
      <c r="S128" s="65"/>
      <c r="T128" s="66"/>
      <c r="U128" s="35"/>
      <c r="V128" s="35"/>
      <c r="W128" s="35"/>
      <c r="X128" s="35"/>
      <c r="Y128" s="35"/>
      <c r="Z128" s="35"/>
      <c r="AA128" s="35"/>
      <c r="AB128" s="35"/>
      <c r="AC128" s="35"/>
      <c r="AD128" s="35"/>
      <c r="AE128" s="35"/>
      <c r="AT128" s="18" t="s">
        <v>141</v>
      </c>
      <c r="AU128" s="18" t="s">
        <v>82</v>
      </c>
    </row>
    <row r="129" spans="1:65" s="13" customFormat="1" ht="11.25">
      <c r="B129" s="192"/>
      <c r="C129" s="193"/>
      <c r="D129" s="187" t="s">
        <v>143</v>
      </c>
      <c r="E129" s="194" t="s">
        <v>19</v>
      </c>
      <c r="F129" s="195" t="s">
        <v>479</v>
      </c>
      <c r="G129" s="193"/>
      <c r="H129" s="194" t="s">
        <v>19</v>
      </c>
      <c r="I129" s="196"/>
      <c r="J129" s="193"/>
      <c r="K129" s="193"/>
      <c r="L129" s="197"/>
      <c r="M129" s="198"/>
      <c r="N129" s="199"/>
      <c r="O129" s="199"/>
      <c r="P129" s="199"/>
      <c r="Q129" s="199"/>
      <c r="R129" s="199"/>
      <c r="S129" s="199"/>
      <c r="T129" s="200"/>
      <c r="AT129" s="201" t="s">
        <v>143</v>
      </c>
      <c r="AU129" s="201" t="s">
        <v>82</v>
      </c>
      <c r="AV129" s="13" t="s">
        <v>80</v>
      </c>
      <c r="AW129" s="13" t="s">
        <v>33</v>
      </c>
      <c r="AX129" s="13" t="s">
        <v>72</v>
      </c>
      <c r="AY129" s="201" t="s">
        <v>132</v>
      </c>
    </row>
    <row r="130" spans="1:65" s="14" customFormat="1" ht="11.25">
      <c r="B130" s="202"/>
      <c r="C130" s="203"/>
      <c r="D130" s="187" t="s">
        <v>143</v>
      </c>
      <c r="E130" s="204" t="s">
        <v>19</v>
      </c>
      <c r="F130" s="205" t="s">
        <v>485</v>
      </c>
      <c r="G130" s="203"/>
      <c r="H130" s="206">
        <v>2080.54</v>
      </c>
      <c r="I130" s="207"/>
      <c r="J130" s="203"/>
      <c r="K130" s="203"/>
      <c r="L130" s="208"/>
      <c r="M130" s="209"/>
      <c r="N130" s="210"/>
      <c r="O130" s="210"/>
      <c r="P130" s="210"/>
      <c r="Q130" s="210"/>
      <c r="R130" s="210"/>
      <c r="S130" s="210"/>
      <c r="T130" s="211"/>
      <c r="AT130" s="212" t="s">
        <v>143</v>
      </c>
      <c r="AU130" s="212" t="s">
        <v>82</v>
      </c>
      <c r="AV130" s="14" t="s">
        <v>82</v>
      </c>
      <c r="AW130" s="14" t="s">
        <v>33</v>
      </c>
      <c r="AX130" s="14" t="s">
        <v>72</v>
      </c>
      <c r="AY130" s="212" t="s">
        <v>132</v>
      </c>
    </row>
    <row r="131" spans="1:65" s="14" customFormat="1" ht="11.25">
      <c r="B131" s="202"/>
      <c r="C131" s="203"/>
      <c r="D131" s="187" t="s">
        <v>143</v>
      </c>
      <c r="E131" s="204" t="s">
        <v>19</v>
      </c>
      <c r="F131" s="205" t="s">
        <v>486</v>
      </c>
      <c r="G131" s="203"/>
      <c r="H131" s="206">
        <v>1938.6849999999999</v>
      </c>
      <c r="I131" s="207"/>
      <c r="J131" s="203"/>
      <c r="K131" s="203"/>
      <c r="L131" s="208"/>
      <c r="M131" s="209"/>
      <c r="N131" s="210"/>
      <c r="O131" s="210"/>
      <c r="P131" s="210"/>
      <c r="Q131" s="210"/>
      <c r="R131" s="210"/>
      <c r="S131" s="210"/>
      <c r="T131" s="211"/>
      <c r="AT131" s="212" t="s">
        <v>143</v>
      </c>
      <c r="AU131" s="212" t="s">
        <v>82</v>
      </c>
      <c r="AV131" s="14" t="s">
        <v>82</v>
      </c>
      <c r="AW131" s="14" t="s">
        <v>33</v>
      </c>
      <c r="AX131" s="14" t="s">
        <v>72</v>
      </c>
      <c r="AY131" s="212" t="s">
        <v>132</v>
      </c>
    </row>
    <row r="132" spans="1:65" s="15" customFormat="1" ht="11.25">
      <c r="B132" s="213"/>
      <c r="C132" s="214"/>
      <c r="D132" s="187" t="s">
        <v>143</v>
      </c>
      <c r="E132" s="215" t="s">
        <v>19</v>
      </c>
      <c r="F132" s="216" t="s">
        <v>163</v>
      </c>
      <c r="G132" s="214"/>
      <c r="H132" s="217">
        <v>4019.2249999999999</v>
      </c>
      <c r="I132" s="218"/>
      <c r="J132" s="214"/>
      <c r="K132" s="214"/>
      <c r="L132" s="219"/>
      <c r="M132" s="220"/>
      <c r="N132" s="221"/>
      <c r="O132" s="221"/>
      <c r="P132" s="221"/>
      <c r="Q132" s="221"/>
      <c r="R132" s="221"/>
      <c r="S132" s="221"/>
      <c r="T132" s="222"/>
      <c r="AT132" s="223" t="s">
        <v>143</v>
      </c>
      <c r="AU132" s="223" t="s">
        <v>82</v>
      </c>
      <c r="AV132" s="15" t="s">
        <v>139</v>
      </c>
      <c r="AW132" s="15" t="s">
        <v>33</v>
      </c>
      <c r="AX132" s="15" t="s">
        <v>80</v>
      </c>
      <c r="AY132" s="223" t="s">
        <v>132</v>
      </c>
    </row>
    <row r="133" spans="1:65" s="2" customFormat="1" ht="14.45" customHeight="1">
      <c r="A133" s="35"/>
      <c r="B133" s="36"/>
      <c r="C133" s="224" t="s">
        <v>200</v>
      </c>
      <c r="D133" s="224" t="s">
        <v>214</v>
      </c>
      <c r="E133" s="225" t="s">
        <v>487</v>
      </c>
      <c r="F133" s="226" t="s">
        <v>488</v>
      </c>
      <c r="G133" s="227" t="s">
        <v>137</v>
      </c>
      <c r="H133" s="228">
        <v>2326.422</v>
      </c>
      <c r="I133" s="229"/>
      <c r="J133" s="230">
        <f>ROUND(I133*H133,2)</f>
        <v>0</v>
      </c>
      <c r="K133" s="226" t="s">
        <v>19</v>
      </c>
      <c r="L133" s="231"/>
      <c r="M133" s="232" t="s">
        <v>19</v>
      </c>
      <c r="N133" s="233" t="s">
        <v>43</v>
      </c>
      <c r="O133" s="65"/>
      <c r="P133" s="183">
        <f>O133*H133</f>
        <v>0</v>
      </c>
      <c r="Q133" s="183">
        <v>1.2999999999999999E-3</v>
      </c>
      <c r="R133" s="183">
        <f>Q133*H133</f>
        <v>3.0243485999999997</v>
      </c>
      <c r="S133" s="183">
        <v>0</v>
      </c>
      <c r="T133" s="184">
        <f>S133*H133</f>
        <v>0</v>
      </c>
      <c r="U133" s="35"/>
      <c r="V133" s="35"/>
      <c r="W133" s="35"/>
      <c r="X133" s="35"/>
      <c r="Y133" s="35"/>
      <c r="Z133" s="35"/>
      <c r="AA133" s="35"/>
      <c r="AB133" s="35"/>
      <c r="AC133" s="35"/>
      <c r="AD133" s="35"/>
      <c r="AE133" s="35"/>
      <c r="AR133" s="185" t="s">
        <v>335</v>
      </c>
      <c r="AT133" s="185" t="s">
        <v>214</v>
      </c>
      <c r="AU133" s="185" t="s">
        <v>82</v>
      </c>
      <c r="AY133" s="18" t="s">
        <v>132</v>
      </c>
      <c r="BE133" s="186">
        <f>IF(N133="základní",J133,0)</f>
        <v>0</v>
      </c>
      <c r="BF133" s="186">
        <f>IF(N133="snížená",J133,0)</f>
        <v>0</v>
      </c>
      <c r="BG133" s="186">
        <f>IF(N133="zákl. přenesená",J133,0)</f>
        <v>0</v>
      </c>
      <c r="BH133" s="186">
        <f>IF(N133="sníž. přenesená",J133,0)</f>
        <v>0</v>
      </c>
      <c r="BI133" s="186">
        <f>IF(N133="nulová",J133,0)</f>
        <v>0</v>
      </c>
      <c r="BJ133" s="18" t="s">
        <v>80</v>
      </c>
      <c r="BK133" s="186">
        <f>ROUND(I133*H133,2)</f>
        <v>0</v>
      </c>
      <c r="BL133" s="18" t="s">
        <v>236</v>
      </c>
      <c r="BM133" s="185" t="s">
        <v>489</v>
      </c>
    </row>
    <row r="134" spans="1:65" s="14" customFormat="1" ht="11.25">
      <c r="B134" s="202"/>
      <c r="C134" s="203"/>
      <c r="D134" s="187" t="s">
        <v>143</v>
      </c>
      <c r="E134" s="204" t="s">
        <v>19</v>
      </c>
      <c r="F134" s="205" t="s">
        <v>490</v>
      </c>
      <c r="G134" s="203"/>
      <c r="H134" s="206">
        <v>1938.6849999999999</v>
      </c>
      <c r="I134" s="207"/>
      <c r="J134" s="203"/>
      <c r="K134" s="203"/>
      <c r="L134" s="208"/>
      <c r="M134" s="209"/>
      <c r="N134" s="210"/>
      <c r="O134" s="210"/>
      <c r="P134" s="210"/>
      <c r="Q134" s="210"/>
      <c r="R134" s="210"/>
      <c r="S134" s="210"/>
      <c r="T134" s="211"/>
      <c r="AT134" s="212" t="s">
        <v>143</v>
      </c>
      <c r="AU134" s="212" t="s">
        <v>82</v>
      </c>
      <c r="AV134" s="14" t="s">
        <v>82</v>
      </c>
      <c r="AW134" s="14" t="s">
        <v>33</v>
      </c>
      <c r="AX134" s="14" t="s">
        <v>80</v>
      </c>
      <c r="AY134" s="212" t="s">
        <v>132</v>
      </c>
    </row>
    <row r="135" spans="1:65" s="14" customFormat="1" ht="11.25">
      <c r="B135" s="202"/>
      <c r="C135" s="203"/>
      <c r="D135" s="187" t="s">
        <v>143</v>
      </c>
      <c r="E135" s="203"/>
      <c r="F135" s="205" t="s">
        <v>491</v>
      </c>
      <c r="G135" s="203"/>
      <c r="H135" s="206">
        <v>2326.422</v>
      </c>
      <c r="I135" s="207"/>
      <c r="J135" s="203"/>
      <c r="K135" s="203"/>
      <c r="L135" s="208"/>
      <c r="M135" s="209"/>
      <c r="N135" s="210"/>
      <c r="O135" s="210"/>
      <c r="P135" s="210"/>
      <c r="Q135" s="210"/>
      <c r="R135" s="210"/>
      <c r="S135" s="210"/>
      <c r="T135" s="211"/>
      <c r="AT135" s="212" t="s">
        <v>143</v>
      </c>
      <c r="AU135" s="212" t="s">
        <v>82</v>
      </c>
      <c r="AV135" s="14" t="s">
        <v>82</v>
      </c>
      <c r="AW135" s="14" t="s">
        <v>4</v>
      </c>
      <c r="AX135" s="14" t="s">
        <v>80</v>
      </c>
      <c r="AY135" s="212" t="s">
        <v>132</v>
      </c>
    </row>
    <row r="136" spans="1:65" s="2" customFormat="1" ht="14.45" customHeight="1">
      <c r="A136" s="35"/>
      <c r="B136" s="36"/>
      <c r="C136" s="224" t="s">
        <v>205</v>
      </c>
      <c r="D136" s="224" t="s">
        <v>214</v>
      </c>
      <c r="E136" s="225" t="s">
        <v>492</v>
      </c>
      <c r="F136" s="226" t="s">
        <v>493</v>
      </c>
      <c r="G136" s="227" t="s">
        <v>137</v>
      </c>
      <c r="H136" s="228">
        <v>2496.6480000000001</v>
      </c>
      <c r="I136" s="229"/>
      <c r="J136" s="230">
        <f>ROUND(I136*H136,2)</f>
        <v>0</v>
      </c>
      <c r="K136" s="226" t="s">
        <v>138</v>
      </c>
      <c r="L136" s="231"/>
      <c r="M136" s="232" t="s">
        <v>19</v>
      </c>
      <c r="N136" s="233" t="s">
        <v>43</v>
      </c>
      <c r="O136" s="65"/>
      <c r="P136" s="183">
        <f>O136*H136</f>
        <v>0</v>
      </c>
      <c r="Q136" s="183">
        <v>2.0000000000000001E-4</v>
      </c>
      <c r="R136" s="183">
        <f>Q136*H136</f>
        <v>0.49932960000000004</v>
      </c>
      <c r="S136" s="183">
        <v>0</v>
      </c>
      <c r="T136" s="184">
        <f>S136*H136</f>
        <v>0</v>
      </c>
      <c r="U136" s="35"/>
      <c r="V136" s="35"/>
      <c r="W136" s="35"/>
      <c r="X136" s="35"/>
      <c r="Y136" s="35"/>
      <c r="Z136" s="35"/>
      <c r="AA136" s="35"/>
      <c r="AB136" s="35"/>
      <c r="AC136" s="35"/>
      <c r="AD136" s="35"/>
      <c r="AE136" s="35"/>
      <c r="AR136" s="185" t="s">
        <v>186</v>
      </c>
      <c r="AT136" s="185" t="s">
        <v>214</v>
      </c>
      <c r="AU136" s="185" t="s">
        <v>82</v>
      </c>
      <c r="AY136" s="18" t="s">
        <v>132</v>
      </c>
      <c r="BE136" s="186">
        <f>IF(N136="základní",J136,0)</f>
        <v>0</v>
      </c>
      <c r="BF136" s="186">
        <f>IF(N136="snížená",J136,0)</f>
        <v>0</v>
      </c>
      <c r="BG136" s="186">
        <f>IF(N136="zákl. přenesená",J136,0)</f>
        <v>0</v>
      </c>
      <c r="BH136" s="186">
        <f>IF(N136="sníž. přenesená",J136,0)</f>
        <v>0</v>
      </c>
      <c r="BI136" s="186">
        <f>IF(N136="nulová",J136,0)</f>
        <v>0</v>
      </c>
      <c r="BJ136" s="18" t="s">
        <v>80</v>
      </c>
      <c r="BK136" s="186">
        <f>ROUND(I136*H136,2)</f>
        <v>0</v>
      </c>
      <c r="BL136" s="18" t="s">
        <v>139</v>
      </c>
      <c r="BM136" s="185" t="s">
        <v>494</v>
      </c>
    </row>
    <row r="137" spans="1:65" s="14" customFormat="1" ht="11.25">
      <c r="B137" s="202"/>
      <c r="C137" s="203"/>
      <c r="D137" s="187" t="s">
        <v>143</v>
      </c>
      <c r="E137" s="204" t="s">
        <v>19</v>
      </c>
      <c r="F137" s="205" t="s">
        <v>495</v>
      </c>
      <c r="G137" s="203"/>
      <c r="H137" s="206">
        <v>2080.54</v>
      </c>
      <c r="I137" s="207"/>
      <c r="J137" s="203"/>
      <c r="K137" s="203"/>
      <c r="L137" s="208"/>
      <c r="M137" s="209"/>
      <c r="N137" s="210"/>
      <c r="O137" s="210"/>
      <c r="P137" s="210"/>
      <c r="Q137" s="210"/>
      <c r="R137" s="210"/>
      <c r="S137" s="210"/>
      <c r="T137" s="211"/>
      <c r="AT137" s="212" t="s">
        <v>143</v>
      </c>
      <c r="AU137" s="212" t="s">
        <v>82</v>
      </c>
      <c r="AV137" s="14" t="s">
        <v>82</v>
      </c>
      <c r="AW137" s="14" t="s">
        <v>33</v>
      </c>
      <c r="AX137" s="14" t="s">
        <v>80</v>
      </c>
      <c r="AY137" s="212" t="s">
        <v>132</v>
      </c>
    </row>
    <row r="138" spans="1:65" s="14" customFormat="1" ht="11.25">
      <c r="B138" s="202"/>
      <c r="C138" s="203"/>
      <c r="D138" s="187" t="s">
        <v>143</v>
      </c>
      <c r="E138" s="203"/>
      <c r="F138" s="205" t="s">
        <v>496</v>
      </c>
      <c r="G138" s="203"/>
      <c r="H138" s="206">
        <v>2496.6480000000001</v>
      </c>
      <c r="I138" s="207"/>
      <c r="J138" s="203"/>
      <c r="K138" s="203"/>
      <c r="L138" s="208"/>
      <c r="M138" s="209"/>
      <c r="N138" s="210"/>
      <c r="O138" s="210"/>
      <c r="P138" s="210"/>
      <c r="Q138" s="210"/>
      <c r="R138" s="210"/>
      <c r="S138" s="210"/>
      <c r="T138" s="211"/>
      <c r="AT138" s="212" t="s">
        <v>143</v>
      </c>
      <c r="AU138" s="212" t="s">
        <v>82</v>
      </c>
      <c r="AV138" s="14" t="s">
        <v>82</v>
      </c>
      <c r="AW138" s="14" t="s">
        <v>4</v>
      </c>
      <c r="AX138" s="14" t="s">
        <v>80</v>
      </c>
      <c r="AY138" s="212" t="s">
        <v>132</v>
      </c>
    </row>
    <row r="139" spans="1:65" s="2" customFormat="1" ht="14.45" customHeight="1">
      <c r="A139" s="35"/>
      <c r="B139" s="36"/>
      <c r="C139" s="174" t="s">
        <v>213</v>
      </c>
      <c r="D139" s="174" t="s">
        <v>134</v>
      </c>
      <c r="E139" s="175" t="s">
        <v>497</v>
      </c>
      <c r="F139" s="176" t="s">
        <v>498</v>
      </c>
      <c r="G139" s="177" t="s">
        <v>154</v>
      </c>
      <c r="H139" s="178">
        <v>945.7</v>
      </c>
      <c r="I139" s="179"/>
      <c r="J139" s="180">
        <f>ROUND(I139*H139,2)</f>
        <v>0</v>
      </c>
      <c r="K139" s="176" t="s">
        <v>19</v>
      </c>
      <c r="L139" s="40"/>
      <c r="M139" s="181" t="s">
        <v>19</v>
      </c>
      <c r="N139" s="182" t="s">
        <v>43</v>
      </c>
      <c r="O139" s="65"/>
      <c r="P139" s="183">
        <f>O139*H139</f>
        <v>0</v>
      </c>
      <c r="Q139" s="183">
        <v>0.24724399999999999</v>
      </c>
      <c r="R139" s="183">
        <f>Q139*H139</f>
        <v>233.8186508</v>
      </c>
      <c r="S139" s="183">
        <v>0</v>
      </c>
      <c r="T139" s="184">
        <f>S139*H139</f>
        <v>0</v>
      </c>
      <c r="U139" s="35"/>
      <c r="V139" s="35"/>
      <c r="W139" s="35"/>
      <c r="X139" s="35"/>
      <c r="Y139" s="35"/>
      <c r="Z139" s="35"/>
      <c r="AA139" s="35"/>
      <c r="AB139" s="35"/>
      <c r="AC139" s="35"/>
      <c r="AD139" s="35"/>
      <c r="AE139" s="35"/>
      <c r="AR139" s="185" t="s">
        <v>139</v>
      </c>
      <c r="AT139" s="185" t="s">
        <v>134</v>
      </c>
      <c r="AU139" s="185" t="s">
        <v>82</v>
      </c>
      <c r="AY139" s="18" t="s">
        <v>132</v>
      </c>
      <c r="BE139" s="186">
        <f>IF(N139="základní",J139,0)</f>
        <v>0</v>
      </c>
      <c r="BF139" s="186">
        <f>IF(N139="snížená",J139,0)</f>
        <v>0</v>
      </c>
      <c r="BG139" s="186">
        <f>IF(N139="zákl. přenesená",J139,0)</f>
        <v>0</v>
      </c>
      <c r="BH139" s="186">
        <f>IF(N139="sníž. přenesená",J139,0)</f>
        <v>0</v>
      </c>
      <c r="BI139" s="186">
        <f>IF(N139="nulová",J139,0)</f>
        <v>0</v>
      </c>
      <c r="BJ139" s="18" t="s">
        <v>80</v>
      </c>
      <c r="BK139" s="186">
        <f>ROUND(I139*H139,2)</f>
        <v>0</v>
      </c>
      <c r="BL139" s="18" t="s">
        <v>139</v>
      </c>
      <c r="BM139" s="185" t="s">
        <v>499</v>
      </c>
    </row>
    <row r="140" spans="1:65" s="2" customFormat="1" ht="68.25">
      <c r="A140" s="35"/>
      <c r="B140" s="36"/>
      <c r="C140" s="37"/>
      <c r="D140" s="187" t="s">
        <v>295</v>
      </c>
      <c r="E140" s="37"/>
      <c r="F140" s="188" t="s">
        <v>500</v>
      </c>
      <c r="G140" s="37"/>
      <c r="H140" s="37"/>
      <c r="I140" s="189"/>
      <c r="J140" s="37"/>
      <c r="K140" s="37"/>
      <c r="L140" s="40"/>
      <c r="M140" s="190"/>
      <c r="N140" s="191"/>
      <c r="O140" s="65"/>
      <c r="P140" s="65"/>
      <c r="Q140" s="65"/>
      <c r="R140" s="65"/>
      <c r="S140" s="65"/>
      <c r="T140" s="66"/>
      <c r="U140" s="35"/>
      <c r="V140" s="35"/>
      <c r="W140" s="35"/>
      <c r="X140" s="35"/>
      <c r="Y140" s="35"/>
      <c r="Z140" s="35"/>
      <c r="AA140" s="35"/>
      <c r="AB140" s="35"/>
      <c r="AC140" s="35"/>
      <c r="AD140" s="35"/>
      <c r="AE140" s="35"/>
      <c r="AT140" s="18" t="s">
        <v>295</v>
      </c>
      <c r="AU140" s="18" t="s">
        <v>82</v>
      </c>
    </row>
    <row r="141" spans="1:65" s="13" customFormat="1" ht="11.25">
      <c r="B141" s="192"/>
      <c r="C141" s="193"/>
      <c r="D141" s="187" t="s">
        <v>143</v>
      </c>
      <c r="E141" s="194" t="s">
        <v>19</v>
      </c>
      <c r="F141" s="195" t="s">
        <v>501</v>
      </c>
      <c r="G141" s="193"/>
      <c r="H141" s="194" t="s">
        <v>19</v>
      </c>
      <c r="I141" s="196"/>
      <c r="J141" s="193"/>
      <c r="K141" s="193"/>
      <c r="L141" s="197"/>
      <c r="M141" s="198"/>
      <c r="N141" s="199"/>
      <c r="O141" s="199"/>
      <c r="P141" s="199"/>
      <c r="Q141" s="199"/>
      <c r="R141" s="199"/>
      <c r="S141" s="199"/>
      <c r="T141" s="200"/>
      <c r="AT141" s="201" t="s">
        <v>143</v>
      </c>
      <c r="AU141" s="201" t="s">
        <v>82</v>
      </c>
      <c r="AV141" s="13" t="s">
        <v>80</v>
      </c>
      <c r="AW141" s="13" t="s">
        <v>33</v>
      </c>
      <c r="AX141" s="13" t="s">
        <v>72</v>
      </c>
      <c r="AY141" s="201" t="s">
        <v>132</v>
      </c>
    </row>
    <row r="142" spans="1:65" s="14" customFormat="1" ht="11.25">
      <c r="B142" s="202"/>
      <c r="C142" s="203"/>
      <c r="D142" s="187" t="s">
        <v>143</v>
      </c>
      <c r="E142" s="204" t="s">
        <v>19</v>
      </c>
      <c r="F142" s="205" t="s">
        <v>502</v>
      </c>
      <c r="G142" s="203"/>
      <c r="H142" s="206">
        <v>945.7</v>
      </c>
      <c r="I142" s="207"/>
      <c r="J142" s="203"/>
      <c r="K142" s="203"/>
      <c r="L142" s="208"/>
      <c r="M142" s="209"/>
      <c r="N142" s="210"/>
      <c r="O142" s="210"/>
      <c r="P142" s="210"/>
      <c r="Q142" s="210"/>
      <c r="R142" s="210"/>
      <c r="S142" s="210"/>
      <c r="T142" s="211"/>
      <c r="AT142" s="212" t="s">
        <v>143</v>
      </c>
      <c r="AU142" s="212" t="s">
        <v>82</v>
      </c>
      <c r="AV142" s="14" t="s">
        <v>82</v>
      </c>
      <c r="AW142" s="14" t="s">
        <v>33</v>
      </c>
      <c r="AX142" s="14" t="s">
        <v>80</v>
      </c>
      <c r="AY142" s="212" t="s">
        <v>132</v>
      </c>
    </row>
    <row r="143" spans="1:65" s="12" customFormat="1" ht="22.9" customHeight="1">
      <c r="B143" s="158"/>
      <c r="C143" s="159"/>
      <c r="D143" s="160" t="s">
        <v>71</v>
      </c>
      <c r="E143" s="172" t="s">
        <v>139</v>
      </c>
      <c r="F143" s="172" t="s">
        <v>297</v>
      </c>
      <c r="G143" s="159"/>
      <c r="H143" s="159"/>
      <c r="I143" s="162"/>
      <c r="J143" s="173">
        <f>BK143</f>
        <v>0</v>
      </c>
      <c r="K143" s="159"/>
      <c r="L143" s="164"/>
      <c r="M143" s="165"/>
      <c r="N143" s="166"/>
      <c r="O143" s="166"/>
      <c r="P143" s="167">
        <f>SUM(P144:P155)</f>
        <v>0</v>
      </c>
      <c r="Q143" s="166"/>
      <c r="R143" s="167">
        <f>SUM(R144:R155)</f>
        <v>5.0054399999999999E-2</v>
      </c>
      <c r="S143" s="166"/>
      <c r="T143" s="168">
        <f>SUM(T144:T155)</f>
        <v>0</v>
      </c>
      <c r="AR143" s="169" t="s">
        <v>80</v>
      </c>
      <c r="AT143" s="170" t="s">
        <v>71</v>
      </c>
      <c r="AU143" s="170" t="s">
        <v>80</v>
      </c>
      <c r="AY143" s="169" t="s">
        <v>132</v>
      </c>
      <c r="BK143" s="171">
        <f>SUM(BK144:BK155)</f>
        <v>0</v>
      </c>
    </row>
    <row r="144" spans="1:65" s="2" customFormat="1" ht="14.45" customHeight="1">
      <c r="A144" s="35"/>
      <c r="B144" s="36"/>
      <c r="C144" s="174" t="s">
        <v>220</v>
      </c>
      <c r="D144" s="174" t="s">
        <v>134</v>
      </c>
      <c r="E144" s="175" t="s">
        <v>299</v>
      </c>
      <c r="F144" s="176" t="s">
        <v>300</v>
      </c>
      <c r="G144" s="177" t="s">
        <v>183</v>
      </c>
      <c r="H144" s="178">
        <v>23.643000000000001</v>
      </c>
      <c r="I144" s="179"/>
      <c r="J144" s="180">
        <f>ROUND(I144*H144,2)</f>
        <v>0</v>
      </c>
      <c r="K144" s="176" t="s">
        <v>138</v>
      </c>
      <c r="L144" s="40"/>
      <c r="M144" s="181" t="s">
        <v>19</v>
      </c>
      <c r="N144" s="182" t="s">
        <v>43</v>
      </c>
      <c r="O144" s="65"/>
      <c r="P144" s="183">
        <f>O144*H144</f>
        <v>0</v>
      </c>
      <c r="Q144" s="183">
        <v>0</v>
      </c>
      <c r="R144" s="183">
        <f>Q144*H144</f>
        <v>0</v>
      </c>
      <c r="S144" s="183">
        <v>0</v>
      </c>
      <c r="T144" s="184">
        <f>S144*H144</f>
        <v>0</v>
      </c>
      <c r="U144" s="35"/>
      <c r="V144" s="35"/>
      <c r="W144" s="35"/>
      <c r="X144" s="35"/>
      <c r="Y144" s="35"/>
      <c r="Z144" s="35"/>
      <c r="AA144" s="35"/>
      <c r="AB144" s="35"/>
      <c r="AC144" s="35"/>
      <c r="AD144" s="35"/>
      <c r="AE144" s="35"/>
      <c r="AR144" s="185" t="s">
        <v>139</v>
      </c>
      <c r="AT144" s="185" t="s">
        <v>134</v>
      </c>
      <c r="AU144" s="185" t="s">
        <v>82</v>
      </c>
      <c r="AY144" s="18" t="s">
        <v>132</v>
      </c>
      <c r="BE144" s="186">
        <f>IF(N144="základní",J144,0)</f>
        <v>0</v>
      </c>
      <c r="BF144" s="186">
        <f>IF(N144="snížená",J144,0)</f>
        <v>0</v>
      </c>
      <c r="BG144" s="186">
        <f>IF(N144="zákl. přenesená",J144,0)</f>
        <v>0</v>
      </c>
      <c r="BH144" s="186">
        <f>IF(N144="sníž. přenesená",J144,0)</f>
        <v>0</v>
      </c>
      <c r="BI144" s="186">
        <f>IF(N144="nulová",J144,0)</f>
        <v>0</v>
      </c>
      <c r="BJ144" s="18" t="s">
        <v>80</v>
      </c>
      <c r="BK144" s="186">
        <f>ROUND(I144*H144,2)</f>
        <v>0</v>
      </c>
      <c r="BL144" s="18" t="s">
        <v>139</v>
      </c>
      <c r="BM144" s="185" t="s">
        <v>503</v>
      </c>
    </row>
    <row r="145" spans="1:65" s="2" customFormat="1" ht="39">
      <c r="A145" s="35"/>
      <c r="B145" s="36"/>
      <c r="C145" s="37"/>
      <c r="D145" s="187" t="s">
        <v>141</v>
      </c>
      <c r="E145" s="37"/>
      <c r="F145" s="188" t="s">
        <v>302</v>
      </c>
      <c r="G145" s="37"/>
      <c r="H145" s="37"/>
      <c r="I145" s="189"/>
      <c r="J145" s="37"/>
      <c r="K145" s="37"/>
      <c r="L145" s="40"/>
      <c r="M145" s="190"/>
      <c r="N145" s="191"/>
      <c r="O145" s="65"/>
      <c r="P145" s="65"/>
      <c r="Q145" s="65"/>
      <c r="R145" s="65"/>
      <c r="S145" s="65"/>
      <c r="T145" s="66"/>
      <c r="U145" s="35"/>
      <c r="V145" s="35"/>
      <c r="W145" s="35"/>
      <c r="X145" s="35"/>
      <c r="Y145" s="35"/>
      <c r="Z145" s="35"/>
      <c r="AA145" s="35"/>
      <c r="AB145" s="35"/>
      <c r="AC145" s="35"/>
      <c r="AD145" s="35"/>
      <c r="AE145" s="35"/>
      <c r="AT145" s="18" t="s">
        <v>141</v>
      </c>
      <c r="AU145" s="18" t="s">
        <v>82</v>
      </c>
    </row>
    <row r="146" spans="1:65" s="13" customFormat="1" ht="11.25">
      <c r="B146" s="192"/>
      <c r="C146" s="193"/>
      <c r="D146" s="187" t="s">
        <v>143</v>
      </c>
      <c r="E146" s="194" t="s">
        <v>19</v>
      </c>
      <c r="F146" s="195" t="s">
        <v>479</v>
      </c>
      <c r="G146" s="193"/>
      <c r="H146" s="194" t="s">
        <v>19</v>
      </c>
      <c r="I146" s="196"/>
      <c r="J146" s="193"/>
      <c r="K146" s="193"/>
      <c r="L146" s="197"/>
      <c r="M146" s="198"/>
      <c r="N146" s="199"/>
      <c r="O146" s="199"/>
      <c r="P146" s="199"/>
      <c r="Q146" s="199"/>
      <c r="R146" s="199"/>
      <c r="S146" s="199"/>
      <c r="T146" s="200"/>
      <c r="AT146" s="201" t="s">
        <v>143</v>
      </c>
      <c r="AU146" s="201" t="s">
        <v>82</v>
      </c>
      <c r="AV146" s="13" t="s">
        <v>80</v>
      </c>
      <c r="AW146" s="13" t="s">
        <v>33</v>
      </c>
      <c r="AX146" s="13" t="s">
        <v>72</v>
      </c>
      <c r="AY146" s="201" t="s">
        <v>132</v>
      </c>
    </row>
    <row r="147" spans="1:65" s="14" customFormat="1" ht="11.25">
      <c r="B147" s="202"/>
      <c r="C147" s="203"/>
      <c r="D147" s="187" t="s">
        <v>143</v>
      </c>
      <c r="E147" s="204" t="s">
        <v>19</v>
      </c>
      <c r="F147" s="205" t="s">
        <v>504</v>
      </c>
      <c r="G147" s="203"/>
      <c r="H147" s="206">
        <v>23.643000000000001</v>
      </c>
      <c r="I147" s="207"/>
      <c r="J147" s="203"/>
      <c r="K147" s="203"/>
      <c r="L147" s="208"/>
      <c r="M147" s="209"/>
      <c r="N147" s="210"/>
      <c r="O147" s="210"/>
      <c r="P147" s="210"/>
      <c r="Q147" s="210"/>
      <c r="R147" s="210"/>
      <c r="S147" s="210"/>
      <c r="T147" s="211"/>
      <c r="AT147" s="212" t="s">
        <v>143</v>
      </c>
      <c r="AU147" s="212" t="s">
        <v>82</v>
      </c>
      <c r="AV147" s="14" t="s">
        <v>82</v>
      </c>
      <c r="AW147" s="14" t="s">
        <v>33</v>
      </c>
      <c r="AX147" s="14" t="s">
        <v>80</v>
      </c>
      <c r="AY147" s="212" t="s">
        <v>132</v>
      </c>
    </row>
    <row r="148" spans="1:65" s="2" customFormat="1" ht="24.2" customHeight="1">
      <c r="A148" s="35"/>
      <c r="B148" s="36"/>
      <c r="C148" s="174" t="s">
        <v>226</v>
      </c>
      <c r="D148" s="174" t="s">
        <v>134</v>
      </c>
      <c r="E148" s="175" t="s">
        <v>505</v>
      </c>
      <c r="F148" s="176" t="s">
        <v>506</v>
      </c>
      <c r="G148" s="177" t="s">
        <v>183</v>
      </c>
      <c r="H148" s="178">
        <v>2.5350000000000001</v>
      </c>
      <c r="I148" s="179"/>
      <c r="J148" s="180">
        <f>ROUND(I148*H148,2)</f>
        <v>0</v>
      </c>
      <c r="K148" s="176" t="s">
        <v>138</v>
      </c>
      <c r="L148" s="40"/>
      <c r="M148" s="181" t="s">
        <v>19</v>
      </c>
      <c r="N148" s="182" t="s">
        <v>43</v>
      </c>
      <c r="O148" s="65"/>
      <c r="P148" s="183">
        <f>O148*H148</f>
        <v>0</v>
      </c>
      <c r="Q148" s="183">
        <v>0</v>
      </c>
      <c r="R148" s="183">
        <f>Q148*H148</f>
        <v>0</v>
      </c>
      <c r="S148" s="183">
        <v>0</v>
      </c>
      <c r="T148" s="184">
        <f>S148*H148</f>
        <v>0</v>
      </c>
      <c r="U148" s="35"/>
      <c r="V148" s="35"/>
      <c r="W148" s="35"/>
      <c r="X148" s="35"/>
      <c r="Y148" s="35"/>
      <c r="Z148" s="35"/>
      <c r="AA148" s="35"/>
      <c r="AB148" s="35"/>
      <c r="AC148" s="35"/>
      <c r="AD148" s="35"/>
      <c r="AE148" s="35"/>
      <c r="AR148" s="185" t="s">
        <v>139</v>
      </c>
      <c r="AT148" s="185" t="s">
        <v>134</v>
      </c>
      <c r="AU148" s="185" t="s">
        <v>82</v>
      </c>
      <c r="AY148" s="18" t="s">
        <v>132</v>
      </c>
      <c r="BE148" s="186">
        <f>IF(N148="základní",J148,0)</f>
        <v>0</v>
      </c>
      <c r="BF148" s="186">
        <f>IF(N148="snížená",J148,0)</f>
        <v>0</v>
      </c>
      <c r="BG148" s="186">
        <f>IF(N148="zákl. přenesená",J148,0)</f>
        <v>0</v>
      </c>
      <c r="BH148" s="186">
        <f>IF(N148="sníž. přenesená",J148,0)</f>
        <v>0</v>
      </c>
      <c r="BI148" s="186">
        <f>IF(N148="nulová",J148,0)</f>
        <v>0</v>
      </c>
      <c r="BJ148" s="18" t="s">
        <v>80</v>
      </c>
      <c r="BK148" s="186">
        <f>ROUND(I148*H148,2)</f>
        <v>0</v>
      </c>
      <c r="BL148" s="18" t="s">
        <v>139</v>
      </c>
      <c r="BM148" s="185" t="s">
        <v>507</v>
      </c>
    </row>
    <row r="149" spans="1:65" s="2" customFormat="1" ht="39">
      <c r="A149" s="35"/>
      <c r="B149" s="36"/>
      <c r="C149" s="37"/>
      <c r="D149" s="187" t="s">
        <v>141</v>
      </c>
      <c r="E149" s="37"/>
      <c r="F149" s="188" t="s">
        <v>508</v>
      </c>
      <c r="G149" s="37"/>
      <c r="H149" s="37"/>
      <c r="I149" s="189"/>
      <c r="J149" s="37"/>
      <c r="K149" s="37"/>
      <c r="L149" s="40"/>
      <c r="M149" s="190"/>
      <c r="N149" s="191"/>
      <c r="O149" s="65"/>
      <c r="P149" s="65"/>
      <c r="Q149" s="65"/>
      <c r="R149" s="65"/>
      <c r="S149" s="65"/>
      <c r="T149" s="66"/>
      <c r="U149" s="35"/>
      <c r="V149" s="35"/>
      <c r="W149" s="35"/>
      <c r="X149" s="35"/>
      <c r="Y149" s="35"/>
      <c r="Z149" s="35"/>
      <c r="AA149" s="35"/>
      <c r="AB149" s="35"/>
      <c r="AC149" s="35"/>
      <c r="AD149" s="35"/>
      <c r="AE149" s="35"/>
      <c r="AT149" s="18" t="s">
        <v>141</v>
      </c>
      <c r="AU149" s="18" t="s">
        <v>82</v>
      </c>
    </row>
    <row r="150" spans="1:65" s="13" customFormat="1" ht="11.25">
      <c r="B150" s="192"/>
      <c r="C150" s="193"/>
      <c r="D150" s="187" t="s">
        <v>143</v>
      </c>
      <c r="E150" s="194" t="s">
        <v>19</v>
      </c>
      <c r="F150" s="195" t="s">
        <v>509</v>
      </c>
      <c r="G150" s="193"/>
      <c r="H150" s="194" t="s">
        <v>19</v>
      </c>
      <c r="I150" s="196"/>
      <c r="J150" s="193"/>
      <c r="K150" s="193"/>
      <c r="L150" s="197"/>
      <c r="M150" s="198"/>
      <c r="N150" s="199"/>
      <c r="O150" s="199"/>
      <c r="P150" s="199"/>
      <c r="Q150" s="199"/>
      <c r="R150" s="199"/>
      <c r="S150" s="199"/>
      <c r="T150" s="200"/>
      <c r="AT150" s="201" t="s">
        <v>143</v>
      </c>
      <c r="AU150" s="201" t="s">
        <v>82</v>
      </c>
      <c r="AV150" s="13" t="s">
        <v>80</v>
      </c>
      <c r="AW150" s="13" t="s">
        <v>33</v>
      </c>
      <c r="AX150" s="13" t="s">
        <v>72</v>
      </c>
      <c r="AY150" s="201" t="s">
        <v>132</v>
      </c>
    </row>
    <row r="151" spans="1:65" s="13" customFormat="1" ht="11.25">
      <c r="B151" s="192"/>
      <c r="C151" s="193"/>
      <c r="D151" s="187" t="s">
        <v>143</v>
      </c>
      <c r="E151" s="194" t="s">
        <v>19</v>
      </c>
      <c r="F151" s="195" t="s">
        <v>510</v>
      </c>
      <c r="G151" s="193"/>
      <c r="H151" s="194" t="s">
        <v>19</v>
      </c>
      <c r="I151" s="196"/>
      <c r="J151" s="193"/>
      <c r="K151" s="193"/>
      <c r="L151" s="197"/>
      <c r="M151" s="198"/>
      <c r="N151" s="199"/>
      <c r="O151" s="199"/>
      <c r="P151" s="199"/>
      <c r="Q151" s="199"/>
      <c r="R151" s="199"/>
      <c r="S151" s="199"/>
      <c r="T151" s="200"/>
      <c r="AT151" s="201" t="s">
        <v>143</v>
      </c>
      <c r="AU151" s="201" t="s">
        <v>82</v>
      </c>
      <c r="AV151" s="13" t="s">
        <v>80</v>
      </c>
      <c r="AW151" s="13" t="s">
        <v>33</v>
      </c>
      <c r="AX151" s="13" t="s">
        <v>72</v>
      </c>
      <c r="AY151" s="201" t="s">
        <v>132</v>
      </c>
    </row>
    <row r="152" spans="1:65" s="14" customFormat="1" ht="11.25">
      <c r="B152" s="202"/>
      <c r="C152" s="203"/>
      <c r="D152" s="187" t="s">
        <v>143</v>
      </c>
      <c r="E152" s="204" t="s">
        <v>19</v>
      </c>
      <c r="F152" s="205" t="s">
        <v>511</v>
      </c>
      <c r="G152" s="203"/>
      <c r="H152" s="206">
        <v>2.5350000000000001</v>
      </c>
      <c r="I152" s="207"/>
      <c r="J152" s="203"/>
      <c r="K152" s="203"/>
      <c r="L152" s="208"/>
      <c r="M152" s="209"/>
      <c r="N152" s="210"/>
      <c r="O152" s="210"/>
      <c r="P152" s="210"/>
      <c r="Q152" s="210"/>
      <c r="R152" s="210"/>
      <c r="S152" s="210"/>
      <c r="T152" s="211"/>
      <c r="AT152" s="212" t="s">
        <v>143</v>
      </c>
      <c r="AU152" s="212" t="s">
        <v>82</v>
      </c>
      <c r="AV152" s="14" t="s">
        <v>82</v>
      </c>
      <c r="AW152" s="14" t="s">
        <v>33</v>
      </c>
      <c r="AX152" s="14" t="s">
        <v>80</v>
      </c>
      <c r="AY152" s="212" t="s">
        <v>132</v>
      </c>
    </row>
    <row r="153" spans="1:65" s="2" customFormat="1" ht="24.2" customHeight="1">
      <c r="A153" s="35"/>
      <c r="B153" s="36"/>
      <c r="C153" s="174" t="s">
        <v>8</v>
      </c>
      <c r="D153" s="174" t="s">
        <v>134</v>
      </c>
      <c r="E153" s="175" t="s">
        <v>512</v>
      </c>
      <c r="F153" s="176" t="s">
        <v>513</v>
      </c>
      <c r="G153" s="177" t="s">
        <v>137</v>
      </c>
      <c r="H153" s="178">
        <v>7.92</v>
      </c>
      <c r="I153" s="179"/>
      <c r="J153" s="180">
        <f>ROUND(I153*H153,2)</f>
        <v>0</v>
      </c>
      <c r="K153" s="176" t="s">
        <v>138</v>
      </c>
      <c r="L153" s="40"/>
      <c r="M153" s="181" t="s">
        <v>19</v>
      </c>
      <c r="N153" s="182" t="s">
        <v>43</v>
      </c>
      <c r="O153" s="65"/>
      <c r="P153" s="183">
        <f>O153*H153</f>
        <v>0</v>
      </c>
      <c r="Q153" s="183">
        <v>6.3200000000000001E-3</v>
      </c>
      <c r="R153" s="183">
        <f>Q153*H153</f>
        <v>5.0054399999999999E-2</v>
      </c>
      <c r="S153" s="183">
        <v>0</v>
      </c>
      <c r="T153" s="184">
        <f>S153*H153</f>
        <v>0</v>
      </c>
      <c r="U153" s="35"/>
      <c r="V153" s="35"/>
      <c r="W153" s="35"/>
      <c r="X153" s="35"/>
      <c r="Y153" s="35"/>
      <c r="Z153" s="35"/>
      <c r="AA153" s="35"/>
      <c r="AB153" s="35"/>
      <c r="AC153" s="35"/>
      <c r="AD153" s="35"/>
      <c r="AE153" s="35"/>
      <c r="AR153" s="185" t="s">
        <v>139</v>
      </c>
      <c r="AT153" s="185" t="s">
        <v>134</v>
      </c>
      <c r="AU153" s="185" t="s">
        <v>82</v>
      </c>
      <c r="AY153" s="18" t="s">
        <v>132</v>
      </c>
      <c r="BE153" s="186">
        <f>IF(N153="základní",J153,0)</f>
        <v>0</v>
      </c>
      <c r="BF153" s="186">
        <f>IF(N153="snížená",J153,0)</f>
        <v>0</v>
      </c>
      <c r="BG153" s="186">
        <f>IF(N153="zákl. přenesená",J153,0)</f>
        <v>0</v>
      </c>
      <c r="BH153" s="186">
        <f>IF(N153="sníž. přenesená",J153,0)</f>
        <v>0</v>
      </c>
      <c r="BI153" s="186">
        <f>IF(N153="nulová",J153,0)</f>
        <v>0</v>
      </c>
      <c r="BJ153" s="18" t="s">
        <v>80</v>
      </c>
      <c r="BK153" s="186">
        <f>ROUND(I153*H153,2)</f>
        <v>0</v>
      </c>
      <c r="BL153" s="18" t="s">
        <v>139</v>
      </c>
      <c r="BM153" s="185" t="s">
        <v>514</v>
      </c>
    </row>
    <row r="154" spans="1:65" s="13" customFormat="1" ht="11.25">
      <c r="B154" s="192"/>
      <c r="C154" s="193"/>
      <c r="D154" s="187" t="s">
        <v>143</v>
      </c>
      <c r="E154" s="194" t="s">
        <v>19</v>
      </c>
      <c r="F154" s="195" t="s">
        <v>515</v>
      </c>
      <c r="G154" s="193"/>
      <c r="H154" s="194" t="s">
        <v>19</v>
      </c>
      <c r="I154" s="196"/>
      <c r="J154" s="193"/>
      <c r="K154" s="193"/>
      <c r="L154" s="197"/>
      <c r="M154" s="198"/>
      <c r="N154" s="199"/>
      <c r="O154" s="199"/>
      <c r="P154" s="199"/>
      <c r="Q154" s="199"/>
      <c r="R154" s="199"/>
      <c r="S154" s="199"/>
      <c r="T154" s="200"/>
      <c r="AT154" s="201" t="s">
        <v>143</v>
      </c>
      <c r="AU154" s="201" t="s">
        <v>82</v>
      </c>
      <c r="AV154" s="13" t="s">
        <v>80</v>
      </c>
      <c r="AW154" s="13" t="s">
        <v>33</v>
      </c>
      <c r="AX154" s="13" t="s">
        <v>72</v>
      </c>
      <c r="AY154" s="201" t="s">
        <v>132</v>
      </c>
    </row>
    <row r="155" spans="1:65" s="14" customFormat="1" ht="11.25">
      <c r="B155" s="202"/>
      <c r="C155" s="203"/>
      <c r="D155" s="187" t="s">
        <v>143</v>
      </c>
      <c r="E155" s="204" t="s">
        <v>19</v>
      </c>
      <c r="F155" s="205" t="s">
        <v>516</v>
      </c>
      <c r="G155" s="203"/>
      <c r="H155" s="206">
        <v>7.92</v>
      </c>
      <c r="I155" s="207"/>
      <c r="J155" s="203"/>
      <c r="K155" s="203"/>
      <c r="L155" s="208"/>
      <c r="M155" s="209"/>
      <c r="N155" s="210"/>
      <c r="O155" s="210"/>
      <c r="P155" s="210"/>
      <c r="Q155" s="210"/>
      <c r="R155" s="210"/>
      <c r="S155" s="210"/>
      <c r="T155" s="211"/>
      <c r="AT155" s="212" t="s">
        <v>143</v>
      </c>
      <c r="AU155" s="212" t="s">
        <v>82</v>
      </c>
      <c r="AV155" s="14" t="s">
        <v>82</v>
      </c>
      <c r="AW155" s="14" t="s">
        <v>33</v>
      </c>
      <c r="AX155" s="14" t="s">
        <v>80</v>
      </c>
      <c r="AY155" s="212" t="s">
        <v>132</v>
      </c>
    </row>
    <row r="156" spans="1:65" s="12" customFormat="1" ht="22.9" customHeight="1">
      <c r="B156" s="158"/>
      <c r="C156" s="159"/>
      <c r="D156" s="160" t="s">
        <v>71</v>
      </c>
      <c r="E156" s="172" t="s">
        <v>164</v>
      </c>
      <c r="F156" s="172" t="s">
        <v>311</v>
      </c>
      <c r="G156" s="159"/>
      <c r="H156" s="159"/>
      <c r="I156" s="162"/>
      <c r="J156" s="173">
        <f>BK156</f>
        <v>0</v>
      </c>
      <c r="K156" s="159"/>
      <c r="L156" s="164"/>
      <c r="M156" s="165"/>
      <c r="N156" s="166"/>
      <c r="O156" s="166"/>
      <c r="P156" s="167">
        <f>SUM(P157:P169)</f>
        <v>0</v>
      </c>
      <c r="Q156" s="166"/>
      <c r="R156" s="167">
        <f>SUM(R157:R169)</f>
        <v>225.65698930400001</v>
      </c>
      <c r="S156" s="166"/>
      <c r="T156" s="168">
        <f>SUM(T157:T169)</f>
        <v>0</v>
      </c>
      <c r="AR156" s="169" t="s">
        <v>80</v>
      </c>
      <c r="AT156" s="170" t="s">
        <v>71</v>
      </c>
      <c r="AU156" s="170" t="s">
        <v>80</v>
      </c>
      <c r="AY156" s="169" t="s">
        <v>132</v>
      </c>
      <c r="BK156" s="171">
        <f>SUM(BK157:BK169)</f>
        <v>0</v>
      </c>
    </row>
    <row r="157" spans="1:65" s="2" customFormat="1" ht="14.45" customHeight="1">
      <c r="A157" s="35"/>
      <c r="B157" s="36"/>
      <c r="C157" s="174" t="s">
        <v>236</v>
      </c>
      <c r="D157" s="174" t="s">
        <v>134</v>
      </c>
      <c r="E157" s="175" t="s">
        <v>517</v>
      </c>
      <c r="F157" s="176" t="s">
        <v>518</v>
      </c>
      <c r="G157" s="177" t="s">
        <v>154</v>
      </c>
      <c r="H157" s="178">
        <v>36.1</v>
      </c>
      <c r="I157" s="179"/>
      <c r="J157" s="180">
        <f>ROUND(I157*H157,2)</f>
        <v>0</v>
      </c>
      <c r="K157" s="176" t="s">
        <v>19</v>
      </c>
      <c r="L157" s="40"/>
      <c r="M157" s="181" t="s">
        <v>19</v>
      </c>
      <c r="N157" s="182" t="s">
        <v>43</v>
      </c>
      <c r="O157" s="65"/>
      <c r="P157" s="183">
        <f>O157*H157</f>
        <v>0</v>
      </c>
      <c r="Q157" s="183">
        <v>0.23560400000000001</v>
      </c>
      <c r="R157" s="183">
        <f>Q157*H157</f>
        <v>8.5053044</v>
      </c>
      <c r="S157" s="183">
        <v>0</v>
      </c>
      <c r="T157" s="184">
        <f>S157*H157</f>
        <v>0</v>
      </c>
      <c r="U157" s="35"/>
      <c r="V157" s="35"/>
      <c r="W157" s="35"/>
      <c r="X157" s="35"/>
      <c r="Y157" s="35"/>
      <c r="Z157" s="35"/>
      <c r="AA157" s="35"/>
      <c r="AB157" s="35"/>
      <c r="AC157" s="35"/>
      <c r="AD157" s="35"/>
      <c r="AE157" s="35"/>
      <c r="AR157" s="185" t="s">
        <v>139</v>
      </c>
      <c r="AT157" s="185" t="s">
        <v>134</v>
      </c>
      <c r="AU157" s="185" t="s">
        <v>82</v>
      </c>
      <c r="AY157" s="18" t="s">
        <v>132</v>
      </c>
      <c r="BE157" s="186">
        <f>IF(N157="základní",J157,0)</f>
        <v>0</v>
      </c>
      <c r="BF157" s="186">
        <f>IF(N157="snížená",J157,0)</f>
        <v>0</v>
      </c>
      <c r="BG157" s="186">
        <f>IF(N157="zákl. přenesená",J157,0)</f>
        <v>0</v>
      </c>
      <c r="BH157" s="186">
        <f>IF(N157="sníž. přenesená",J157,0)</f>
        <v>0</v>
      </c>
      <c r="BI157" s="186">
        <f>IF(N157="nulová",J157,0)</f>
        <v>0</v>
      </c>
      <c r="BJ157" s="18" t="s">
        <v>80</v>
      </c>
      <c r="BK157" s="186">
        <f>ROUND(I157*H157,2)</f>
        <v>0</v>
      </c>
      <c r="BL157" s="18" t="s">
        <v>139</v>
      </c>
      <c r="BM157" s="185" t="s">
        <v>519</v>
      </c>
    </row>
    <row r="158" spans="1:65" s="13" customFormat="1" ht="11.25">
      <c r="B158" s="192"/>
      <c r="C158" s="193"/>
      <c r="D158" s="187" t="s">
        <v>143</v>
      </c>
      <c r="E158" s="194" t="s">
        <v>19</v>
      </c>
      <c r="F158" s="195" t="s">
        <v>520</v>
      </c>
      <c r="G158" s="193"/>
      <c r="H158" s="194" t="s">
        <v>19</v>
      </c>
      <c r="I158" s="196"/>
      <c r="J158" s="193"/>
      <c r="K158" s="193"/>
      <c r="L158" s="197"/>
      <c r="M158" s="198"/>
      <c r="N158" s="199"/>
      <c r="O158" s="199"/>
      <c r="P158" s="199"/>
      <c r="Q158" s="199"/>
      <c r="R158" s="199"/>
      <c r="S158" s="199"/>
      <c r="T158" s="200"/>
      <c r="AT158" s="201" t="s">
        <v>143</v>
      </c>
      <c r="AU158" s="201" t="s">
        <v>82</v>
      </c>
      <c r="AV158" s="13" t="s">
        <v>80</v>
      </c>
      <c r="AW158" s="13" t="s">
        <v>33</v>
      </c>
      <c r="AX158" s="13" t="s">
        <v>72</v>
      </c>
      <c r="AY158" s="201" t="s">
        <v>132</v>
      </c>
    </row>
    <row r="159" spans="1:65" s="13" customFormat="1" ht="11.25">
      <c r="B159" s="192"/>
      <c r="C159" s="193"/>
      <c r="D159" s="187" t="s">
        <v>143</v>
      </c>
      <c r="E159" s="194" t="s">
        <v>19</v>
      </c>
      <c r="F159" s="195" t="s">
        <v>521</v>
      </c>
      <c r="G159" s="193"/>
      <c r="H159" s="194" t="s">
        <v>19</v>
      </c>
      <c r="I159" s="196"/>
      <c r="J159" s="193"/>
      <c r="K159" s="193"/>
      <c r="L159" s="197"/>
      <c r="M159" s="198"/>
      <c r="N159" s="199"/>
      <c r="O159" s="199"/>
      <c r="P159" s="199"/>
      <c r="Q159" s="199"/>
      <c r="R159" s="199"/>
      <c r="S159" s="199"/>
      <c r="T159" s="200"/>
      <c r="AT159" s="201" t="s">
        <v>143</v>
      </c>
      <c r="AU159" s="201" t="s">
        <v>82</v>
      </c>
      <c r="AV159" s="13" t="s">
        <v>80</v>
      </c>
      <c r="AW159" s="13" t="s">
        <v>33</v>
      </c>
      <c r="AX159" s="13" t="s">
        <v>72</v>
      </c>
      <c r="AY159" s="201" t="s">
        <v>132</v>
      </c>
    </row>
    <row r="160" spans="1:65" s="14" customFormat="1" ht="11.25">
      <c r="B160" s="202"/>
      <c r="C160" s="203"/>
      <c r="D160" s="187" t="s">
        <v>143</v>
      </c>
      <c r="E160" s="204" t="s">
        <v>19</v>
      </c>
      <c r="F160" s="205" t="s">
        <v>522</v>
      </c>
      <c r="G160" s="203"/>
      <c r="H160" s="206">
        <v>36.1</v>
      </c>
      <c r="I160" s="207"/>
      <c r="J160" s="203"/>
      <c r="K160" s="203"/>
      <c r="L160" s="208"/>
      <c r="M160" s="209"/>
      <c r="N160" s="210"/>
      <c r="O160" s="210"/>
      <c r="P160" s="210"/>
      <c r="Q160" s="210"/>
      <c r="R160" s="210"/>
      <c r="S160" s="210"/>
      <c r="T160" s="211"/>
      <c r="AT160" s="212" t="s">
        <v>143</v>
      </c>
      <c r="AU160" s="212" t="s">
        <v>82</v>
      </c>
      <c r="AV160" s="14" t="s">
        <v>82</v>
      </c>
      <c r="AW160" s="14" t="s">
        <v>33</v>
      </c>
      <c r="AX160" s="14" t="s">
        <v>80</v>
      </c>
      <c r="AY160" s="212" t="s">
        <v>132</v>
      </c>
    </row>
    <row r="161" spans="1:65" s="2" customFormat="1" ht="24.2" customHeight="1">
      <c r="A161" s="35"/>
      <c r="B161" s="36"/>
      <c r="C161" s="174" t="s">
        <v>242</v>
      </c>
      <c r="D161" s="174" t="s">
        <v>134</v>
      </c>
      <c r="E161" s="175" t="s">
        <v>523</v>
      </c>
      <c r="F161" s="176" t="s">
        <v>524</v>
      </c>
      <c r="G161" s="177" t="s">
        <v>137</v>
      </c>
      <c r="H161" s="178">
        <v>419.49599999999998</v>
      </c>
      <c r="I161" s="179"/>
      <c r="J161" s="180">
        <f>ROUND(I161*H161,2)</f>
        <v>0</v>
      </c>
      <c r="K161" s="176" t="s">
        <v>19</v>
      </c>
      <c r="L161" s="40"/>
      <c r="M161" s="181" t="s">
        <v>19</v>
      </c>
      <c r="N161" s="182" t="s">
        <v>43</v>
      </c>
      <c r="O161" s="65"/>
      <c r="P161" s="183">
        <f>O161*H161</f>
        <v>0</v>
      </c>
      <c r="Q161" s="183">
        <v>0.51764900000000003</v>
      </c>
      <c r="R161" s="183">
        <f>Q161*H161</f>
        <v>217.15168490400001</v>
      </c>
      <c r="S161" s="183">
        <v>0</v>
      </c>
      <c r="T161" s="184">
        <f>S161*H161</f>
        <v>0</v>
      </c>
      <c r="U161" s="35"/>
      <c r="V161" s="35"/>
      <c r="W161" s="35"/>
      <c r="X161" s="35"/>
      <c r="Y161" s="35"/>
      <c r="Z161" s="35"/>
      <c r="AA161" s="35"/>
      <c r="AB161" s="35"/>
      <c r="AC161" s="35"/>
      <c r="AD161" s="35"/>
      <c r="AE161" s="35"/>
      <c r="AR161" s="185" t="s">
        <v>139</v>
      </c>
      <c r="AT161" s="185" t="s">
        <v>134</v>
      </c>
      <c r="AU161" s="185" t="s">
        <v>82</v>
      </c>
      <c r="AY161" s="18" t="s">
        <v>132</v>
      </c>
      <c r="BE161" s="186">
        <f>IF(N161="základní",J161,0)</f>
        <v>0</v>
      </c>
      <c r="BF161" s="186">
        <f>IF(N161="snížená",J161,0)</f>
        <v>0</v>
      </c>
      <c r="BG161" s="186">
        <f>IF(N161="zákl. přenesená",J161,0)</f>
        <v>0</v>
      </c>
      <c r="BH161" s="186">
        <f>IF(N161="sníž. přenesená",J161,0)</f>
        <v>0</v>
      </c>
      <c r="BI161" s="186">
        <f>IF(N161="nulová",J161,0)</f>
        <v>0</v>
      </c>
      <c r="BJ161" s="18" t="s">
        <v>80</v>
      </c>
      <c r="BK161" s="186">
        <f>ROUND(I161*H161,2)</f>
        <v>0</v>
      </c>
      <c r="BL161" s="18" t="s">
        <v>139</v>
      </c>
      <c r="BM161" s="185" t="s">
        <v>525</v>
      </c>
    </row>
    <row r="162" spans="1:65" s="2" customFormat="1" ht="48.75">
      <c r="A162" s="35"/>
      <c r="B162" s="36"/>
      <c r="C162" s="37"/>
      <c r="D162" s="187" t="s">
        <v>141</v>
      </c>
      <c r="E162" s="37"/>
      <c r="F162" s="188" t="s">
        <v>526</v>
      </c>
      <c r="G162" s="37"/>
      <c r="H162" s="37"/>
      <c r="I162" s="189"/>
      <c r="J162" s="37"/>
      <c r="K162" s="37"/>
      <c r="L162" s="40"/>
      <c r="M162" s="190"/>
      <c r="N162" s="191"/>
      <c r="O162" s="65"/>
      <c r="P162" s="65"/>
      <c r="Q162" s="65"/>
      <c r="R162" s="65"/>
      <c r="S162" s="65"/>
      <c r="T162" s="66"/>
      <c r="U162" s="35"/>
      <c r="V162" s="35"/>
      <c r="W162" s="35"/>
      <c r="X162" s="35"/>
      <c r="Y162" s="35"/>
      <c r="Z162" s="35"/>
      <c r="AA162" s="35"/>
      <c r="AB162" s="35"/>
      <c r="AC162" s="35"/>
      <c r="AD162" s="35"/>
      <c r="AE162" s="35"/>
      <c r="AT162" s="18" t="s">
        <v>141</v>
      </c>
      <c r="AU162" s="18" t="s">
        <v>82</v>
      </c>
    </row>
    <row r="163" spans="1:65" s="13" customFormat="1" ht="11.25">
      <c r="B163" s="192"/>
      <c r="C163" s="193"/>
      <c r="D163" s="187" t="s">
        <v>143</v>
      </c>
      <c r="E163" s="194" t="s">
        <v>19</v>
      </c>
      <c r="F163" s="195" t="s">
        <v>527</v>
      </c>
      <c r="G163" s="193"/>
      <c r="H163" s="194" t="s">
        <v>19</v>
      </c>
      <c r="I163" s="196"/>
      <c r="J163" s="193"/>
      <c r="K163" s="193"/>
      <c r="L163" s="197"/>
      <c r="M163" s="198"/>
      <c r="N163" s="199"/>
      <c r="O163" s="199"/>
      <c r="P163" s="199"/>
      <c r="Q163" s="199"/>
      <c r="R163" s="199"/>
      <c r="S163" s="199"/>
      <c r="T163" s="200"/>
      <c r="AT163" s="201" t="s">
        <v>143</v>
      </c>
      <c r="AU163" s="201" t="s">
        <v>82</v>
      </c>
      <c r="AV163" s="13" t="s">
        <v>80</v>
      </c>
      <c r="AW163" s="13" t="s">
        <v>33</v>
      </c>
      <c r="AX163" s="13" t="s">
        <v>72</v>
      </c>
      <c r="AY163" s="201" t="s">
        <v>132</v>
      </c>
    </row>
    <row r="164" spans="1:65" s="13" customFormat="1" ht="11.25">
      <c r="B164" s="192"/>
      <c r="C164" s="193"/>
      <c r="D164" s="187" t="s">
        <v>143</v>
      </c>
      <c r="E164" s="194" t="s">
        <v>19</v>
      </c>
      <c r="F164" s="195" t="s">
        <v>528</v>
      </c>
      <c r="G164" s="193"/>
      <c r="H164" s="194" t="s">
        <v>19</v>
      </c>
      <c r="I164" s="196"/>
      <c r="J164" s="193"/>
      <c r="K164" s="193"/>
      <c r="L164" s="197"/>
      <c r="M164" s="198"/>
      <c r="N164" s="199"/>
      <c r="O164" s="199"/>
      <c r="P164" s="199"/>
      <c r="Q164" s="199"/>
      <c r="R164" s="199"/>
      <c r="S164" s="199"/>
      <c r="T164" s="200"/>
      <c r="AT164" s="201" t="s">
        <v>143</v>
      </c>
      <c r="AU164" s="201" t="s">
        <v>82</v>
      </c>
      <c r="AV164" s="13" t="s">
        <v>80</v>
      </c>
      <c r="AW164" s="13" t="s">
        <v>33</v>
      </c>
      <c r="AX164" s="13" t="s">
        <v>72</v>
      </c>
      <c r="AY164" s="201" t="s">
        <v>132</v>
      </c>
    </row>
    <row r="165" spans="1:65" s="13" customFormat="1" ht="22.5">
      <c r="B165" s="192"/>
      <c r="C165" s="193"/>
      <c r="D165" s="187" t="s">
        <v>143</v>
      </c>
      <c r="E165" s="194" t="s">
        <v>19</v>
      </c>
      <c r="F165" s="195" t="s">
        <v>529</v>
      </c>
      <c r="G165" s="193"/>
      <c r="H165" s="194" t="s">
        <v>19</v>
      </c>
      <c r="I165" s="196"/>
      <c r="J165" s="193"/>
      <c r="K165" s="193"/>
      <c r="L165" s="197"/>
      <c r="M165" s="198"/>
      <c r="N165" s="199"/>
      <c r="O165" s="199"/>
      <c r="P165" s="199"/>
      <c r="Q165" s="199"/>
      <c r="R165" s="199"/>
      <c r="S165" s="199"/>
      <c r="T165" s="200"/>
      <c r="AT165" s="201" t="s">
        <v>143</v>
      </c>
      <c r="AU165" s="201" t="s">
        <v>82</v>
      </c>
      <c r="AV165" s="13" t="s">
        <v>80</v>
      </c>
      <c r="AW165" s="13" t="s">
        <v>33</v>
      </c>
      <c r="AX165" s="13" t="s">
        <v>72</v>
      </c>
      <c r="AY165" s="201" t="s">
        <v>132</v>
      </c>
    </row>
    <row r="166" spans="1:65" s="13" customFormat="1" ht="11.25">
      <c r="B166" s="192"/>
      <c r="C166" s="193"/>
      <c r="D166" s="187" t="s">
        <v>143</v>
      </c>
      <c r="E166" s="194" t="s">
        <v>19</v>
      </c>
      <c r="F166" s="195" t="s">
        <v>530</v>
      </c>
      <c r="G166" s="193"/>
      <c r="H166" s="194" t="s">
        <v>19</v>
      </c>
      <c r="I166" s="196"/>
      <c r="J166" s="193"/>
      <c r="K166" s="193"/>
      <c r="L166" s="197"/>
      <c r="M166" s="198"/>
      <c r="N166" s="199"/>
      <c r="O166" s="199"/>
      <c r="P166" s="199"/>
      <c r="Q166" s="199"/>
      <c r="R166" s="199"/>
      <c r="S166" s="199"/>
      <c r="T166" s="200"/>
      <c r="AT166" s="201" t="s">
        <v>143</v>
      </c>
      <c r="AU166" s="201" t="s">
        <v>82</v>
      </c>
      <c r="AV166" s="13" t="s">
        <v>80</v>
      </c>
      <c r="AW166" s="13" t="s">
        <v>33</v>
      </c>
      <c r="AX166" s="13" t="s">
        <v>72</v>
      </c>
      <c r="AY166" s="201" t="s">
        <v>132</v>
      </c>
    </row>
    <row r="167" spans="1:65" s="14" customFormat="1" ht="11.25">
      <c r="B167" s="202"/>
      <c r="C167" s="203"/>
      <c r="D167" s="187" t="s">
        <v>143</v>
      </c>
      <c r="E167" s="204" t="s">
        <v>19</v>
      </c>
      <c r="F167" s="205" t="s">
        <v>531</v>
      </c>
      <c r="G167" s="203"/>
      <c r="H167" s="206">
        <v>190.68</v>
      </c>
      <c r="I167" s="207"/>
      <c r="J167" s="203"/>
      <c r="K167" s="203"/>
      <c r="L167" s="208"/>
      <c r="M167" s="209"/>
      <c r="N167" s="210"/>
      <c r="O167" s="210"/>
      <c r="P167" s="210"/>
      <c r="Q167" s="210"/>
      <c r="R167" s="210"/>
      <c r="S167" s="210"/>
      <c r="T167" s="211"/>
      <c r="AT167" s="212" t="s">
        <v>143</v>
      </c>
      <c r="AU167" s="212" t="s">
        <v>82</v>
      </c>
      <c r="AV167" s="14" t="s">
        <v>82</v>
      </c>
      <c r="AW167" s="14" t="s">
        <v>33</v>
      </c>
      <c r="AX167" s="14" t="s">
        <v>72</v>
      </c>
      <c r="AY167" s="212" t="s">
        <v>132</v>
      </c>
    </row>
    <row r="168" spans="1:65" s="14" customFormat="1" ht="11.25">
      <c r="B168" s="202"/>
      <c r="C168" s="203"/>
      <c r="D168" s="187" t="s">
        <v>143</v>
      </c>
      <c r="E168" s="204" t="s">
        <v>19</v>
      </c>
      <c r="F168" s="205" t="s">
        <v>532</v>
      </c>
      <c r="G168" s="203"/>
      <c r="H168" s="206">
        <v>228.816</v>
      </c>
      <c r="I168" s="207"/>
      <c r="J168" s="203"/>
      <c r="K168" s="203"/>
      <c r="L168" s="208"/>
      <c r="M168" s="209"/>
      <c r="N168" s="210"/>
      <c r="O168" s="210"/>
      <c r="P168" s="210"/>
      <c r="Q168" s="210"/>
      <c r="R168" s="210"/>
      <c r="S168" s="210"/>
      <c r="T168" s="211"/>
      <c r="AT168" s="212" t="s">
        <v>143</v>
      </c>
      <c r="AU168" s="212" t="s">
        <v>82</v>
      </c>
      <c r="AV168" s="14" t="s">
        <v>82</v>
      </c>
      <c r="AW168" s="14" t="s">
        <v>33</v>
      </c>
      <c r="AX168" s="14" t="s">
        <v>72</v>
      </c>
      <c r="AY168" s="212" t="s">
        <v>132</v>
      </c>
    </row>
    <row r="169" spans="1:65" s="15" customFormat="1" ht="11.25">
      <c r="B169" s="213"/>
      <c r="C169" s="214"/>
      <c r="D169" s="187" t="s">
        <v>143</v>
      </c>
      <c r="E169" s="215" t="s">
        <v>19</v>
      </c>
      <c r="F169" s="216" t="s">
        <v>163</v>
      </c>
      <c r="G169" s="214"/>
      <c r="H169" s="217">
        <v>419.49599999999998</v>
      </c>
      <c r="I169" s="218"/>
      <c r="J169" s="214"/>
      <c r="K169" s="214"/>
      <c r="L169" s="219"/>
      <c r="M169" s="220"/>
      <c r="N169" s="221"/>
      <c r="O169" s="221"/>
      <c r="P169" s="221"/>
      <c r="Q169" s="221"/>
      <c r="R169" s="221"/>
      <c r="S169" s="221"/>
      <c r="T169" s="222"/>
      <c r="AT169" s="223" t="s">
        <v>143</v>
      </c>
      <c r="AU169" s="223" t="s">
        <v>82</v>
      </c>
      <c r="AV169" s="15" t="s">
        <v>139</v>
      </c>
      <c r="AW169" s="15" t="s">
        <v>33</v>
      </c>
      <c r="AX169" s="15" t="s">
        <v>80</v>
      </c>
      <c r="AY169" s="223" t="s">
        <v>132</v>
      </c>
    </row>
    <row r="170" spans="1:65" s="12" customFormat="1" ht="22.9" customHeight="1">
      <c r="B170" s="158"/>
      <c r="C170" s="159"/>
      <c r="D170" s="160" t="s">
        <v>71</v>
      </c>
      <c r="E170" s="172" t="s">
        <v>186</v>
      </c>
      <c r="F170" s="172" t="s">
        <v>533</v>
      </c>
      <c r="G170" s="159"/>
      <c r="H170" s="159"/>
      <c r="I170" s="162"/>
      <c r="J170" s="173">
        <f>BK170</f>
        <v>0</v>
      </c>
      <c r="K170" s="159"/>
      <c r="L170" s="164"/>
      <c r="M170" s="165"/>
      <c r="N170" s="166"/>
      <c r="O170" s="166"/>
      <c r="P170" s="167">
        <f>SUM(P171:P183)</f>
        <v>0</v>
      </c>
      <c r="Q170" s="166"/>
      <c r="R170" s="167">
        <f>SUM(R171:R183)</f>
        <v>8.0983499999999999</v>
      </c>
      <c r="S170" s="166"/>
      <c r="T170" s="168">
        <f>SUM(T171:T183)</f>
        <v>0</v>
      </c>
      <c r="AR170" s="169" t="s">
        <v>80</v>
      </c>
      <c r="AT170" s="170" t="s">
        <v>71</v>
      </c>
      <c r="AU170" s="170" t="s">
        <v>80</v>
      </c>
      <c r="AY170" s="169" t="s">
        <v>132</v>
      </c>
      <c r="BK170" s="171">
        <f>SUM(BK171:BK183)</f>
        <v>0</v>
      </c>
    </row>
    <row r="171" spans="1:65" s="2" customFormat="1" ht="24.2" customHeight="1">
      <c r="A171" s="35"/>
      <c r="B171" s="36"/>
      <c r="C171" s="174" t="s">
        <v>247</v>
      </c>
      <c r="D171" s="174" t="s">
        <v>134</v>
      </c>
      <c r="E171" s="175" t="s">
        <v>534</v>
      </c>
      <c r="F171" s="176" t="s">
        <v>535</v>
      </c>
      <c r="G171" s="177" t="s">
        <v>293</v>
      </c>
      <c r="H171" s="178">
        <v>15</v>
      </c>
      <c r="I171" s="179"/>
      <c r="J171" s="180">
        <f>ROUND(I171*H171,2)</f>
        <v>0</v>
      </c>
      <c r="K171" s="176" t="s">
        <v>19</v>
      </c>
      <c r="L171" s="40"/>
      <c r="M171" s="181" t="s">
        <v>19</v>
      </c>
      <c r="N171" s="182" t="s">
        <v>43</v>
      </c>
      <c r="O171" s="65"/>
      <c r="P171" s="183">
        <f>O171*H171</f>
        <v>0</v>
      </c>
      <c r="Q171" s="183">
        <v>0.10661</v>
      </c>
      <c r="R171" s="183">
        <f>Q171*H171</f>
        <v>1.5991499999999998</v>
      </c>
      <c r="S171" s="183">
        <v>0</v>
      </c>
      <c r="T171" s="184">
        <f>S171*H171</f>
        <v>0</v>
      </c>
      <c r="U171" s="35"/>
      <c r="V171" s="35"/>
      <c r="W171" s="35"/>
      <c r="X171" s="35"/>
      <c r="Y171" s="35"/>
      <c r="Z171" s="35"/>
      <c r="AA171" s="35"/>
      <c r="AB171" s="35"/>
      <c r="AC171" s="35"/>
      <c r="AD171" s="35"/>
      <c r="AE171" s="35"/>
      <c r="AR171" s="185" t="s">
        <v>139</v>
      </c>
      <c r="AT171" s="185" t="s">
        <v>134</v>
      </c>
      <c r="AU171" s="185" t="s">
        <v>82</v>
      </c>
      <c r="AY171" s="18" t="s">
        <v>132</v>
      </c>
      <c r="BE171" s="186">
        <f>IF(N171="základní",J171,0)</f>
        <v>0</v>
      </c>
      <c r="BF171" s="186">
        <f>IF(N171="snížená",J171,0)</f>
        <v>0</v>
      </c>
      <c r="BG171" s="186">
        <f>IF(N171="zákl. přenesená",J171,0)</f>
        <v>0</v>
      </c>
      <c r="BH171" s="186">
        <f>IF(N171="sníž. přenesená",J171,0)</f>
        <v>0</v>
      </c>
      <c r="BI171" s="186">
        <f>IF(N171="nulová",J171,0)</f>
        <v>0</v>
      </c>
      <c r="BJ171" s="18" t="s">
        <v>80</v>
      </c>
      <c r="BK171" s="186">
        <f>ROUND(I171*H171,2)</f>
        <v>0</v>
      </c>
      <c r="BL171" s="18" t="s">
        <v>139</v>
      </c>
      <c r="BM171" s="185" t="s">
        <v>536</v>
      </c>
    </row>
    <row r="172" spans="1:65" s="2" customFormat="1" ht="87.75">
      <c r="A172" s="35"/>
      <c r="B172" s="36"/>
      <c r="C172" s="37"/>
      <c r="D172" s="187" t="s">
        <v>141</v>
      </c>
      <c r="E172" s="37"/>
      <c r="F172" s="188" t="s">
        <v>537</v>
      </c>
      <c r="G172" s="37"/>
      <c r="H172" s="37"/>
      <c r="I172" s="189"/>
      <c r="J172" s="37"/>
      <c r="K172" s="37"/>
      <c r="L172" s="40"/>
      <c r="M172" s="190"/>
      <c r="N172" s="191"/>
      <c r="O172" s="65"/>
      <c r="P172" s="65"/>
      <c r="Q172" s="65"/>
      <c r="R172" s="65"/>
      <c r="S172" s="65"/>
      <c r="T172" s="66"/>
      <c r="U172" s="35"/>
      <c r="V172" s="35"/>
      <c r="W172" s="35"/>
      <c r="X172" s="35"/>
      <c r="Y172" s="35"/>
      <c r="Z172" s="35"/>
      <c r="AA172" s="35"/>
      <c r="AB172" s="35"/>
      <c r="AC172" s="35"/>
      <c r="AD172" s="35"/>
      <c r="AE172" s="35"/>
      <c r="AT172" s="18" t="s">
        <v>141</v>
      </c>
      <c r="AU172" s="18" t="s">
        <v>82</v>
      </c>
    </row>
    <row r="173" spans="1:65" s="13" customFormat="1" ht="11.25">
      <c r="B173" s="192"/>
      <c r="C173" s="193"/>
      <c r="D173" s="187" t="s">
        <v>143</v>
      </c>
      <c r="E173" s="194" t="s">
        <v>19</v>
      </c>
      <c r="F173" s="195" t="s">
        <v>538</v>
      </c>
      <c r="G173" s="193"/>
      <c r="H173" s="194" t="s">
        <v>19</v>
      </c>
      <c r="I173" s="196"/>
      <c r="J173" s="193"/>
      <c r="K173" s="193"/>
      <c r="L173" s="197"/>
      <c r="M173" s="198"/>
      <c r="N173" s="199"/>
      <c r="O173" s="199"/>
      <c r="P173" s="199"/>
      <c r="Q173" s="199"/>
      <c r="R173" s="199"/>
      <c r="S173" s="199"/>
      <c r="T173" s="200"/>
      <c r="AT173" s="201" t="s">
        <v>143</v>
      </c>
      <c r="AU173" s="201" t="s">
        <v>82</v>
      </c>
      <c r="AV173" s="13" t="s">
        <v>80</v>
      </c>
      <c r="AW173" s="13" t="s">
        <v>33</v>
      </c>
      <c r="AX173" s="13" t="s">
        <v>72</v>
      </c>
      <c r="AY173" s="201" t="s">
        <v>132</v>
      </c>
    </row>
    <row r="174" spans="1:65" s="13" customFormat="1" ht="11.25">
      <c r="B174" s="192"/>
      <c r="C174" s="193"/>
      <c r="D174" s="187" t="s">
        <v>143</v>
      </c>
      <c r="E174" s="194" t="s">
        <v>19</v>
      </c>
      <c r="F174" s="195" t="s">
        <v>539</v>
      </c>
      <c r="G174" s="193"/>
      <c r="H174" s="194" t="s">
        <v>19</v>
      </c>
      <c r="I174" s="196"/>
      <c r="J174" s="193"/>
      <c r="K174" s="193"/>
      <c r="L174" s="197"/>
      <c r="M174" s="198"/>
      <c r="N174" s="199"/>
      <c r="O174" s="199"/>
      <c r="P174" s="199"/>
      <c r="Q174" s="199"/>
      <c r="R174" s="199"/>
      <c r="S174" s="199"/>
      <c r="T174" s="200"/>
      <c r="AT174" s="201" t="s">
        <v>143</v>
      </c>
      <c r="AU174" s="201" t="s">
        <v>82</v>
      </c>
      <c r="AV174" s="13" t="s">
        <v>80</v>
      </c>
      <c r="AW174" s="13" t="s">
        <v>33</v>
      </c>
      <c r="AX174" s="13" t="s">
        <v>72</v>
      </c>
      <c r="AY174" s="201" t="s">
        <v>132</v>
      </c>
    </row>
    <row r="175" spans="1:65" s="14" customFormat="1" ht="11.25">
      <c r="B175" s="202"/>
      <c r="C175" s="203"/>
      <c r="D175" s="187" t="s">
        <v>143</v>
      </c>
      <c r="E175" s="204" t="s">
        <v>19</v>
      </c>
      <c r="F175" s="205" t="s">
        <v>540</v>
      </c>
      <c r="G175" s="203"/>
      <c r="H175" s="206">
        <v>15</v>
      </c>
      <c r="I175" s="207"/>
      <c r="J175" s="203"/>
      <c r="K175" s="203"/>
      <c r="L175" s="208"/>
      <c r="M175" s="209"/>
      <c r="N175" s="210"/>
      <c r="O175" s="210"/>
      <c r="P175" s="210"/>
      <c r="Q175" s="210"/>
      <c r="R175" s="210"/>
      <c r="S175" s="210"/>
      <c r="T175" s="211"/>
      <c r="AT175" s="212" t="s">
        <v>143</v>
      </c>
      <c r="AU175" s="212" t="s">
        <v>82</v>
      </c>
      <c r="AV175" s="14" t="s">
        <v>82</v>
      </c>
      <c r="AW175" s="14" t="s">
        <v>33</v>
      </c>
      <c r="AX175" s="14" t="s">
        <v>80</v>
      </c>
      <c r="AY175" s="212" t="s">
        <v>132</v>
      </c>
    </row>
    <row r="176" spans="1:65" s="2" customFormat="1" ht="24.2" customHeight="1">
      <c r="A176" s="35"/>
      <c r="B176" s="36"/>
      <c r="C176" s="174" t="s">
        <v>253</v>
      </c>
      <c r="D176" s="174" t="s">
        <v>134</v>
      </c>
      <c r="E176" s="175" t="s">
        <v>541</v>
      </c>
      <c r="F176" s="176" t="s">
        <v>542</v>
      </c>
      <c r="G176" s="177" t="s">
        <v>293</v>
      </c>
      <c r="H176" s="178">
        <v>15</v>
      </c>
      <c r="I176" s="179"/>
      <c r="J176" s="180">
        <f>ROUND(I176*H176,2)</f>
        <v>0</v>
      </c>
      <c r="K176" s="176" t="s">
        <v>19</v>
      </c>
      <c r="L176" s="40"/>
      <c r="M176" s="181" t="s">
        <v>19</v>
      </c>
      <c r="N176" s="182" t="s">
        <v>43</v>
      </c>
      <c r="O176" s="65"/>
      <c r="P176" s="183">
        <f>O176*H176</f>
        <v>0</v>
      </c>
      <c r="Q176" s="183">
        <v>1.2120000000000001E-2</v>
      </c>
      <c r="R176" s="183">
        <f>Q176*H176</f>
        <v>0.18180000000000002</v>
      </c>
      <c r="S176" s="183">
        <v>0</v>
      </c>
      <c r="T176" s="184">
        <f>S176*H176</f>
        <v>0</v>
      </c>
      <c r="U176" s="35"/>
      <c r="V176" s="35"/>
      <c r="W176" s="35"/>
      <c r="X176" s="35"/>
      <c r="Y176" s="35"/>
      <c r="Z176" s="35"/>
      <c r="AA176" s="35"/>
      <c r="AB176" s="35"/>
      <c r="AC176" s="35"/>
      <c r="AD176" s="35"/>
      <c r="AE176" s="35"/>
      <c r="AR176" s="185" t="s">
        <v>139</v>
      </c>
      <c r="AT176" s="185" t="s">
        <v>134</v>
      </c>
      <c r="AU176" s="185" t="s">
        <v>82</v>
      </c>
      <c r="AY176" s="18" t="s">
        <v>132</v>
      </c>
      <c r="BE176" s="186">
        <f>IF(N176="základní",J176,0)</f>
        <v>0</v>
      </c>
      <c r="BF176" s="186">
        <f>IF(N176="snížená",J176,0)</f>
        <v>0</v>
      </c>
      <c r="BG176" s="186">
        <f>IF(N176="zákl. přenesená",J176,0)</f>
        <v>0</v>
      </c>
      <c r="BH176" s="186">
        <f>IF(N176="sníž. přenesená",J176,0)</f>
        <v>0</v>
      </c>
      <c r="BI176" s="186">
        <f>IF(N176="nulová",J176,0)</f>
        <v>0</v>
      </c>
      <c r="BJ176" s="18" t="s">
        <v>80</v>
      </c>
      <c r="BK176" s="186">
        <f>ROUND(I176*H176,2)</f>
        <v>0</v>
      </c>
      <c r="BL176" s="18" t="s">
        <v>139</v>
      </c>
      <c r="BM176" s="185" t="s">
        <v>543</v>
      </c>
    </row>
    <row r="177" spans="1:65" s="2" customFormat="1" ht="87.75">
      <c r="A177" s="35"/>
      <c r="B177" s="36"/>
      <c r="C177" s="37"/>
      <c r="D177" s="187" t="s">
        <v>141</v>
      </c>
      <c r="E177" s="37"/>
      <c r="F177" s="188" t="s">
        <v>537</v>
      </c>
      <c r="G177" s="37"/>
      <c r="H177" s="37"/>
      <c r="I177" s="189"/>
      <c r="J177" s="37"/>
      <c r="K177" s="37"/>
      <c r="L177" s="40"/>
      <c r="M177" s="190"/>
      <c r="N177" s="191"/>
      <c r="O177" s="65"/>
      <c r="P177" s="65"/>
      <c r="Q177" s="65"/>
      <c r="R177" s="65"/>
      <c r="S177" s="65"/>
      <c r="T177" s="66"/>
      <c r="U177" s="35"/>
      <c r="V177" s="35"/>
      <c r="W177" s="35"/>
      <c r="X177" s="35"/>
      <c r="Y177" s="35"/>
      <c r="Z177" s="35"/>
      <c r="AA177" s="35"/>
      <c r="AB177" s="35"/>
      <c r="AC177" s="35"/>
      <c r="AD177" s="35"/>
      <c r="AE177" s="35"/>
      <c r="AT177" s="18" t="s">
        <v>141</v>
      </c>
      <c r="AU177" s="18" t="s">
        <v>82</v>
      </c>
    </row>
    <row r="178" spans="1:65" s="13" customFormat="1" ht="11.25">
      <c r="B178" s="192"/>
      <c r="C178" s="193"/>
      <c r="D178" s="187" t="s">
        <v>143</v>
      </c>
      <c r="E178" s="194" t="s">
        <v>19</v>
      </c>
      <c r="F178" s="195" t="s">
        <v>539</v>
      </c>
      <c r="G178" s="193"/>
      <c r="H178" s="194" t="s">
        <v>19</v>
      </c>
      <c r="I178" s="196"/>
      <c r="J178" s="193"/>
      <c r="K178" s="193"/>
      <c r="L178" s="197"/>
      <c r="M178" s="198"/>
      <c r="N178" s="199"/>
      <c r="O178" s="199"/>
      <c r="P178" s="199"/>
      <c r="Q178" s="199"/>
      <c r="R178" s="199"/>
      <c r="S178" s="199"/>
      <c r="T178" s="200"/>
      <c r="AT178" s="201" t="s">
        <v>143</v>
      </c>
      <c r="AU178" s="201" t="s">
        <v>82</v>
      </c>
      <c r="AV178" s="13" t="s">
        <v>80</v>
      </c>
      <c r="AW178" s="13" t="s">
        <v>33</v>
      </c>
      <c r="AX178" s="13" t="s">
        <v>72</v>
      </c>
      <c r="AY178" s="201" t="s">
        <v>132</v>
      </c>
    </row>
    <row r="179" spans="1:65" s="14" customFormat="1" ht="11.25">
      <c r="B179" s="202"/>
      <c r="C179" s="203"/>
      <c r="D179" s="187" t="s">
        <v>143</v>
      </c>
      <c r="E179" s="204" t="s">
        <v>19</v>
      </c>
      <c r="F179" s="205" t="s">
        <v>540</v>
      </c>
      <c r="G179" s="203"/>
      <c r="H179" s="206">
        <v>15</v>
      </c>
      <c r="I179" s="207"/>
      <c r="J179" s="203"/>
      <c r="K179" s="203"/>
      <c r="L179" s="208"/>
      <c r="M179" s="209"/>
      <c r="N179" s="210"/>
      <c r="O179" s="210"/>
      <c r="P179" s="210"/>
      <c r="Q179" s="210"/>
      <c r="R179" s="210"/>
      <c r="S179" s="210"/>
      <c r="T179" s="211"/>
      <c r="AT179" s="212" t="s">
        <v>143</v>
      </c>
      <c r="AU179" s="212" t="s">
        <v>82</v>
      </c>
      <c r="AV179" s="14" t="s">
        <v>82</v>
      </c>
      <c r="AW179" s="14" t="s">
        <v>33</v>
      </c>
      <c r="AX179" s="14" t="s">
        <v>80</v>
      </c>
      <c r="AY179" s="212" t="s">
        <v>132</v>
      </c>
    </row>
    <row r="180" spans="1:65" s="2" customFormat="1" ht="24.2" customHeight="1">
      <c r="A180" s="35"/>
      <c r="B180" s="36"/>
      <c r="C180" s="174" t="s">
        <v>260</v>
      </c>
      <c r="D180" s="174" t="s">
        <v>134</v>
      </c>
      <c r="E180" s="175" t="s">
        <v>544</v>
      </c>
      <c r="F180" s="176" t="s">
        <v>545</v>
      </c>
      <c r="G180" s="177" t="s">
        <v>293</v>
      </c>
      <c r="H180" s="178">
        <v>15</v>
      </c>
      <c r="I180" s="179"/>
      <c r="J180" s="180">
        <f>ROUND(I180*H180,2)</f>
        <v>0</v>
      </c>
      <c r="K180" s="176" t="s">
        <v>138</v>
      </c>
      <c r="L180" s="40"/>
      <c r="M180" s="181" t="s">
        <v>19</v>
      </c>
      <c r="N180" s="182" t="s">
        <v>43</v>
      </c>
      <c r="O180" s="65"/>
      <c r="P180" s="183">
        <f>O180*H180</f>
        <v>0</v>
      </c>
      <c r="Q180" s="183">
        <v>0</v>
      </c>
      <c r="R180" s="183">
        <f>Q180*H180</f>
        <v>0</v>
      </c>
      <c r="S180" s="183">
        <v>0</v>
      </c>
      <c r="T180" s="184">
        <f>S180*H180</f>
        <v>0</v>
      </c>
      <c r="U180" s="35"/>
      <c r="V180" s="35"/>
      <c r="W180" s="35"/>
      <c r="X180" s="35"/>
      <c r="Y180" s="35"/>
      <c r="Z180" s="35"/>
      <c r="AA180" s="35"/>
      <c r="AB180" s="35"/>
      <c r="AC180" s="35"/>
      <c r="AD180" s="35"/>
      <c r="AE180" s="35"/>
      <c r="AR180" s="185" t="s">
        <v>139</v>
      </c>
      <c r="AT180" s="185" t="s">
        <v>134</v>
      </c>
      <c r="AU180" s="185" t="s">
        <v>82</v>
      </c>
      <c r="AY180" s="18" t="s">
        <v>132</v>
      </c>
      <c r="BE180" s="186">
        <f>IF(N180="základní",J180,0)</f>
        <v>0</v>
      </c>
      <c r="BF180" s="186">
        <f>IF(N180="snížená",J180,0)</f>
        <v>0</v>
      </c>
      <c r="BG180" s="186">
        <f>IF(N180="zákl. přenesená",J180,0)</f>
        <v>0</v>
      </c>
      <c r="BH180" s="186">
        <f>IF(N180="sníž. přenesená",J180,0)</f>
        <v>0</v>
      </c>
      <c r="BI180" s="186">
        <f>IF(N180="nulová",J180,0)</f>
        <v>0</v>
      </c>
      <c r="BJ180" s="18" t="s">
        <v>80</v>
      </c>
      <c r="BK180" s="186">
        <f>ROUND(I180*H180,2)</f>
        <v>0</v>
      </c>
      <c r="BL180" s="18" t="s">
        <v>139</v>
      </c>
      <c r="BM180" s="185" t="s">
        <v>546</v>
      </c>
    </row>
    <row r="181" spans="1:65" s="2" customFormat="1" ht="87.75">
      <c r="A181" s="35"/>
      <c r="B181" s="36"/>
      <c r="C181" s="37"/>
      <c r="D181" s="187" t="s">
        <v>141</v>
      </c>
      <c r="E181" s="37"/>
      <c r="F181" s="188" t="s">
        <v>537</v>
      </c>
      <c r="G181" s="37"/>
      <c r="H181" s="37"/>
      <c r="I181" s="189"/>
      <c r="J181" s="37"/>
      <c r="K181" s="37"/>
      <c r="L181" s="40"/>
      <c r="M181" s="190"/>
      <c r="N181" s="191"/>
      <c r="O181" s="65"/>
      <c r="P181" s="65"/>
      <c r="Q181" s="65"/>
      <c r="R181" s="65"/>
      <c r="S181" s="65"/>
      <c r="T181" s="66"/>
      <c r="U181" s="35"/>
      <c r="V181" s="35"/>
      <c r="W181" s="35"/>
      <c r="X181" s="35"/>
      <c r="Y181" s="35"/>
      <c r="Z181" s="35"/>
      <c r="AA181" s="35"/>
      <c r="AB181" s="35"/>
      <c r="AC181" s="35"/>
      <c r="AD181" s="35"/>
      <c r="AE181" s="35"/>
      <c r="AT181" s="18" t="s">
        <v>141</v>
      </c>
      <c r="AU181" s="18" t="s">
        <v>82</v>
      </c>
    </row>
    <row r="182" spans="1:65" s="2" customFormat="1" ht="24.2" customHeight="1">
      <c r="A182" s="35"/>
      <c r="B182" s="36"/>
      <c r="C182" s="174" t="s">
        <v>7</v>
      </c>
      <c r="D182" s="174" t="s">
        <v>134</v>
      </c>
      <c r="E182" s="175" t="s">
        <v>547</v>
      </c>
      <c r="F182" s="176" t="s">
        <v>548</v>
      </c>
      <c r="G182" s="177" t="s">
        <v>293</v>
      </c>
      <c r="H182" s="178">
        <v>15</v>
      </c>
      <c r="I182" s="179"/>
      <c r="J182" s="180">
        <f>ROUND(I182*H182,2)</f>
        <v>0</v>
      </c>
      <c r="K182" s="176" t="s">
        <v>138</v>
      </c>
      <c r="L182" s="40"/>
      <c r="M182" s="181" t="s">
        <v>19</v>
      </c>
      <c r="N182" s="182" t="s">
        <v>43</v>
      </c>
      <c r="O182" s="65"/>
      <c r="P182" s="183">
        <f>O182*H182</f>
        <v>0</v>
      </c>
      <c r="Q182" s="183">
        <v>0.42115999999999998</v>
      </c>
      <c r="R182" s="183">
        <f>Q182*H182</f>
        <v>6.3173999999999992</v>
      </c>
      <c r="S182" s="183">
        <v>0</v>
      </c>
      <c r="T182" s="184">
        <f>S182*H182</f>
        <v>0</v>
      </c>
      <c r="U182" s="35"/>
      <c r="V182" s="35"/>
      <c r="W182" s="35"/>
      <c r="X182" s="35"/>
      <c r="Y182" s="35"/>
      <c r="Z182" s="35"/>
      <c r="AA182" s="35"/>
      <c r="AB182" s="35"/>
      <c r="AC182" s="35"/>
      <c r="AD182" s="35"/>
      <c r="AE182" s="35"/>
      <c r="AR182" s="185" t="s">
        <v>139</v>
      </c>
      <c r="AT182" s="185" t="s">
        <v>134</v>
      </c>
      <c r="AU182" s="185" t="s">
        <v>82</v>
      </c>
      <c r="AY182" s="18" t="s">
        <v>132</v>
      </c>
      <c r="BE182" s="186">
        <f>IF(N182="základní",J182,0)</f>
        <v>0</v>
      </c>
      <c r="BF182" s="186">
        <f>IF(N182="snížená",J182,0)</f>
        <v>0</v>
      </c>
      <c r="BG182" s="186">
        <f>IF(N182="zákl. přenesená",J182,0)</f>
        <v>0</v>
      </c>
      <c r="BH182" s="186">
        <f>IF(N182="sníž. přenesená",J182,0)</f>
        <v>0</v>
      </c>
      <c r="BI182" s="186">
        <f>IF(N182="nulová",J182,0)</f>
        <v>0</v>
      </c>
      <c r="BJ182" s="18" t="s">
        <v>80</v>
      </c>
      <c r="BK182" s="186">
        <f>ROUND(I182*H182,2)</f>
        <v>0</v>
      </c>
      <c r="BL182" s="18" t="s">
        <v>139</v>
      </c>
      <c r="BM182" s="185" t="s">
        <v>549</v>
      </c>
    </row>
    <row r="183" spans="1:65" s="2" customFormat="1" ht="87.75">
      <c r="A183" s="35"/>
      <c r="B183" s="36"/>
      <c r="C183" s="37"/>
      <c r="D183" s="187" t="s">
        <v>141</v>
      </c>
      <c r="E183" s="37"/>
      <c r="F183" s="188" t="s">
        <v>537</v>
      </c>
      <c r="G183" s="37"/>
      <c r="H183" s="37"/>
      <c r="I183" s="189"/>
      <c r="J183" s="37"/>
      <c r="K183" s="37"/>
      <c r="L183" s="40"/>
      <c r="M183" s="190"/>
      <c r="N183" s="191"/>
      <c r="O183" s="65"/>
      <c r="P183" s="65"/>
      <c r="Q183" s="65"/>
      <c r="R183" s="65"/>
      <c r="S183" s="65"/>
      <c r="T183" s="66"/>
      <c r="U183" s="35"/>
      <c r="V183" s="35"/>
      <c r="W183" s="35"/>
      <c r="X183" s="35"/>
      <c r="Y183" s="35"/>
      <c r="Z183" s="35"/>
      <c r="AA183" s="35"/>
      <c r="AB183" s="35"/>
      <c r="AC183" s="35"/>
      <c r="AD183" s="35"/>
      <c r="AE183" s="35"/>
      <c r="AT183" s="18" t="s">
        <v>141</v>
      </c>
      <c r="AU183" s="18" t="s">
        <v>82</v>
      </c>
    </row>
    <row r="184" spans="1:65" s="12" customFormat="1" ht="22.9" customHeight="1">
      <c r="B184" s="158"/>
      <c r="C184" s="159"/>
      <c r="D184" s="160" t="s">
        <v>71</v>
      </c>
      <c r="E184" s="172" t="s">
        <v>193</v>
      </c>
      <c r="F184" s="172" t="s">
        <v>389</v>
      </c>
      <c r="G184" s="159"/>
      <c r="H184" s="159"/>
      <c r="I184" s="162"/>
      <c r="J184" s="173">
        <f>BK184</f>
        <v>0</v>
      </c>
      <c r="K184" s="159"/>
      <c r="L184" s="164"/>
      <c r="M184" s="165"/>
      <c r="N184" s="166"/>
      <c r="O184" s="166"/>
      <c r="P184" s="167">
        <f>SUM(P185:P199)</f>
        <v>0</v>
      </c>
      <c r="Q184" s="166"/>
      <c r="R184" s="167">
        <f>SUM(R185:R199)</f>
        <v>4.4041999999999998E-2</v>
      </c>
      <c r="S184" s="166"/>
      <c r="T184" s="168">
        <f>SUM(T185:T199)</f>
        <v>239.8896</v>
      </c>
      <c r="AR184" s="169" t="s">
        <v>80</v>
      </c>
      <c r="AT184" s="170" t="s">
        <v>71</v>
      </c>
      <c r="AU184" s="170" t="s">
        <v>80</v>
      </c>
      <c r="AY184" s="169" t="s">
        <v>132</v>
      </c>
      <c r="BK184" s="171">
        <f>SUM(BK185:BK199)</f>
        <v>0</v>
      </c>
    </row>
    <row r="185" spans="1:65" s="2" customFormat="1" ht="24.2" customHeight="1">
      <c r="A185" s="35"/>
      <c r="B185" s="36"/>
      <c r="C185" s="174" t="s">
        <v>270</v>
      </c>
      <c r="D185" s="174" t="s">
        <v>134</v>
      </c>
      <c r="E185" s="175" t="s">
        <v>550</v>
      </c>
      <c r="F185" s="176" t="s">
        <v>551</v>
      </c>
      <c r="G185" s="177" t="s">
        <v>154</v>
      </c>
      <c r="H185" s="178">
        <v>72.2</v>
      </c>
      <c r="I185" s="179"/>
      <c r="J185" s="180">
        <f>ROUND(I185*H185,2)</f>
        <v>0</v>
      </c>
      <c r="K185" s="176" t="s">
        <v>138</v>
      </c>
      <c r="L185" s="40"/>
      <c r="M185" s="181" t="s">
        <v>19</v>
      </c>
      <c r="N185" s="182" t="s">
        <v>43</v>
      </c>
      <c r="O185" s="65"/>
      <c r="P185" s="183">
        <f>O185*H185</f>
        <v>0</v>
      </c>
      <c r="Q185" s="183">
        <v>6.0999999999999997E-4</v>
      </c>
      <c r="R185" s="183">
        <f>Q185*H185</f>
        <v>4.4041999999999998E-2</v>
      </c>
      <c r="S185" s="183">
        <v>0</v>
      </c>
      <c r="T185" s="184">
        <f>S185*H185</f>
        <v>0</v>
      </c>
      <c r="U185" s="35"/>
      <c r="V185" s="35"/>
      <c r="W185" s="35"/>
      <c r="X185" s="35"/>
      <c r="Y185" s="35"/>
      <c r="Z185" s="35"/>
      <c r="AA185" s="35"/>
      <c r="AB185" s="35"/>
      <c r="AC185" s="35"/>
      <c r="AD185" s="35"/>
      <c r="AE185" s="35"/>
      <c r="AR185" s="185" t="s">
        <v>139</v>
      </c>
      <c r="AT185" s="185" t="s">
        <v>134</v>
      </c>
      <c r="AU185" s="185" t="s">
        <v>82</v>
      </c>
      <c r="AY185" s="18" t="s">
        <v>132</v>
      </c>
      <c r="BE185" s="186">
        <f>IF(N185="základní",J185,0)</f>
        <v>0</v>
      </c>
      <c r="BF185" s="186">
        <f>IF(N185="snížená",J185,0)</f>
        <v>0</v>
      </c>
      <c r="BG185" s="186">
        <f>IF(N185="zákl. přenesená",J185,0)</f>
        <v>0</v>
      </c>
      <c r="BH185" s="186">
        <f>IF(N185="sníž. přenesená",J185,0)</f>
        <v>0</v>
      </c>
      <c r="BI185" s="186">
        <f>IF(N185="nulová",J185,0)</f>
        <v>0</v>
      </c>
      <c r="BJ185" s="18" t="s">
        <v>80</v>
      </c>
      <c r="BK185" s="186">
        <f>ROUND(I185*H185,2)</f>
        <v>0</v>
      </c>
      <c r="BL185" s="18" t="s">
        <v>139</v>
      </c>
      <c r="BM185" s="185" t="s">
        <v>552</v>
      </c>
    </row>
    <row r="186" spans="1:65" s="2" customFormat="1" ht="29.25">
      <c r="A186" s="35"/>
      <c r="B186" s="36"/>
      <c r="C186" s="37"/>
      <c r="D186" s="187" t="s">
        <v>141</v>
      </c>
      <c r="E186" s="37"/>
      <c r="F186" s="188" t="s">
        <v>553</v>
      </c>
      <c r="G186" s="37"/>
      <c r="H186" s="37"/>
      <c r="I186" s="189"/>
      <c r="J186" s="37"/>
      <c r="K186" s="37"/>
      <c r="L186" s="40"/>
      <c r="M186" s="190"/>
      <c r="N186" s="191"/>
      <c r="O186" s="65"/>
      <c r="P186" s="65"/>
      <c r="Q186" s="65"/>
      <c r="R186" s="65"/>
      <c r="S186" s="65"/>
      <c r="T186" s="66"/>
      <c r="U186" s="35"/>
      <c r="V186" s="35"/>
      <c r="W186" s="35"/>
      <c r="X186" s="35"/>
      <c r="Y186" s="35"/>
      <c r="Z186" s="35"/>
      <c r="AA186" s="35"/>
      <c r="AB186" s="35"/>
      <c r="AC186" s="35"/>
      <c r="AD186" s="35"/>
      <c r="AE186" s="35"/>
      <c r="AT186" s="18" t="s">
        <v>141</v>
      </c>
      <c r="AU186" s="18" t="s">
        <v>82</v>
      </c>
    </row>
    <row r="187" spans="1:65" s="13" customFormat="1" ht="11.25">
      <c r="B187" s="192"/>
      <c r="C187" s="193"/>
      <c r="D187" s="187" t="s">
        <v>143</v>
      </c>
      <c r="E187" s="194" t="s">
        <v>19</v>
      </c>
      <c r="F187" s="195" t="s">
        <v>554</v>
      </c>
      <c r="G187" s="193"/>
      <c r="H187" s="194" t="s">
        <v>19</v>
      </c>
      <c r="I187" s="196"/>
      <c r="J187" s="193"/>
      <c r="K187" s="193"/>
      <c r="L187" s="197"/>
      <c r="M187" s="198"/>
      <c r="N187" s="199"/>
      <c r="O187" s="199"/>
      <c r="P187" s="199"/>
      <c r="Q187" s="199"/>
      <c r="R187" s="199"/>
      <c r="S187" s="199"/>
      <c r="T187" s="200"/>
      <c r="AT187" s="201" t="s">
        <v>143</v>
      </c>
      <c r="AU187" s="201" t="s">
        <v>82</v>
      </c>
      <c r="AV187" s="13" t="s">
        <v>80</v>
      </c>
      <c r="AW187" s="13" t="s">
        <v>33</v>
      </c>
      <c r="AX187" s="13" t="s">
        <v>72</v>
      </c>
      <c r="AY187" s="201" t="s">
        <v>132</v>
      </c>
    </row>
    <row r="188" spans="1:65" s="14" customFormat="1" ht="11.25">
      <c r="B188" s="202"/>
      <c r="C188" s="203"/>
      <c r="D188" s="187" t="s">
        <v>143</v>
      </c>
      <c r="E188" s="204" t="s">
        <v>19</v>
      </c>
      <c r="F188" s="205" t="s">
        <v>555</v>
      </c>
      <c r="G188" s="203"/>
      <c r="H188" s="206">
        <v>72.2</v>
      </c>
      <c r="I188" s="207"/>
      <c r="J188" s="203"/>
      <c r="K188" s="203"/>
      <c r="L188" s="208"/>
      <c r="M188" s="209"/>
      <c r="N188" s="210"/>
      <c r="O188" s="210"/>
      <c r="P188" s="210"/>
      <c r="Q188" s="210"/>
      <c r="R188" s="210"/>
      <c r="S188" s="210"/>
      <c r="T188" s="211"/>
      <c r="AT188" s="212" t="s">
        <v>143</v>
      </c>
      <c r="AU188" s="212" t="s">
        <v>82</v>
      </c>
      <c r="AV188" s="14" t="s">
        <v>82</v>
      </c>
      <c r="AW188" s="14" t="s">
        <v>33</v>
      </c>
      <c r="AX188" s="14" t="s">
        <v>80</v>
      </c>
      <c r="AY188" s="212" t="s">
        <v>132</v>
      </c>
    </row>
    <row r="189" spans="1:65" s="2" customFormat="1" ht="14.45" customHeight="1">
      <c r="A189" s="35"/>
      <c r="B189" s="36"/>
      <c r="C189" s="174" t="s">
        <v>276</v>
      </c>
      <c r="D189" s="174" t="s">
        <v>134</v>
      </c>
      <c r="E189" s="175" t="s">
        <v>556</v>
      </c>
      <c r="F189" s="176" t="s">
        <v>557</v>
      </c>
      <c r="G189" s="177" t="s">
        <v>154</v>
      </c>
      <c r="H189" s="178">
        <v>72.2</v>
      </c>
      <c r="I189" s="179"/>
      <c r="J189" s="180">
        <f>ROUND(I189*H189,2)</f>
        <v>0</v>
      </c>
      <c r="K189" s="176" t="s">
        <v>138</v>
      </c>
      <c r="L189" s="40"/>
      <c r="M189" s="181" t="s">
        <v>19</v>
      </c>
      <c r="N189" s="182" t="s">
        <v>43</v>
      </c>
      <c r="O189" s="65"/>
      <c r="P189" s="183">
        <f>O189*H189</f>
        <v>0</v>
      </c>
      <c r="Q189" s="183">
        <v>0</v>
      </c>
      <c r="R189" s="183">
        <f>Q189*H189</f>
        <v>0</v>
      </c>
      <c r="S189" s="183">
        <v>0</v>
      </c>
      <c r="T189" s="184">
        <f>S189*H189</f>
        <v>0</v>
      </c>
      <c r="U189" s="35"/>
      <c r="V189" s="35"/>
      <c r="W189" s="35"/>
      <c r="X189" s="35"/>
      <c r="Y189" s="35"/>
      <c r="Z189" s="35"/>
      <c r="AA189" s="35"/>
      <c r="AB189" s="35"/>
      <c r="AC189" s="35"/>
      <c r="AD189" s="35"/>
      <c r="AE189" s="35"/>
      <c r="AR189" s="185" t="s">
        <v>139</v>
      </c>
      <c r="AT189" s="185" t="s">
        <v>134</v>
      </c>
      <c r="AU189" s="185" t="s">
        <v>82</v>
      </c>
      <c r="AY189" s="18" t="s">
        <v>132</v>
      </c>
      <c r="BE189" s="186">
        <f>IF(N189="základní",J189,0)</f>
        <v>0</v>
      </c>
      <c r="BF189" s="186">
        <f>IF(N189="snížená",J189,0)</f>
        <v>0</v>
      </c>
      <c r="BG189" s="186">
        <f>IF(N189="zákl. přenesená",J189,0)</f>
        <v>0</v>
      </c>
      <c r="BH189" s="186">
        <f>IF(N189="sníž. přenesená",J189,0)</f>
        <v>0</v>
      </c>
      <c r="BI189" s="186">
        <f>IF(N189="nulová",J189,0)</f>
        <v>0</v>
      </c>
      <c r="BJ189" s="18" t="s">
        <v>80</v>
      </c>
      <c r="BK189" s="186">
        <f>ROUND(I189*H189,2)</f>
        <v>0</v>
      </c>
      <c r="BL189" s="18" t="s">
        <v>139</v>
      </c>
      <c r="BM189" s="185" t="s">
        <v>558</v>
      </c>
    </row>
    <row r="190" spans="1:65" s="2" customFormat="1" ht="29.25">
      <c r="A190" s="35"/>
      <c r="B190" s="36"/>
      <c r="C190" s="37"/>
      <c r="D190" s="187" t="s">
        <v>141</v>
      </c>
      <c r="E190" s="37"/>
      <c r="F190" s="188" t="s">
        <v>559</v>
      </c>
      <c r="G190" s="37"/>
      <c r="H190" s="37"/>
      <c r="I190" s="189"/>
      <c r="J190" s="37"/>
      <c r="K190" s="37"/>
      <c r="L190" s="40"/>
      <c r="M190" s="190"/>
      <c r="N190" s="191"/>
      <c r="O190" s="65"/>
      <c r="P190" s="65"/>
      <c r="Q190" s="65"/>
      <c r="R190" s="65"/>
      <c r="S190" s="65"/>
      <c r="T190" s="66"/>
      <c r="U190" s="35"/>
      <c r="V190" s="35"/>
      <c r="W190" s="35"/>
      <c r="X190" s="35"/>
      <c r="Y190" s="35"/>
      <c r="Z190" s="35"/>
      <c r="AA190" s="35"/>
      <c r="AB190" s="35"/>
      <c r="AC190" s="35"/>
      <c r="AD190" s="35"/>
      <c r="AE190" s="35"/>
      <c r="AT190" s="18" t="s">
        <v>141</v>
      </c>
      <c r="AU190" s="18" t="s">
        <v>82</v>
      </c>
    </row>
    <row r="191" spans="1:65" s="13" customFormat="1" ht="11.25">
      <c r="B191" s="192"/>
      <c r="C191" s="193"/>
      <c r="D191" s="187" t="s">
        <v>143</v>
      </c>
      <c r="E191" s="194" t="s">
        <v>19</v>
      </c>
      <c r="F191" s="195" t="s">
        <v>560</v>
      </c>
      <c r="G191" s="193"/>
      <c r="H191" s="194" t="s">
        <v>19</v>
      </c>
      <c r="I191" s="196"/>
      <c r="J191" s="193"/>
      <c r="K191" s="193"/>
      <c r="L191" s="197"/>
      <c r="M191" s="198"/>
      <c r="N191" s="199"/>
      <c r="O191" s="199"/>
      <c r="P191" s="199"/>
      <c r="Q191" s="199"/>
      <c r="R191" s="199"/>
      <c r="S191" s="199"/>
      <c r="T191" s="200"/>
      <c r="AT191" s="201" t="s">
        <v>143</v>
      </c>
      <c r="AU191" s="201" t="s">
        <v>82</v>
      </c>
      <c r="AV191" s="13" t="s">
        <v>80</v>
      </c>
      <c r="AW191" s="13" t="s">
        <v>33</v>
      </c>
      <c r="AX191" s="13" t="s">
        <v>72</v>
      </c>
      <c r="AY191" s="201" t="s">
        <v>132</v>
      </c>
    </row>
    <row r="192" spans="1:65" s="14" customFormat="1" ht="11.25">
      <c r="B192" s="202"/>
      <c r="C192" s="203"/>
      <c r="D192" s="187" t="s">
        <v>143</v>
      </c>
      <c r="E192" s="204" t="s">
        <v>19</v>
      </c>
      <c r="F192" s="205" t="s">
        <v>555</v>
      </c>
      <c r="G192" s="203"/>
      <c r="H192" s="206">
        <v>72.2</v>
      </c>
      <c r="I192" s="207"/>
      <c r="J192" s="203"/>
      <c r="K192" s="203"/>
      <c r="L192" s="208"/>
      <c r="M192" s="209"/>
      <c r="N192" s="210"/>
      <c r="O192" s="210"/>
      <c r="P192" s="210"/>
      <c r="Q192" s="210"/>
      <c r="R192" s="210"/>
      <c r="S192" s="210"/>
      <c r="T192" s="211"/>
      <c r="AT192" s="212" t="s">
        <v>143</v>
      </c>
      <c r="AU192" s="212" t="s">
        <v>82</v>
      </c>
      <c r="AV192" s="14" t="s">
        <v>82</v>
      </c>
      <c r="AW192" s="14" t="s">
        <v>33</v>
      </c>
      <c r="AX192" s="14" t="s">
        <v>80</v>
      </c>
      <c r="AY192" s="212" t="s">
        <v>132</v>
      </c>
    </row>
    <row r="193" spans="1:65" s="2" customFormat="1" ht="37.9" customHeight="1">
      <c r="A193" s="35"/>
      <c r="B193" s="36"/>
      <c r="C193" s="174" t="s">
        <v>281</v>
      </c>
      <c r="D193" s="174" t="s">
        <v>134</v>
      </c>
      <c r="E193" s="175" t="s">
        <v>561</v>
      </c>
      <c r="F193" s="176" t="s">
        <v>562</v>
      </c>
      <c r="G193" s="177" t="s">
        <v>154</v>
      </c>
      <c r="H193" s="178">
        <v>740.4</v>
      </c>
      <c r="I193" s="179"/>
      <c r="J193" s="180">
        <f>ROUND(I193*H193,2)</f>
        <v>0</v>
      </c>
      <c r="K193" s="176" t="s">
        <v>138</v>
      </c>
      <c r="L193" s="40"/>
      <c r="M193" s="181" t="s">
        <v>19</v>
      </c>
      <c r="N193" s="182" t="s">
        <v>43</v>
      </c>
      <c r="O193" s="65"/>
      <c r="P193" s="183">
        <f>O193*H193</f>
        <v>0</v>
      </c>
      <c r="Q193" s="183">
        <v>0</v>
      </c>
      <c r="R193" s="183">
        <f>Q193*H193</f>
        <v>0</v>
      </c>
      <c r="S193" s="183">
        <v>0.32400000000000001</v>
      </c>
      <c r="T193" s="184">
        <f>S193*H193</f>
        <v>239.8896</v>
      </c>
      <c r="U193" s="35"/>
      <c r="V193" s="35"/>
      <c r="W193" s="35"/>
      <c r="X193" s="35"/>
      <c r="Y193" s="35"/>
      <c r="Z193" s="35"/>
      <c r="AA193" s="35"/>
      <c r="AB193" s="35"/>
      <c r="AC193" s="35"/>
      <c r="AD193" s="35"/>
      <c r="AE193" s="35"/>
      <c r="AR193" s="185" t="s">
        <v>139</v>
      </c>
      <c r="AT193" s="185" t="s">
        <v>134</v>
      </c>
      <c r="AU193" s="185" t="s">
        <v>82</v>
      </c>
      <c r="AY193" s="18" t="s">
        <v>132</v>
      </c>
      <c r="BE193" s="186">
        <f>IF(N193="základní",J193,0)</f>
        <v>0</v>
      </c>
      <c r="BF193" s="186">
        <f>IF(N193="snížená",J193,0)</f>
        <v>0</v>
      </c>
      <c r="BG193" s="186">
        <f>IF(N193="zákl. přenesená",J193,0)</f>
        <v>0</v>
      </c>
      <c r="BH193" s="186">
        <f>IF(N193="sníž. přenesená",J193,0)</f>
        <v>0</v>
      </c>
      <c r="BI193" s="186">
        <f>IF(N193="nulová",J193,0)</f>
        <v>0</v>
      </c>
      <c r="BJ193" s="18" t="s">
        <v>80</v>
      </c>
      <c r="BK193" s="186">
        <f>ROUND(I193*H193,2)</f>
        <v>0</v>
      </c>
      <c r="BL193" s="18" t="s">
        <v>139</v>
      </c>
      <c r="BM193" s="185" t="s">
        <v>563</v>
      </c>
    </row>
    <row r="194" spans="1:65" s="2" customFormat="1" ht="68.25">
      <c r="A194" s="35"/>
      <c r="B194" s="36"/>
      <c r="C194" s="37"/>
      <c r="D194" s="187" t="s">
        <v>141</v>
      </c>
      <c r="E194" s="37"/>
      <c r="F194" s="188" t="s">
        <v>564</v>
      </c>
      <c r="G194" s="37"/>
      <c r="H194" s="37"/>
      <c r="I194" s="189"/>
      <c r="J194" s="37"/>
      <c r="K194" s="37"/>
      <c r="L194" s="40"/>
      <c r="M194" s="190"/>
      <c r="N194" s="191"/>
      <c r="O194" s="65"/>
      <c r="P194" s="65"/>
      <c r="Q194" s="65"/>
      <c r="R194" s="65"/>
      <c r="S194" s="65"/>
      <c r="T194" s="66"/>
      <c r="U194" s="35"/>
      <c r="V194" s="35"/>
      <c r="W194" s="35"/>
      <c r="X194" s="35"/>
      <c r="Y194" s="35"/>
      <c r="Z194" s="35"/>
      <c r="AA194" s="35"/>
      <c r="AB194" s="35"/>
      <c r="AC194" s="35"/>
      <c r="AD194" s="35"/>
      <c r="AE194" s="35"/>
      <c r="AT194" s="18" t="s">
        <v>141</v>
      </c>
      <c r="AU194" s="18" t="s">
        <v>82</v>
      </c>
    </row>
    <row r="195" spans="1:65" s="13" customFormat="1" ht="11.25">
      <c r="B195" s="192"/>
      <c r="C195" s="193"/>
      <c r="D195" s="187" t="s">
        <v>143</v>
      </c>
      <c r="E195" s="194" t="s">
        <v>19</v>
      </c>
      <c r="F195" s="195" t="s">
        <v>565</v>
      </c>
      <c r="G195" s="193"/>
      <c r="H195" s="194" t="s">
        <v>19</v>
      </c>
      <c r="I195" s="196"/>
      <c r="J195" s="193"/>
      <c r="K195" s="193"/>
      <c r="L195" s="197"/>
      <c r="M195" s="198"/>
      <c r="N195" s="199"/>
      <c r="O195" s="199"/>
      <c r="P195" s="199"/>
      <c r="Q195" s="199"/>
      <c r="R195" s="199"/>
      <c r="S195" s="199"/>
      <c r="T195" s="200"/>
      <c r="AT195" s="201" t="s">
        <v>143</v>
      </c>
      <c r="AU195" s="201" t="s">
        <v>82</v>
      </c>
      <c r="AV195" s="13" t="s">
        <v>80</v>
      </c>
      <c r="AW195" s="13" t="s">
        <v>33</v>
      </c>
      <c r="AX195" s="13" t="s">
        <v>72</v>
      </c>
      <c r="AY195" s="201" t="s">
        <v>132</v>
      </c>
    </row>
    <row r="196" spans="1:65" s="13" customFormat="1" ht="11.25">
      <c r="B196" s="192"/>
      <c r="C196" s="193"/>
      <c r="D196" s="187" t="s">
        <v>143</v>
      </c>
      <c r="E196" s="194" t="s">
        <v>19</v>
      </c>
      <c r="F196" s="195" t="s">
        <v>566</v>
      </c>
      <c r="G196" s="193"/>
      <c r="H196" s="194" t="s">
        <v>19</v>
      </c>
      <c r="I196" s="196"/>
      <c r="J196" s="193"/>
      <c r="K196" s="193"/>
      <c r="L196" s="197"/>
      <c r="M196" s="198"/>
      <c r="N196" s="199"/>
      <c r="O196" s="199"/>
      <c r="P196" s="199"/>
      <c r="Q196" s="199"/>
      <c r="R196" s="199"/>
      <c r="S196" s="199"/>
      <c r="T196" s="200"/>
      <c r="AT196" s="201" t="s">
        <v>143</v>
      </c>
      <c r="AU196" s="201" t="s">
        <v>82</v>
      </c>
      <c r="AV196" s="13" t="s">
        <v>80</v>
      </c>
      <c r="AW196" s="13" t="s">
        <v>33</v>
      </c>
      <c r="AX196" s="13" t="s">
        <v>72</v>
      </c>
      <c r="AY196" s="201" t="s">
        <v>132</v>
      </c>
    </row>
    <row r="197" spans="1:65" s="14" customFormat="1" ht="11.25">
      <c r="B197" s="202"/>
      <c r="C197" s="203"/>
      <c r="D197" s="187" t="s">
        <v>143</v>
      </c>
      <c r="E197" s="204" t="s">
        <v>19</v>
      </c>
      <c r="F197" s="205" t="s">
        <v>567</v>
      </c>
      <c r="G197" s="203"/>
      <c r="H197" s="206">
        <v>246.8</v>
      </c>
      <c r="I197" s="207"/>
      <c r="J197" s="203"/>
      <c r="K197" s="203"/>
      <c r="L197" s="208"/>
      <c r="M197" s="209"/>
      <c r="N197" s="210"/>
      <c r="O197" s="210"/>
      <c r="P197" s="210"/>
      <c r="Q197" s="210"/>
      <c r="R197" s="210"/>
      <c r="S197" s="210"/>
      <c r="T197" s="211"/>
      <c r="AT197" s="212" t="s">
        <v>143</v>
      </c>
      <c r="AU197" s="212" t="s">
        <v>82</v>
      </c>
      <c r="AV197" s="14" t="s">
        <v>82</v>
      </c>
      <c r="AW197" s="14" t="s">
        <v>33</v>
      </c>
      <c r="AX197" s="14" t="s">
        <v>72</v>
      </c>
      <c r="AY197" s="212" t="s">
        <v>132</v>
      </c>
    </row>
    <row r="198" spans="1:65" s="14" customFormat="1" ht="11.25">
      <c r="B198" s="202"/>
      <c r="C198" s="203"/>
      <c r="D198" s="187" t="s">
        <v>143</v>
      </c>
      <c r="E198" s="204" t="s">
        <v>19</v>
      </c>
      <c r="F198" s="205" t="s">
        <v>568</v>
      </c>
      <c r="G198" s="203"/>
      <c r="H198" s="206">
        <v>493.6</v>
      </c>
      <c r="I198" s="207"/>
      <c r="J198" s="203"/>
      <c r="K198" s="203"/>
      <c r="L198" s="208"/>
      <c r="M198" s="209"/>
      <c r="N198" s="210"/>
      <c r="O198" s="210"/>
      <c r="P198" s="210"/>
      <c r="Q198" s="210"/>
      <c r="R198" s="210"/>
      <c r="S198" s="210"/>
      <c r="T198" s="211"/>
      <c r="AT198" s="212" t="s">
        <v>143</v>
      </c>
      <c r="AU198" s="212" t="s">
        <v>82</v>
      </c>
      <c r="AV198" s="14" t="s">
        <v>82</v>
      </c>
      <c r="AW198" s="14" t="s">
        <v>33</v>
      </c>
      <c r="AX198" s="14" t="s">
        <v>72</v>
      </c>
      <c r="AY198" s="212" t="s">
        <v>132</v>
      </c>
    </row>
    <row r="199" spans="1:65" s="15" customFormat="1" ht="11.25">
      <c r="B199" s="213"/>
      <c r="C199" s="214"/>
      <c r="D199" s="187" t="s">
        <v>143</v>
      </c>
      <c r="E199" s="215" t="s">
        <v>19</v>
      </c>
      <c r="F199" s="216" t="s">
        <v>163</v>
      </c>
      <c r="G199" s="214"/>
      <c r="H199" s="217">
        <v>740.4</v>
      </c>
      <c r="I199" s="218"/>
      <c r="J199" s="214"/>
      <c r="K199" s="214"/>
      <c r="L199" s="219"/>
      <c r="M199" s="220"/>
      <c r="N199" s="221"/>
      <c r="O199" s="221"/>
      <c r="P199" s="221"/>
      <c r="Q199" s="221"/>
      <c r="R199" s="221"/>
      <c r="S199" s="221"/>
      <c r="T199" s="222"/>
      <c r="AT199" s="223" t="s">
        <v>143</v>
      </c>
      <c r="AU199" s="223" t="s">
        <v>82</v>
      </c>
      <c r="AV199" s="15" t="s">
        <v>139</v>
      </c>
      <c r="AW199" s="15" t="s">
        <v>33</v>
      </c>
      <c r="AX199" s="15" t="s">
        <v>80</v>
      </c>
      <c r="AY199" s="223" t="s">
        <v>132</v>
      </c>
    </row>
    <row r="200" spans="1:65" s="12" customFormat="1" ht="22.9" customHeight="1">
      <c r="B200" s="158"/>
      <c r="C200" s="159"/>
      <c r="D200" s="160" t="s">
        <v>71</v>
      </c>
      <c r="E200" s="172" t="s">
        <v>399</v>
      </c>
      <c r="F200" s="172" t="s">
        <v>400</v>
      </c>
      <c r="G200" s="159"/>
      <c r="H200" s="159"/>
      <c r="I200" s="162"/>
      <c r="J200" s="173">
        <f>BK200</f>
        <v>0</v>
      </c>
      <c r="K200" s="159"/>
      <c r="L200" s="164"/>
      <c r="M200" s="165"/>
      <c r="N200" s="166"/>
      <c r="O200" s="166"/>
      <c r="P200" s="167">
        <f>SUM(P201:P213)</f>
        <v>0</v>
      </c>
      <c r="Q200" s="166"/>
      <c r="R200" s="167">
        <f>SUM(R201:R213)</f>
        <v>0</v>
      </c>
      <c r="S200" s="166"/>
      <c r="T200" s="168">
        <f>SUM(T201:T213)</f>
        <v>0</v>
      </c>
      <c r="AR200" s="169" t="s">
        <v>80</v>
      </c>
      <c r="AT200" s="170" t="s">
        <v>71</v>
      </c>
      <c r="AU200" s="170" t="s">
        <v>80</v>
      </c>
      <c r="AY200" s="169" t="s">
        <v>132</v>
      </c>
      <c r="BK200" s="171">
        <f>SUM(BK201:BK213)</f>
        <v>0</v>
      </c>
    </row>
    <row r="201" spans="1:65" s="2" customFormat="1" ht="24.2" customHeight="1">
      <c r="A201" s="35"/>
      <c r="B201" s="36"/>
      <c r="C201" s="174" t="s">
        <v>286</v>
      </c>
      <c r="D201" s="174" t="s">
        <v>134</v>
      </c>
      <c r="E201" s="175" t="s">
        <v>402</v>
      </c>
      <c r="F201" s="176" t="s">
        <v>403</v>
      </c>
      <c r="G201" s="177" t="s">
        <v>217</v>
      </c>
      <c r="H201" s="178">
        <v>239.89</v>
      </c>
      <c r="I201" s="179"/>
      <c r="J201" s="180">
        <f>ROUND(I201*H201,2)</f>
        <v>0</v>
      </c>
      <c r="K201" s="176" t="s">
        <v>138</v>
      </c>
      <c r="L201" s="40"/>
      <c r="M201" s="181" t="s">
        <v>19</v>
      </c>
      <c r="N201" s="182" t="s">
        <v>43</v>
      </c>
      <c r="O201" s="65"/>
      <c r="P201" s="183">
        <f>O201*H201</f>
        <v>0</v>
      </c>
      <c r="Q201" s="183">
        <v>0</v>
      </c>
      <c r="R201" s="183">
        <f>Q201*H201</f>
        <v>0</v>
      </c>
      <c r="S201" s="183">
        <v>0</v>
      </c>
      <c r="T201" s="184">
        <f>S201*H201</f>
        <v>0</v>
      </c>
      <c r="U201" s="35"/>
      <c r="V201" s="35"/>
      <c r="W201" s="35"/>
      <c r="X201" s="35"/>
      <c r="Y201" s="35"/>
      <c r="Z201" s="35"/>
      <c r="AA201" s="35"/>
      <c r="AB201" s="35"/>
      <c r="AC201" s="35"/>
      <c r="AD201" s="35"/>
      <c r="AE201" s="35"/>
      <c r="AR201" s="185" t="s">
        <v>139</v>
      </c>
      <c r="AT201" s="185" t="s">
        <v>134</v>
      </c>
      <c r="AU201" s="185" t="s">
        <v>82</v>
      </c>
      <c r="AY201" s="18" t="s">
        <v>132</v>
      </c>
      <c r="BE201" s="186">
        <f>IF(N201="základní",J201,0)</f>
        <v>0</v>
      </c>
      <c r="BF201" s="186">
        <f>IF(N201="snížená",J201,0)</f>
        <v>0</v>
      </c>
      <c r="BG201" s="186">
        <f>IF(N201="zákl. přenesená",J201,0)</f>
        <v>0</v>
      </c>
      <c r="BH201" s="186">
        <f>IF(N201="sníž. přenesená",J201,0)</f>
        <v>0</v>
      </c>
      <c r="BI201" s="186">
        <f>IF(N201="nulová",J201,0)</f>
        <v>0</v>
      </c>
      <c r="BJ201" s="18" t="s">
        <v>80</v>
      </c>
      <c r="BK201" s="186">
        <f>ROUND(I201*H201,2)</f>
        <v>0</v>
      </c>
      <c r="BL201" s="18" t="s">
        <v>139</v>
      </c>
      <c r="BM201" s="185" t="s">
        <v>569</v>
      </c>
    </row>
    <row r="202" spans="1:65" s="2" customFormat="1" ht="78">
      <c r="A202" s="35"/>
      <c r="B202" s="36"/>
      <c r="C202" s="37"/>
      <c r="D202" s="187" t="s">
        <v>141</v>
      </c>
      <c r="E202" s="37"/>
      <c r="F202" s="188" t="s">
        <v>405</v>
      </c>
      <c r="G202" s="37"/>
      <c r="H202" s="37"/>
      <c r="I202" s="189"/>
      <c r="J202" s="37"/>
      <c r="K202" s="37"/>
      <c r="L202" s="40"/>
      <c r="M202" s="190"/>
      <c r="N202" s="191"/>
      <c r="O202" s="65"/>
      <c r="P202" s="65"/>
      <c r="Q202" s="65"/>
      <c r="R202" s="65"/>
      <c r="S202" s="65"/>
      <c r="T202" s="66"/>
      <c r="U202" s="35"/>
      <c r="V202" s="35"/>
      <c r="W202" s="35"/>
      <c r="X202" s="35"/>
      <c r="Y202" s="35"/>
      <c r="Z202" s="35"/>
      <c r="AA202" s="35"/>
      <c r="AB202" s="35"/>
      <c r="AC202" s="35"/>
      <c r="AD202" s="35"/>
      <c r="AE202" s="35"/>
      <c r="AT202" s="18" t="s">
        <v>141</v>
      </c>
      <c r="AU202" s="18" t="s">
        <v>82</v>
      </c>
    </row>
    <row r="203" spans="1:65" s="13" customFormat="1" ht="11.25">
      <c r="B203" s="192"/>
      <c r="C203" s="193"/>
      <c r="D203" s="187" t="s">
        <v>143</v>
      </c>
      <c r="E203" s="194" t="s">
        <v>19</v>
      </c>
      <c r="F203" s="195" t="s">
        <v>570</v>
      </c>
      <c r="G203" s="193"/>
      <c r="H203" s="194" t="s">
        <v>19</v>
      </c>
      <c r="I203" s="196"/>
      <c r="J203" s="193"/>
      <c r="K203" s="193"/>
      <c r="L203" s="197"/>
      <c r="M203" s="198"/>
      <c r="N203" s="199"/>
      <c r="O203" s="199"/>
      <c r="P203" s="199"/>
      <c r="Q203" s="199"/>
      <c r="R203" s="199"/>
      <c r="S203" s="199"/>
      <c r="T203" s="200"/>
      <c r="AT203" s="201" t="s">
        <v>143</v>
      </c>
      <c r="AU203" s="201" t="s">
        <v>82</v>
      </c>
      <c r="AV203" s="13" t="s">
        <v>80</v>
      </c>
      <c r="AW203" s="13" t="s">
        <v>33</v>
      </c>
      <c r="AX203" s="13" t="s">
        <v>72</v>
      </c>
      <c r="AY203" s="201" t="s">
        <v>132</v>
      </c>
    </row>
    <row r="204" spans="1:65" s="14" customFormat="1" ht="11.25">
      <c r="B204" s="202"/>
      <c r="C204" s="203"/>
      <c r="D204" s="187" t="s">
        <v>143</v>
      </c>
      <c r="E204" s="204" t="s">
        <v>19</v>
      </c>
      <c r="F204" s="205" t="s">
        <v>571</v>
      </c>
      <c r="G204" s="203"/>
      <c r="H204" s="206">
        <v>239.89</v>
      </c>
      <c r="I204" s="207"/>
      <c r="J204" s="203"/>
      <c r="K204" s="203"/>
      <c r="L204" s="208"/>
      <c r="M204" s="209"/>
      <c r="N204" s="210"/>
      <c r="O204" s="210"/>
      <c r="P204" s="210"/>
      <c r="Q204" s="210"/>
      <c r="R204" s="210"/>
      <c r="S204" s="210"/>
      <c r="T204" s="211"/>
      <c r="AT204" s="212" t="s">
        <v>143</v>
      </c>
      <c r="AU204" s="212" t="s">
        <v>82</v>
      </c>
      <c r="AV204" s="14" t="s">
        <v>82</v>
      </c>
      <c r="AW204" s="14" t="s">
        <v>33</v>
      </c>
      <c r="AX204" s="14" t="s">
        <v>80</v>
      </c>
      <c r="AY204" s="212" t="s">
        <v>132</v>
      </c>
    </row>
    <row r="205" spans="1:65" s="2" customFormat="1" ht="24.2" customHeight="1">
      <c r="A205" s="35"/>
      <c r="B205" s="36"/>
      <c r="C205" s="174" t="s">
        <v>290</v>
      </c>
      <c r="D205" s="174" t="s">
        <v>134</v>
      </c>
      <c r="E205" s="175" t="s">
        <v>409</v>
      </c>
      <c r="F205" s="176" t="s">
        <v>410</v>
      </c>
      <c r="G205" s="177" t="s">
        <v>217</v>
      </c>
      <c r="H205" s="178">
        <v>4078.13</v>
      </c>
      <c r="I205" s="179"/>
      <c r="J205" s="180">
        <f>ROUND(I205*H205,2)</f>
        <v>0</v>
      </c>
      <c r="K205" s="176" t="s">
        <v>138</v>
      </c>
      <c r="L205" s="40"/>
      <c r="M205" s="181" t="s">
        <v>19</v>
      </c>
      <c r="N205" s="182" t="s">
        <v>43</v>
      </c>
      <c r="O205" s="65"/>
      <c r="P205" s="183">
        <f>O205*H205</f>
        <v>0</v>
      </c>
      <c r="Q205" s="183">
        <v>0</v>
      </c>
      <c r="R205" s="183">
        <f>Q205*H205</f>
        <v>0</v>
      </c>
      <c r="S205" s="183">
        <v>0</v>
      </c>
      <c r="T205" s="184">
        <f>S205*H205</f>
        <v>0</v>
      </c>
      <c r="U205" s="35"/>
      <c r="V205" s="35"/>
      <c r="W205" s="35"/>
      <c r="X205" s="35"/>
      <c r="Y205" s="35"/>
      <c r="Z205" s="35"/>
      <c r="AA205" s="35"/>
      <c r="AB205" s="35"/>
      <c r="AC205" s="35"/>
      <c r="AD205" s="35"/>
      <c r="AE205" s="35"/>
      <c r="AR205" s="185" t="s">
        <v>139</v>
      </c>
      <c r="AT205" s="185" t="s">
        <v>134</v>
      </c>
      <c r="AU205" s="185" t="s">
        <v>82</v>
      </c>
      <c r="AY205" s="18" t="s">
        <v>132</v>
      </c>
      <c r="BE205" s="186">
        <f>IF(N205="základní",J205,0)</f>
        <v>0</v>
      </c>
      <c r="BF205" s="186">
        <f>IF(N205="snížená",J205,0)</f>
        <v>0</v>
      </c>
      <c r="BG205" s="186">
        <f>IF(N205="zákl. přenesená",J205,0)</f>
        <v>0</v>
      </c>
      <c r="BH205" s="186">
        <f>IF(N205="sníž. přenesená",J205,0)</f>
        <v>0</v>
      </c>
      <c r="BI205" s="186">
        <f>IF(N205="nulová",J205,0)</f>
        <v>0</v>
      </c>
      <c r="BJ205" s="18" t="s">
        <v>80</v>
      </c>
      <c r="BK205" s="186">
        <f>ROUND(I205*H205,2)</f>
        <v>0</v>
      </c>
      <c r="BL205" s="18" t="s">
        <v>139</v>
      </c>
      <c r="BM205" s="185" t="s">
        <v>572</v>
      </c>
    </row>
    <row r="206" spans="1:65" s="2" customFormat="1" ht="78">
      <c r="A206" s="35"/>
      <c r="B206" s="36"/>
      <c r="C206" s="37"/>
      <c r="D206" s="187" t="s">
        <v>141</v>
      </c>
      <c r="E206" s="37"/>
      <c r="F206" s="188" t="s">
        <v>405</v>
      </c>
      <c r="G206" s="37"/>
      <c r="H206" s="37"/>
      <c r="I206" s="189"/>
      <c r="J206" s="37"/>
      <c r="K206" s="37"/>
      <c r="L206" s="40"/>
      <c r="M206" s="190"/>
      <c r="N206" s="191"/>
      <c r="O206" s="65"/>
      <c r="P206" s="65"/>
      <c r="Q206" s="65"/>
      <c r="R206" s="65"/>
      <c r="S206" s="65"/>
      <c r="T206" s="66"/>
      <c r="U206" s="35"/>
      <c r="V206" s="35"/>
      <c r="W206" s="35"/>
      <c r="X206" s="35"/>
      <c r="Y206" s="35"/>
      <c r="Z206" s="35"/>
      <c r="AA206" s="35"/>
      <c r="AB206" s="35"/>
      <c r="AC206" s="35"/>
      <c r="AD206" s="35"/>
      <c r="AE206" s="35"/>
      <c r="AT206" s="18" t="s">
        <v>141</v>
      </c>
      <c r="AU206" s="18" t="s">
        <v>82</v>
      </c>
    </row>
    <row r="207" spans="1:65" s="13" customFormat="1" ht="11.25">
      <c r="B207" s="192"/>
      <c r="C207" s="193"/>
      <c r="D207" s="187" t="s">
        <v>143</v>
      </c>
      <c r="E207" s="194" t="s">
        <v>19</v>
      </c>
      <c r="F207" s="195" t="s">
        <v>570</v>
      </c>
      <c r="G207" s="193"/>
      <c r="H207" s="194" t="s">
        <v>19</v>
      </c>
      <c r="I207" s="196"/>
      <c r="J207" s="193"/>
      <c r="K207" s="193"/>
      <c r="L207" s="197"/>
      <c r="M207" s="198"/>
      <c r="N207" s="199"/>
      <c r="O207" s="199"/>
      <c r="P207" s="199"/>
      <c r="Q207" s="199"/>
      <c r="R207" s="199"/>
      <c r="S207" s="199"/>
      <c r="T207" s="200"/>
      <c r="AT207" s="201" t="s">
        <v>143</v>
      </c>
      <c r="AU207" s="201" t="s">
        <v>82</v>
      </c>
      <c r="AV207" s="13" t="s">
        <v>80</v>
      </c>
      <c r="AW207" s="13" t="s">
        <v>33</v>
      </c>
      <c r="AX207" s="13" t="s">
        <v>72</v>
      </c>
      <c r="AY207" s="201" t="s">
        <v>132</v>
      </c>
    </row>
    <row r="208" spans="1:65" s="14" customFormat="1" ht="11.25">
      <c r="B208" s="202"/>
      <c r="C208" s="203"/>
      <c r="D208" s="187" t="s">
        <v>143</v>
      </c>
      <c r="E208" s="204" t="s">
        <v>19</v>
      </c>
      <c r="F208" s="205" t="s">
        <v>571</v>
      </c>
      <c r="G208" s="203"/>
      <c r="H208" s="206">
        <v>239.89</v>
      </c>
      <c r="I208" s="207"/>
      <c r="J208" s="203"/>
      <c r="K208" s="203"/>
      <c r="L208" s="208"/>
      <c r="M208" s="209"/>
      <c r="N208" s="210"/>
      <c r="O208" s="210"/>
      <c r="P208" s="210"/>
      <c r="Q208" s="210"/>
      <c r="R208" s="210"/>
      <c r="S208" s="210"/>
      <c r="T208" s="211"/>
      <c r="AT208" s="212" t="s">
        <v>143</v>
      </c>
      <c r="AU208" s="212" t="s">
        <v>82</v>
      </c>
      <c r="AV208" s="14" t="s">
        <v>82</v>
      </c>
      <c r="AW208" s="14" t="s">
        <v>33</v>
      </c>
      <c r="AX208" s="14" t="s">
        <v>80</v>
      </c>
      <c r="AY208" s="212" t="s">
        <v>132</v>
      </c>
    </row>
    <row r="209" spans="1:65" s="14" customFormat="1" ht="11.25">
      <c r="B209" s="202"/>
      <c r="C209" s="203"/>
      <c r="D209" s="187" t="s">
        <v>143</v>
      </c>
      <c r="E209" s="203"/>
      <c r="F209" s="205" t="s">
        <v>573</v>
      </c>
      <c r="G209" s="203"/>
      <c r="H209" s="206">
        <v>4078.13</v>
      </c>
      <c r="I209" s="207"/>
      <c r="J209" s="203"/>
      <c r="K209" s="203"/>
      <c r="L209" s="208"/>
      <c r="M209" s="209"/>
      <c r="N209" s="210"/>
      <c r="O209" s="210"/>
      <c r="P209" s="210"/>
      <c r="Q209" s="210"/>
      <c r="R209" s="210"/>
      <c r="S209" s="210"/>
      <c r="T209" s="211"/>
      <c r="AT209" s="212" t="s">
        <v>143</v>
      </c>
      <c r="AU209" s="212" t="s">
        <v>82</v>
      </c>
      <c r="AV209" s="14" t="s">
        <v>82</v>
      </c>
      <c r="AW209" s="14" t="s">
        <v>4</v>
      </c>
      <c r="AX209" s="14" t="s">
        <v>80</v>
      </c>
      <c r="AY209" s="212" t="s">
        <v>132</v>
      </c>
    </row>
    <row r="210" spans="1:65" s="2" customFormat="1" ht="24.2" customHeight="1">
      <c r="A210" s="35"/>
      <c r="B210" s="36"/>
      <c r="C210" s="174" t="s">
        <v>298</v>
      </c>
      <c r="D210" s="174" t="s">
        <v>134</v>
      </c>
      <c r="E210" s="175" t="s">
        <v>414</v>
      </c>
      <c r="F210" s="176" t="s">
        <v>232</v>
      </c>
      <c r="G210" s="177" t="s">
        <v>217</v>
      </c>
      <c r="H210" s="178">
        <v>239.89</v>
      </c>
      <c r="I210" s="179"/>
      <c r="J210" s="180">
        <f>ROUND(I210*H210,2)</f>
        <v>0</v>
      </c>
      <c r="K210" s="176" t="s">
        <v>19</v>
      </c>
      <c r="L210" s="40"/>
      <c r="M210" s="181" t="s">
        <v>19</v>
      </c>
      <c r="N210" s="182" t="s">
        <v>43</v>
      </c>
      <c r="O210" s="65"/>
      <c r="P210" s="183">
        <f>O210*H210</f>
        <v>0</v>
      </c>
      <c r="Q210" s="183">
        <v>0</v>
      </c>
      <c r="R210" s="183">
        <f>Q210*H210</f>
        <v>0</v>
      </c>
      <c r="S210" s="183">
        <v>0</v>
      </c>
      <c r="T210" s="184">
        <f>S210*H210</f>
        <v>0</v>
      </c>
      <c r="U210" s="35"/>
      <c r="V210" s="35"/>
      <c r="W210" s="35"/>
      <c r="X210" s="35"/>
      <c r="Y210" s="35"/>
      <c r="Z210" s="35"/>
      <c r="AA210" s="35"/>
      <c r="AB210" s="35"/>
      <c r="AC210" s="35"/>
      <c r="AD210" s="35"/>
      <c r="AE210" s="35"/>
      <c r="AR210" s="185" t="s">
        <v>139</v>
      </c>
      <c r="AT210" s="185" t="s">
        <v>134</v>
      </c>
      <c r="AU210" s="185" t="s">
        <v>82</v>
      </c>
      <c r="AY210" s="18" t="s">
        <v>132</v>
      </c>
      <c r="BE210" s="186">
        <f>IF(N210="základní",J210,0)</f>
        <v>0</v>
      </c>
      <c r="BF210" s="186">
        <f>IF(N210="snížená",J210,0)</f>
        <v>0</v>
      </c>
      <c r="BG210" s="186">
        <f>IF(N210="zákl. přenesená",J210,0)</f>
        <v>0</v>
      </c>
      <c r="BH210" s="186">
        <f>IF(N210="sníž. přenesená",J210,0)</f>
        <v>0</v>
      </c>
      <c r="BI210" s="186">
        <f>IF(N210="nulová",J210,0)</f>
        <v>0</v>
      </c>
      <c r="BJ210" s="18" t="s">
        <v>80</v>
      </c>
      <c r="BK210" s="186">
        <f>ROUND(I210*H210,2)</f>
        <v>0</v>
      </c>
      <c r="BL210" s="18" t="s">
        <v>139</v>
      </c>
      <c r="BM210" s="185" t="s">
        <v>574</v>
      </c>
    </row>
    <row r="211" spans="1:65" s="2" customFormat="1" ht="68.25">
      <c r="A211" s="35"/>
      <c r="B211" s="36"/>
      <c r="C211" s="37"/>
      <c r="D211" s="187" t="s">
        <v>141</v>
      </c>
      <c r="E211" s="37"/>
      <c r="F211" s="188" t="s">
        <v>416</v>
      </c>
      <c r="G211" s="37"/>
      <c r="H211" s="37"/>
      <c r="I211" s="189"/>
      <c r="J211" s="37"/>
      <c r="K211" s="37"/>
      <c r="L211" s="40"/>
      <c r="M211" s="190"/>
      <c r="N211" s="191"/>
      <c r="O211" s="65"/>
      <c r="P211" s="65"/>
      <c r="Q211" s="65"/>
      <c r="R211" s="65"/>
      <c r="S211" s="65"/>
      <c r="T211" s="66"/>
      <c r="U211" s="35"/>
      <c r="V211" s="35"/>
      <c r="W211" s="35"/>
      <c r="X211" s="35"/>
      <c r="Y211" s="35"/>
      <c r="Z211" s="35"/>
      <c r="AA211" s="35"/>
      <c r="AB211" s="35"/>
      <c r="AC211" s="35"/>
      <c r="AD211" s="35"/>
      <c r="AE211" s="35"/>
      <c r="AT211" s="18" t="s">
        <v>141</v>
      </c>
      <c r="AU211" s="18" t="s">
        <v>82</v>
      </c>
    </row>
    <row r="212" spans="1:65" s="13" customFormat="1" ht="11.25">
      <c r="B212" s="192"/>
      <c r="C212" s="193"/>
      <c r="D212" s="187" t="s">
        <v>143</v>
      </c>
      <c r="E212" s="194" t="s">
        <v>19</v>
      </c>
      <c r="F212" s="195" t="s">
        <v>570</v>
      </c>
      <c r="G212" s="193"/>
      <c r="H212" s="194" t="s">
        <v>19</v>
      </c>
      <c r="I212" s="196"/>
      <c r="J212" s="193"/>
      <c r="K212" s="193"/>
      <c r="L212" s="197"/>
      <c r="M212" s="198"/>
      <c r="N212" s="199"/>
      <c r="O212" s="199"/>
      <c r="P212" s="199"/>
      <c r="Q212" s="199"/>
      <c r="R212" s="199"/>
      <c r="S212" s="199"/>
      <c r="T212" s="200"/>
      <c r="AT212" s="201" t="s">
        <v>143</v>
      </c>
      <c r="AU212" s="201" t="s">
        <v>82</v>
      </c>
      <c r="AV212" s="13" t="s">
        <v>80</v>
      </c>
      <c r="AW212" s="13" t="s">
        <v>33</v>
      </c>
      <c r="AX212" s="13" t="s">
        <v>72</v>
      </c>
      <c r="AY212" s="201" t="s">
        <v>132</v>
      </c>
    </row>
    <row r="213" spans="1:65" s="14" customFormat="1" ht="11.25">
      <c r="B213" s="202"/>
      <c r="C213" s="203"/>
      <c r="D213" s="187" t="s">
        <v>143</v>
      </c>
      <c r="E213" s="204" t="s">
        <v>19</v>
      </c>
      <c r="F213" s="205" t="s">
        <v>571</v>
      </c>
      <c r="G213" s="203"/>
      <c r="H213" s="206">
        <v>239.89</v>
      </c>
      <c r="I213" s="207"/>
      <c r="J213" s="203"/>
      <c r="K213" s="203"/>
      <c r="L213" s="208"/>
      <c r="M213" s="209"/>
      <c r="N213" s="210"/>
      <c r="O213" s="210"/>
      <c r="P213" s="210"/>
      <c r="Q213" s="210"/>
      <c r="R213" s="210"/>
      <c r="S213" s="210"/>
      <c r="T213" s="211"/>
      <c r="AT213" s="212" t="s">
        <v>143</v>
      </c>
      <c r="AU213" s="212" t="s">
        <v>82</v>
      </c>
      <c r="AV213" s="14" t="s">
        <v>82</v>
      </c>
      <c r="AW213" s="14" t="s">
        <v>33</v>
      </c>
      <c r="AX213" s="14" t="s">
        <v>80</v>
      </c>
      <c r="AY213" s="212" t="s">
        <v>132</v>
      </c>
    </row>
    <row r="214" spans="1:65" s="12" customFormat="1" ht="22.9" customHeight="1">
      <c r="B214" s="158"/>
      <c r="C214" s="159"/>
      <c r="D214" s="160" t="s">
        <v>71</v>
      </c>
      <c r="E214" s="172" t="s">
        <v>418</v>
      </c>
      <c r="F214" s="172" t="s">
        <v>419</v>
      </c>
      <c r="G214" s="159"/>
      <c r="H214" s="159"/>
      <c r="I214" s="162"/>
      <c r="J214" s="173">
        <f>BK214</f>
        <v>0</v>
      </c>
      <c r="K214" s="159"/>
      <c r="L214" s="164"/>
      <c r="M214" s="165"/>
      <c r="N214" s="166"/>
      <c r="O214" s="166"/>
      <c r="P214" s="167">
        <f>P215</f>
        <v>0</v>
      </c>
      <c r="Q214" s="166"/>
      <c r="R214" s="167">
        <f>R215</f>
        <v>0</v>
      </c>
      <c r="S214" s="166"/>
      <c r="T214" s="168">
        <f>T215</f>
        <v>0</v>
      </c>
      <c r="AR214" s="169" t="s">
        <v>80</v>
      </c>
      <c r="AT214" s="170" t="s">
        <v>71</v>
      </c>
      <c r="AU214" s="170" t="s">
        <v>80</v>
      </c>
      <c r="AY214" s="169" t="s">
        <v>132</v>
      </c>
      <c r="BK214" s="171">
        <f>BK215</f>
        <v>0</v>
      </c>
    </row>
    <row r="215" spans="1:65" s="2" customFormat="1" ht="24.2" customHeight="1">
      <c r="A215" s="35"/>
      <c r="B215" s="36"/>
      <c r="C215" s="174" t="s">
        <v>305</v>
      </c>
      <c r="D215" s="174" t="s">
        <v>134</v>
      </c>
      <c r="E215" s="175" t="s">
        <v>575</v>
      </c>
      <c r="F215" s="176" t="s">
        <v>576</v>
      </c>
      <c r="G215" s="177" t="s">
        <v>217</v>
      </c>
      <c r="H215" s="178">
        <v>480.46100000000001</v>
      </c>
      <c r="I215" s="179"/>
      <c r="J215" s="180">
        <f>ROUND(I215*H215,2)</f>
        <v>0</v>
      </c>
      <c r="K215" s="176" t="s">
        <v>138</v>
      </c>
      <c r="L215" s="40"/>
      <c r="M215" s="237" t="s">
        <v>19</v>
      </c>
      <c r="N215" s="238" t="s">
        <v>43</v>
      </c>
      <c r="O215" s="239"/>
      <c r="P215" s="240">
        <f>O215*H215</f>
        <v>0</v>
      </c>
      <c r="Q215" s="240">
        <v>0</v>
      </c>
      <c r="R215" s="240">
        <f>Q215*H215</f>
        <v>0</v>
      </c>
      <c r="S215" s="240">
        <v>0</v>
      </c>
      <c r="T215" s="241">
        <f>S215*H215</f>
        <v>0</v>
      </c>
      <c r="U215" s="35"/>
      <c r="V215" s="35"/>
      <c r="W215" s="35"/>
      <c r="X215" s="35"/>
      <c r="Y215" s="35"/>
      <c r="Z215" s="35"/>
      <c r="AA215" s="35"/>
      <c r="AB215" s="35"/>
      <c r="AC215" s="35"/>
      <c r="AD215" s="35"/>
      <c r="AE215" s="35"/>
      <c r="AR215" s="185" t="s">
        <v>139</v>
      </c>
      <c r="AT215" s="185" t="s">
        <v>134</v>
      </c>
      <c r="AU215" s="185" t="s">
        <v>82</v>
      </c>
      <c r="AY215" s="18" t="s">
        <v>132</v>
      </c>
      <c r="BE215" s="186">
        <f>IF(N215="základní",J215,0)</f>
        <v>0</v>
      </c>
      <c r="BF215" s="186">
        <f>IF(N215="snížená",J215,0)</f>
        <v>0</v>
      </c>
      <c r="BG215" s="186">
        <f>IF(N215="zákl. přenesená",J215,0)</f>
        <v>0</v>
      </c>
      <c r="BH215" s="186">
        <f>IF(N215="sníž. přenesená",J215,0)</f>
        <v>0</v>
      </c>
      <c r="BI215" s="186">
        <f>IF(N215="nulová",J215,0)</f>
        <v>0</v>
      </c>
      <c r="BJ215" s="18" t="s">
        <v>80</v>
      </c>
      <c r="BK215" s="186">
        <f>ROUND(I215*H215,2)</f>
        <v>0</v>
      </c>
      <c r="BL215" s="18" t="s">
        <v>139</v>
      </c>
      <c r="BM215" s="185" t="s">
        <v>577</v>
      </c>
    </row>
    <row r="216" spans="1:65" s="2" customFormat="1" ht="6.95" customHeight="1">
      <c r="A216" s="35"/>
      <c r="B216" s="48"/>
      <c r="C216" s="49"/>
      <c r="D216" s="49"/>
      <c r="E216" s="49"/>
      <c r="F216" s="49"/>
      <c r="G216" s="49"/>
      <c r="H216" s="49"/>
      <c r="I216" s="49"/>
      <c r="J216" s="49"/>
      <c r="K216" s="49"/>
      <c r="L216" s="40"/>
      <c r="M216" s="35"/>
      <c r="O216" s="35"/>
      <c r="P216" s="35"/>
      <c r="Q216" s="35"/>
      <c r="R216" s="35"/>
      <c r="S216" s="35"/>
      <c r="T216" s="35"/>
      <c r="U216" s="35"/>
      <c r="V216" s="35"/>
      <c r="W216" s="35"/>
      <c r="X216" s="35"/>
      <c r="Y216" s="35"/>
      <c r="Z216" s="35"/>
      <c r="AA216" s="35"/>
      <c r="AB216" s="35"/>
      <c r="AC216" s="35"/>
      <c r="AD216" s="35"/>
      <c r="AE216" s="35"/>
    </row>
  </sheetData>
  <sheetProtection algorithmName="SHA-512" hashValue="IkpVV+jOQsYaVrv5zqcpXyfOJPq4Fwq5Ru+T0MYUinxp9OrHcAv1JjmRbyaVn6YuQ0VSnpj7TwyglZXVrf6IBw==" saltValue="KgfhIUzdrFzgv2rrfHCrWZ8fMBiiLTpV9RkyBAxszmuXVXZDTxVUsJAg8oILJPth19F4IEEcmeEZzx94yxLjMA==" spinCount="100000" sheet="1" objects="1" scenarios="1" formatColumns="0" formatRows="0" autoFilter="0"/>
  <autoFilter ref="C87:K215" xr:uid="{00000000-0009-0000-0000-000002000000}"/>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2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88</v>
      </c>
    </row>
    <row r="3" spans="1:46" s="1" customFormat="1" ht="6.95" customHeight="1">
      <c r="B3" s="102"/>
      <c r="C3" s="103"/>
      <c r="D3" s="103"/>
      <c r="E3" s="103"/>
      <c r="F3" s="103"/>
      <c r="G3" s="103"/>
      <c r="H3" s="103"/>
      <c r="I3" s="103"/>
      <c r="J3" s="103"/>
      <c r="K3" s="103"/>
      <c r="L3" s="21"/>
      <c r="AT3" s="18" t="s">
        <v>82</v>
      </c>
    </row>
    <row r="4" spans="1:46" s="1" customFormat="1" ht="24.95" customHeight="1">
      <c r="B4" s="21"/>
      <c r="D4" s="104" t="s">
        <v>101</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K.ú. Mnichov u Mariánských Lázní - Cesta C5 a liniová zeleň KZ2 - extravilán</v>
      </c>
      <c r="F7" s="367"/>
      <c r="G7" s="367"/>
      <c r="H7" s="367"/>
      <c r="L7" s="21"/>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578</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10. 11. 2020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27</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
        <v>19</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32</v>
      </c>
      <c r="F21" s="35"/>
      <c r="G21" s="35"/>
      <c r="H21" s="35"/>
      <c r="I21" s="106" t="s">
        <v>28</v>
      </c>
      <c r="J21" s="108" t="s">
        <v>19</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35</v>
      </c>
      <c r="F24" s="35"/>
      <c r="G24" s="35"/>
      <c r="H24" s="35"/>
      <c r="I24" s="106" t="s">
        <v>28</v>
      </c>
      <c r="J24" s="108" t="s">
        <v>19</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36</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38</v>
      </c>
      <c r="E30" s="35"/>
      <c r="F30" s="35"/>
      <c r="G30" s="35"/>
      <c r="H30" s="35"/>
      <c r="I30" s="35"/>
      <c r="J30" s="115">
        <f>ROUND(J90,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40</v>
      </c>
      <c r="G32" s="35"/>
      <c r="H32" s="35"/>
      <c r="I32" s="116" t="s">
        <v>39</v>
      </c>
      <c r="J32" s="116" t="s">
        <v>41</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42</v>
      </c>
      <c r="E33" s="106" t="s">
        <v>43</v>
      </c>
      <c r="F33" s="118">
        <f>ROUND((SUM(BE90:BE227)),  2)</f>
        <v>0</v>
      </c>
      <c r="G33" s="35"/>
      <c r="H33" s="35"/>
      <c r="I33" s="119">
        <v>0.21</v>
      </c>
      <c r="J33" s="118">
        <f>ROUND(((SUM(BE90:BE227))*I33),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44</v>
      </c>
      <c r="F34" s="118">
        <f>ROUND((SUM(BF90:BF227)),  2)</f>
        <v>0</v>
      </c>
      <c r="G34" s="35"/>
      <c r="H34" s="35"/>
      <c r="I34" s="119">
        <v>0.15</v>
      </c>
      <c r="J34" s="118">
        <f>ROUND(((SUM(BF90:BF227))*I34),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45</v>
      </c>
      <c r="F35" s="118">
        <f>ROUND((SUM(BG90:BG227)),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46</v>
      </c>
      <c r="F36" s="118">
        <f>ROUND((SUM(BH90:BH227)),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47</v>
      </c>
      <c r="F37" s="118">
        <f>ROUND((SUM(BI90:BI227)),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48</v>
      </c>
      <c r="E39" s="122"/>
      <c r="F39" s="122"/>
      <c r="G39" s="123" t="s">
        <v>49</v>
      </c>
      <c r="H39" s="124" t="s">
        <v>50</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K.ú. Mnichov u Mariánských Lázní - Cesta C5 a liniová zeleň KZ2 - extravilán</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151 - Propustek č.2</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Mnichov</v>
      </c>
      <c r="G52" s="37"/>
      <c r="H52" s="37"/>
      <c r="I52" s="30" t="s">
        <v>23</v>
      </c>
      <c r="J52" s="60" t="str">
        <f>IF(J12="","",J12)</f>
        <v>10. 11. 2020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Česká republika - Státní pozemkový úřad</v>
      </c>
      <c r="G54" s="37"/>
      <c r="H54" s="37"/>
      <c r="I54" s="30" t="s">
        <v>31</v>
      </c>
      <c r="J54" s="33" t="str">
        <f>E21</f>
        <v>AZ Consult spol. s r.o.</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Lucie Wojčiková</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70</v>
      </c>
      <c r="D59" s="37"/>
      <c r="E59" s="37"/>
      <c r="F59" s="37"/>
      <c r="G59" s="37"/>
      <c r="H59" s="37"/>
      <c r="I59" s="37"/>
      <c r="J59" s="78">
        <f>J90</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J91</f>
        <v>0</v>
      </c>
      <c r="K60" s="136"/>
      <c r="L60" s="140"/>
    </row>
    <row r="61" spans="1:47" s="10" customFormat="1" ht="19.899999999999999" customHeight="1">
      <c r="B61" s="141"/>
      <c r="C61" s="142"/>
      <c r="D61" s="143" t="s">
        <v>109</v>
      </c>
      <c r="E61" s="144"/>
      <c r="F61" s="144"/>
      <c r="G61" s="144"/>
      <c r="H61" s="144"/>
      <c r="I61" s="144"/>
      <c r="J61" s="145">
        <f>J92</f>
        <v>0</v>
      </c>
      <c r="K61" s="142"/>
      <c r="L61" s="146"/>
    </row>
    <row r="62" spans="1:47" s="10" customFormat="1" ht="19.899999999999999" customHeight="1">
      <c r="B62" s="141"/>
      <c r="C62" s="142"/>
      <c r="D62" s="143" t="s">
        <v>579</v>
      </c>
      <c r="E62" s="144"/>
      <c r="F62" s="144"/>
      <c r="G62" s="144"/>
      <c r="H62" s="144"/>
      <c r="I62" s="144"/>
      <c r="J62" s="145">
        <f>J139</f>
        <v>0</v>
      </c>
      <c r="K62" s="142"/>
      <c r="L62" s="146"/>
    </row>
    <row r="63" spans="1:47" s="10" customFormat="1" ht="19.899999999999999" customHeight="1">
      <c r="B63" s="141"/>
      <c r="C63" s="142"/>
      <c r="D63" s="143" t="s">
        <v>580</v>
      </c>
      <c r="E63" s="144"/>
      <c r="F63" s="144"/>
      <c r="G63" s="144"/>
      <c r="H63" s="144"/>
      <c r="I63" s="144"/>
      <c r="J63" s="145">
        <f>J154</f>
        <v>0</v>
      </c>
      <c r="K63" s="142"/>
      <c r="L63" s="146"/>
    </row>
    <row r="64" spans="1:47" s="10" customFormat="1" ht="19.899999999999999" customHeight="1">
      <c r="B64" s="141"/>
      <c r="C64" s="142"/>
      <c r="D64" s="143" t="s">
        <v>110</v>
      </c>
      <c r="E64" s="144"/>
      <c r="F64" s="144"/>
      <c r="G64" s="144"/>
      <c r="H64" s="144"/>
      <c r="I64" s="144"/>
      <c r="J64" s="145">
        <f>J184</f>
        <v>0</v>
      </c>
      <c r="K64" s="142"/>
      <c r="L64" s="146"/>
    </row>
    <row r="65" spans="1:31" s="10" customFormat="1" ht="19.899999999999999" customHeight="1">
      <c r="B65" s="141"/>
      <c r="C65" s="142"/>
      <c r="D65" s="143" t="s">
        <v>445</v>
      </c>
      <c r="E65" s="144"/>
      <c r="F65" s="144"/>
      <c r="G65" s="144"/>
      <c r="H65" s="144"/>
      <c r="I65" s="144"/>
      <c r="J65" s="145">
        <f>J198</f>
        <v>0</v>
      </c>
      <c r="K65" s="142"/>
      <c r="L65" s="146"/>
    </row>
    <row r="66" spans="1:31" s="10" customFormat="1" ht="19.899999999999999" customHeight="1">
      <c r="B66" s="141"/>
      <c r="C66" s="142"/>
      <c r="D66" s="143" t="s">
        <v>581</v>
      </c>
      <c r="E66" s="144"/>
      <c r="F66" s="144"/>
      <c r="G66" s="144"/>
      <c r="H66" s="144"/>
      <c r="I66" s="144"/>
      <c r="J66" s="145">
        <f>J201</f>
        <v>0</v>
      </c>
      <c r="K66" s="142"/>
      <c r="L66" s="146"/>
    </row>
    <row r="67" spans="1:31" s="10" customFormat="1" ht="19.899999999999999" customHeight="1">
      <c r="B67" s="141"/>
      <c r="C67" s="142"/>
      <c r="D67" s="143" t="s">
        <v>114</v>
      </c>
      <c r="E67" s="144"/>
      <c r="F67" s="144"/>
      <c r="G67" s="144"/>
      <c r="H67" s="144"/>
      <c r="I67" s="144"/>
      <c r="J67" s="145">
        <f>J211</f>
        <v>0</v>
      </c>
      <c r="K67" s="142"/>
      <c r="L67" s="146"/>
    </row>
    <row r="68" spans="1:31" s="9" customFormat="1" ht="24.95" customHeight="1">
      <c r="B68" s="135"/>
      <c r="C68" s="136"/>
      <c r="D68" s="137" t="s">
        <v>582</v>
      </c>
      <c r="E68" s="138"/>
      <c r="F68" s="138"/>
      <c r="G68" s="138"/>
      <c r="H68" s="138"/>
      <c r="I68" s="138"/>
      <c r="J68" s="139">
        <f>J214</f>
        <v>0</v>
      </c>
      <c r="K68" s="136"/>
      <c r="L68" s="140"/>
    </row>
    <row r="69" spans="1:31" s="10" customFormat="1" ht="19.899999999999999" customHeight="1">
      <c r="B69" s="141"/>
      <c r="C69" s="142"/>
      <c r="D69" s="143" t="s">
        <v>583</v>
      </c>
      <c r="E69" s="144"/>
      <c r="F69" s="144"/>
      <c r="G69" s="144"/>
      <c r="H69" s="144"/>
      <c r="I69" s="144"/>
      <c r="J69" s="145">
        <f>J215</f>
        <v>0</v>
      </c>
      <c r="K69" s="142"/>
      <c r="L69" s="146"/>
    </row>
    <row r="70" spans="1:31" s="10" customFormat="1" ht="19.899999999999999" customHeight="1">
      <c r="B70" s="141"/>
      <c r="C70" s="142"/>
      <c r="D70" s="143" t="s">
        <v>584</v>
      </c>
      <c r="E70" s="144"/>
      <c r="F70" s="144"/>
      <c r="G70" s="144"/>
      <c r="H70" s="144"/>
      <c r="I70" s="144"/>
      <c r="J70" s="145">
        <f>J224</f>
        <v>0</v>
      </c>
      <c r="K70" s="142"/>
      <c r="L70" s="146"/>
    </row>
    <row r="71" spans="1:31" s="2" customFormat="1" ht="21.75" customHeight="1">
      <c r="A71" s="35"/>
      <c r="B71" s="36"/>
      <c r="C71" s="37"/>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6.95" customHeight="1">
      <c r="A72" s="35"/>
      <c r="B72" s="48"/>
      <c r="C72" s="49"/>
      <c r="D72" s="49"/>
      <c r="E72" s="49"/>
      <c r="F72" s="49"/>
      <c r="G72" s="49"/>
      <c r="H72" s="49"/>
      <c r="I72" s="49"/>
      <c r="J72" s="49"/>
      <c r="K72" s="49"/>
      <c r="L72" s="107"/>
      <c r="S72" s="35"/>
      <c r="T72" s="35"/>
      <c r="U72" s="35"/>
      <c r="V72" s="35"/>
      <c r="W72" s="35"/>
      <c r="X72" s="35"/>
      <c r="Y72" s="35"/>
      <c r="Z72" s="35"/>
      <c r="AA72" s="35"/>
      <c r="AB72" s="35"/>
      <c r="AC72" s="35"/>
      <c r="AD72" s="35"/>
      <c r="AE72" s="35"/>
    </row>
    <row r="76" spans="1:31" s="2" customFormat="1" ht="6.95" customHeight="1">
      <c r="A76" s="35"/>
      <c r="B76" s="50"/>
      <c r="C76" s="51"/>
      <c r="D76" s="51"/>
      <c r="E76" s="51"/>
      <c r="F76" s="51"/>
      <c r="G76" s="51"/>
      <c r="H76" s="51"/>
      <c r="I76" s="51"/>
      <c r="J76" s="51"/>
      <c r="K76" s="51"/>
      <c r="L76" s="107"/>
      <c r="S76" s="35"/>
      <c r="T76" s="35"/>
      <c r="U76" s="35"/>
      <c r="V76" s="35"/>
      <c r="W76" s="35"/>
      <c r="X76" s="35"/>
      <c r="Y76" s="35"/>
      <c r="Z76" s="35"/>
      <c r="AA76" s="35"/>
      <c r="AB76" s="35"/>
      <c r="AC76" s="35"/>
      <c r="AD76" s="35"/>
      <c r="AE76" s="35"/>
    </row>
    <row r="77" spans="1:31" s="2" customFormat="1" ht="24.95" customHeight="1">
      <c r="A77" s="35"/>
      <c r="B77" s="36"/>
      <c r="C77" s="24" t="s">
        <v>117</v>
      </c>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37"/>
      <c r="J78" s="37"/>
      <c r="K78" s="37"/>
      <c r="L78" s="107"/>
      <c r="S78" s="35"/>
      <c r="T78" s="35"/>
      <c r="U78" s="35"/>
      <c r="V78" s="35"/>
      <c r="W78" s="35"/>
      <c r="X78" s="35"/>
      <c r="Y78" s="35"/>
      <c r="Z78" s="35"/>
      <c r="AA78" s="35"/>
      <c r="AB78" s="35"/>
      <c r="AC78" s="35"/>
      <c r="AD78" s="35"/>
      <c r="AE78" s="35"/>
    </row>
    <row r="79" spans="1:31" s="2" customFormat="1" ht="12" customHeight="1">
      <c r="A79" s="35"/>
      <c r="B79" s="36"/>
      <c r="C79" s="30" t="s">
        <v>16</v>
      </c>
      <c r="D79" s="37"/>
      <c r="E79" s="37"/>
      <c r="F79" s="37"/>
      <c r="G79" s="37"/>
      <c r="H79" s="37"/>
      <c r="I79" s="37"/>
      <c r="J79" s="37"/>
      <c r="K79" s="37"/>
      <c r="L79" s="107"/>
      <c r="S79" s="35"/>
      <c r="T79" s="35"/>
      <c r="U79" s="35"/>
      <c r="V79" s="35"/>
      <c r="W79" s="35"/>
      <c r="X79" s="35"/>
      <c r="Y79" s="35"/>
      <c r="Z79" s="35"/>
      <c r="AA79" s="35"/>
      <c r="AB79" s="35"/>
      <c r="AC79" s="35"/>
      <c r="AD79" s="35"/>
      <c r="AE79" s="35"/>
    </row>
    <row r="80" spans="1:31" s="2" customFormat="1" ht="16.5" customHeight="1">
      <c r="A80" s="35"/>
      <c r="B80" s="36"/>
      <c r="C80" s="37"/>
      <c r="D80" s="37"/>
      <c r="E80" s="373" t="str">
        <f>E7</f>
        <v>K.ú. Mnichov u Mariánských Lázní - Cesta C5 a liniová zeleň KZ2 - extravilán</v>
      </c>
      <c r="F80" s="374"/>
      <c r="G80" s="374"/>
      <c r="H80" s="374"/>
      <c r="I80" s="37"/>
      <c r="J80" s="37"/>
      <c r="K80" s="37"/>
      <c r="L80" s="107"/>
      <c r="S80" s="35"/>
      <c r="T80" s="35"/>
      <c r="U80" s="35"/>
      <c r="V80" s="35"/>
      <c r="W80" s="35"/>
      <c r="X80" s="35"/>
      <c r="Y80" s="35"/>
      <c r="Z80" s="35"/>
      <c r="AA80" s="35"/>
      <c r="AB80" s="35"/>
      <c r="AC80" s="35"/>
      <c r="AD80" s="35"/>
      <c r="AE80" s="35"/>
    </row>
    <row r="81" spans="1:65" s="2" customFormat="1" ht="12" customHeight="1">
      <c r="A81" s="35"/>
      <c r="B81" s="36"/>
      <c r="C81" s="30" t="s">
        <v>102</v>
      </c>
      <c r="D81" s="37"/>
      <c r="E81" s="37"/>
      <c r="F81" s="37"/>
      <c r="G81" s="37"/>
      <c r="H81" s="37"/>
      <c r="I81" s="37"/>
      <c r="J81" s="37"/>
      <c r="K81" s="37"/>
      <c r="L81" s="107"/>
      <c r="S81" s="35"/>
      <c r="T81" s="35"/>
      <c r="U81" s="35"/>
      <c r="V81" s="35"/>
      <c r="W81" s="35"/>
      <c r="X81" s="35"/>
      <c r="Y81" s="35"/>
      <c r="Z81" s="35"/>
      <c r="AA81" s="35"/>
      <c r="AB81" s="35"/>
      <c r="AC81" s="35"/>
      <c r="AD81" s="35"/>
      <c r="AE81" s="35"/>
    </row>
    <row r="82" spans="1:65" s="2" customFormat="1" ht="16.5" customHeight="1">
      <c r="A82" s="35"/>
      <c r="B82" s="36"/>
      <c r="C82" s="37"/>
      <c r="D82" s="37"/>
      <c r="E82" s="326" t="str">
        <f>E9</f>
        <v>SO 151 - Propustek č.2</v>
      </c>
      <c r="F82" s="375"/>
      <c r="G82" s="375"/>
      <c r="H82" s="375"/>
      <c r="I82" s="37"/>
      <c r="J82" s="37"/>
      <c r="K82" s="37"/>
      <c r="L82" s="107"/>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37"/>
      <c r="J83" s="37"/>
      <c r="K83" s="37"/>
      <c r="L83" s="107"/>
      <c r="S83" s="35"/>
      <c r="T83" s="35"/>
      <c r="U83" s="35"/>
      <c r="V83" s="35"/>
      <c r="W83" s="35"/>
      <c r="X83" s="35"/>
      <c r="Y83" s="35"/>
      <c r="Z83" s="35"/>
      <c r="AA83" s="35"/>
      <c r="AB83" s="35"/>
      <c r="AC83" s="35"/>
      <c r="AD83" s="35"/>
      <c r="AE83" s="35"/>
    </row>
    <row r="84" spans="1:65" s="2" customFormat="1" ht="12" customHeight="1">
      <c r="A84" s="35"/>
      <c r="B84" s="36"/>
      <c r="C84" s="30" t="s">
        <v>21</v>
      </c>
      <c r="D84" s="37"/>
      <c r="E84" s="37"/>
      <c r="F84" s="28" t="str">
        <f>F12</f>
        <v>Mnichov</v>
      </c>
      <c r="G84" s="37"/>
      <c r="H84" s="37"/>
      <c r="I84" s="30" t="s">
        <v>23</v>
      </c>
      <c r="J84" s="60" t="str">
        <f>IF(J12="","",J12)</f>
        <v>10. 11. 2020</v>
      </c>
      <c r="K84" s="37"/>
      <c r="L84" s="107"/>
      <c r="S84" s="35"/>
      <c r="T84" s="35"/>
      <c r="U84" s="35"/>
      <c r="V84" s="35"/>
      <c r="W84" s="35"/>
      <c r="X84" s="35"/>
      <c r="Y84" s="35"/>
      <c r="Z84" s="35"/>
      <c r="AA84" s="35"/>
      <c r="AB84" s="35"/>
      <c r="AC84" s="35"/>
      <c r="AD84" s="35"/>
      <c r="AE84" s="35"/>
    </row>
    <row r="85" spans="1:65" s="2" customFormat="1" ht="6.95" customHeight="1">
      <c r="A85" s="35"/>
      <c r="B85" s="36"/>
      <c r="C85" s="37"/>
      <c r="D85" s="37"/>
      <c r="E85" s="37"/>
      <c r="F85" s="37"/>
      <c r="G85" s="37"/>
      <c r="H85" s="37"/>
      <c r="I85" s="37"/>
      <c r="J85" s="37"/>
      <c r="K85" s="37"/>
      <c r="L85" s="107"/>
      <c r="S85" s="35"/>
      <c r="T85" s="35"/>
      <c r="U85" s="35"/>
      <c r="V85" s="35"/>
      <c r="W85" s="35"/>
      <c r="X85" s="35"/>
      <c r="Y85" s="35"/>
      <c r="Z85" s="35"/>
      <c r="AA85" s="35"/>
      <c r="AB85" s="35"/>
      <c r="AC85" s="35"/>
      <c r="AD85" s="35"/>
      <c r="AE85" s="35"/>
    </row>
    <row r="86" spans="1:65" s="2" customFormat="1" ht="25.7" customHeight="1">
      <c r="A86" s="35"/>
      <c r="B86" s="36"/>
      <c r="C86" s="30" t="s">
        <v>25</v>
      </c>
      <c r="D86" s="37"/>
      <c r="E86" s="37"/>
      <c r="F86" s="28" t="str">
        <f>E15</f>
        <v>Česká republika - Státní pozemkový úřad</v>
      </c>
      <c r="G86" s="37"/>
      <c r="H86" s="37"/>
      <c r="I86" s="30" t="s">
        <v>31</v>
      </c>
      <c r="J86" s="33" t="str">
        <f>E21</f>
        <v>AZ Consult spol. s r.o.</v>
      </c>
      <c r="K86" s="37"/>
      <c r="L86" s="107"/>
      <c r="S86" s="35"/>
      <c r="T86" s="35"/>
      <c r="U86" s="35"/>
      <c r="V86" s="35"/>
      <c r="W86" s="35"/>
      <c r="X86" s="35"/>
      <c r="Y86" s="35"/>
      <c r="Z86" s="35"/>
      <c r="AA86" s="35"/>
      <c r="AB86" s="35"/>
      <c r="AC86" s="35"/>
      <c r="AD86" s="35"/>
      <c r="AE86" s="35"/>
    </row>
    <row r="87" spans="1:65" s="2" customFormat="1" ht="15.2" customHeight="1">
      <c r="A87" s="35"/>
      <c r="B87" s="36"/>
      <c r="C87" s="30" t="s">
        <v>29</v>
      </c>
      <c r="D87" s="37"/>
      <c r="E87" s="37"/>
      <c r="F87" s="28" t="str">
        <f>IF(E18="","",E18)</f>
        <v>Vyplň údaj</v>
      </c>
      <c r="G87" s="37"/>
      <c r="H87" s="37"/>
      <c r="I87" s="30" t="s">
        <v>34</v>
      </c>
      <c r="J87" s="33" t="str">
        <f>E24</f>
        <v>Lucie Wojčiková</v>
      </c>
      <c r="K87" s="37"/>
      <c r="L87" s="107"/>
      <c r="S87" s="35"/>
      <c r="T87" s="35"/>
      <c r="U87" s="35"/>
      <c r="V87" s="35"/>
      <c r="W87" s="35"/>
      <c r="X87" s="35"/>
      <c r="Y87" s="35"/>
      <c r="Z87" s="35"/>
      <c r="AA87" s="35"/>
      <c r="AB87" s="35"/>
      <c r="AC87" s="35"/>
      <c r="AD87" s="35"/>
      <c r="AE87" s="35"/>
    </row>
    <row r="88" spans="1:65" s="2" customFormat="1" ht="10.35" customHeight="1">
      <c r="A88" s="35"/>
      <c r="B88" s="36"/>
      <c r="C88" s="37"/>
      <c r="D88" s="37"/>
      <c r="E88" s="37"/>
      <c r="F88" s="37"/>
      <c r="G88" s="37"/>
      <c r="H88" s="37"/>
      <c r="I88" s="37"/>
      <c r="J88" s="37"/>
      <c r="K88" s="37"/>
      <c r="L88" s="107"/>
      <c r="S88" s="35"/>
      <c r="T88" s="35"/>
      <c r="U88" s="35"/>
      <c r="V88" s="35"/>
      <c r="W88" s="35"/>
      <c r="X88" s="35"/>
      <c r="Y88" s="35"/>
      <c r="Z88" s="35"/>
      <c r="AA88" s="35"/>
      <c r="AB88" s="35"/>
      <c r="AC88" s="35"/>
      <c r="AD88" s="35"/>
      <c r="AE88" s="35"/>
    </row>
    <row r="89" spans="1:65" s="11" customFormat="1" ht="29.25" customHeight="1">
      <c r="A89" s="147"/>
      <c r="B89" s="148"/>
      <c r="C89" s="149" t="s">
        <v>118</v>
      </c>
      <c r="D89" s="150" t="s">
        <v>57</v>
      </c>
      <c r="E89" s="150" t="s">
        <v>53</v>
      </c>
      <c r="F89" s="150" t="s">
        <v>54</v>
      </c>
      <c r="G89" s="150" t="s">
        <v>119</v>
      </c>
      <c r="H89" s="150" t="s">
        <v>120</v>
      </c>
      <c r="I89" s="150" t="s">
        <v>121</v>
      </c>
      <c r="J89" s="150" t="s">
        <v>106</v>
      </c>
      <c r="K89" s="151" t="s">
        <v>122</v>
      </c>
      <c r="L89" s="152"/>
      <c r="M89" s="69" t="s">
        <v>19</v>
      </c>
      <c r="N89" s="70" t="s">
        <v>42</v>
      </c>
      <c r="O89" s="70" t="s">
        <v>123</v>
      </c>
      <c r="P89" s="70" t="s">
        <v>124</v>
      </c>
      <c r="Q89" s="70" t="s">
        <v>125</v>
      </c>
      <c r="R89" s="70" t="s">
        <v>126</v>
      </c>
      <c r="S89" s="70" t="s">
        <v>127</v>
      </c>
      <c r="T89" s="71" t="s">
        <v>128</v>
      </c>
      <c r="U89" s="147"/>
      <c r="V89" s="147"/>
      <c r="W89" s="147"/>
      <c r="X89" s="147"/>
      <c r="Y89" s="147"/>
      <c r="Z89" s="147"/>
      <c r="AA89" s="147"/>
      <c r="AB89" s="147"/>
      <c r="AC89" s="147"/>
      <c r="AD89" s="147"/>
      <c r="AE89" s="147"/>
    </row>
    <row r="90" spans="1:65" s="2" customFormat="1" ht="22.9" customHeight="1">
      <c r="A90" s="35"/>
      <c r="B90" s="36"/>
      <c r="C90" s="76" t="s">
        <v>129</v>
      </c>
      <c r="D90" s="37"/>
      <c r="E90" s="37"/>
      <c r="F90" s="37"/>
      <c r="G90" s="37"/>
      <c r="H90" s="37"/>
      <c r="I90" s="37"/>
      <c r="J90" s="153">
        <f>BK90</f>
        <v>0</v>
      </c>
      <c r="K90" s="37"/>
      <c r="L90" s="40"/>
      <c r="M90" s="72"/>
      <c r="N90" s="154"/>
      <c r="O90" s="73"/>
      <c r="P90" s="155">
        <f>P91+P214</f>
        <v>0</v>
      </c>
      <c r="Q90" s="73"/>
      <c r="R90" s="155">
        <f>R91+R214</f>
        <v>47.882650116000001</v>
      </c>
      <c r="S90" s="73"/>
      <c r="T90" s="156">
        <f>T91+T214</f>
        <v>0</v>
      </c>
      <c r="U90" s="35"/>
      <c r="V90" s="35"/>
      <c r="W90" s="35"/>
      <c r="X90" s="35"/>
      <c r="Y90" s="35"/>
      <c r="Z90" s="35"/>
      <c r="AA90" s="35"/>
      <c r="AB90" s="35"/>
      <c r="AC90" s="35"/>
      <c r="AD90" s="35"/>
      <c r="AE90" s="35"/>
      <c r="AT90" s="18" t="s">
        <v>71</v>
      </c>
      <c r="AU90" s="18" t="s">
        <v>107</v>
      </c>
      <c r="BK90" s="157">
        <f>BK91+BK214</f>
        <v>0</v>
      </c>
    </row>
    <row r="91" spans="1:65" s="12" customFormat="1" ht="25.9" customHeight="1">
      <c r="B91" s="158"/>
      <c r="C91" s="159"/>
      <c r="D91" s="160" t="s">
        <v>71</v>
      </c>
      <c r="E91" s="161" t="s">
        <v>130</v>
      </c>
      <c r="F91" s="161" t="s">
        <v>131</v>
      </c>
      <c r="G91" s="159"/>
      <c r="H91" s="159"/>
      <c r="I91" s="162"/>
      <c r="J91" s="163">
        <f>BK91</f>
        <v>0</v>
      </c>
      <c r="K91" s="159"/>
      <c r="L91" s="164"/>
      <c r="M91" s="165"/>
      <c r="N91" s="166"/>
      <c r="O91" s="166"/>
      <c r="P91" s="167">
        <f>P92+P139+P154+P184+P198+P201+P211</f>
        <v>0</v>
      </c>
      <c r="Q91" s="166"/>
      <c r="R91" s="167">
        <f>R92+R139+R154+R184+R198+R201+R211</f>
        <v>47.878600116000001</v>
      </c>
      <c r="S91" s="166"/>
      <c r="T91" s="168">
        <f>T92+T139+T154+T184+T198+T201+T211</f>
        <v>0</v>
      </c>
      <c r="AR91" s="169" t="s">
        <v>80</v>
      </c>
      <c r="AT91" s="170" t="s">
        <v>71</v>
      </c>
      <c r="AU91" s="170" t="s">
        <v>72</v>
      </c>
      <c r="AY91" s="169" t="s">
        <v>132</v>
      </c>
      <c r="BK91" s="171">
        <f>BK92+BK139+BK154+BK184+BK198+BK201+BK211</f>
        <v>0</v>
      </c>
    </row>
    <row r="92" spans="1:65" s="12" customFormat="1" ht="22.9" customHeight="1">
      <c r="B92" s="158"/>
      <c r="C92" s="159"/>
      <c r="D92" s="160" t="s">
        <v>71</v>
      </c>
      <c r="E92" s="172" t="s">
        <v>80</v>
      </c>
      <c r="F92" s="172" t="s">
        <v>133</v>
      </c>
      <c r="G92" s="159"/>
      <c r="H92" s="159"/>
      <c r="I92" s="162"/>
      <c r="J92" s="173">
        <f>BK92</f>
        <v>0</v>
      </c>
      <c r="K92" s="159"/>
      <c r="L92" s="164"/>
      <c r="M92" s="165"/>
      <c r="N92" s="166"/>
      <c r="O92" s="166"/>
      <c r="P92" s="167">
        <f>SUM(P93:P138)</f>
        <v>0</v>
      </c>
      <c r="Q92" s="166"/>
      <c r="R92" s="167">
        <f>SUM(R93:R138)</f>
        <v>0</v>
      </c>
      <c r="S92" s="166"/>
      <c r="T92" s="168">
        <f>SUM(T93:T138)</f>
        <v>0</v>
      </c>
      <c r="AR92" s="169" t="s">
        <v>80</v>
      </c>
      <c r="AT92" s="170" t="s">
        <v>71</v>
      </c>
      <c r="AU92" s="170" t="s">
        <v>80</v>
      </c>
      <c r="AY92" s="169" t="s">
        <v>132</v>
      </c>
      <c r="BK92" s="171">
        <f>SUM(BK93:BK138)</f>
        <v>0</v>
      </c>
    </row>
    <row r="93" spans="1:65" s="2" customFormat="1" ht="24.2" customHeight="1">
      <c r="A93" s="35"/>
      <c r="B93" s="36"/>
      <c r="C93" s="174" t="s">
        <v>80</v>
      </c>
      <c r="D93" s="174" t="s">
        <v>134</v>
      </c>
      <c r="E93" s="175" t="s">
        <v>585</v>
      </c>
      <c r="F93" s="176" t="s">
        <v>586</v>
      </c>
      <c r="G93" s="177" t="s">
        <v>183</v>
      </c>
      <c r="H93" s="178">
        <v>28.553999999999998</v>
      </c>
      <c r="I93" s="179"/>
      <c r="J93" s="180">
        <f>ROUND(I93*H93,2)</f>
        <v>0</v>
      </c>
      <c r="K93" s="176" t="s">
        <v>138</v>
      </c>
      <c r="L93" s="40"/>
      <c r="M93" s="181" t="s">
        <v>19</v>
      </c>
      <c r="N93" s="182" t="s">
        <v>43</v>
      </c>
      <c r="O93" s="65"/>
      <c r="P93" s="183">
        <f>O93*H93</f>
        <v>0</v>
      </c>
      <c r="Q93" s="183">
        <v>0</v>
      </c>
      <c r="R93" s="183">
        <f>Q93*H93</f>
        <v>0</v>
      </c>
      <c r="S93" s="183">
        <v>0</v>
      </c>
      <c r="T93" s="184">
        <f>S93*H93</f>
        <v>0</v>
      </c>
      <c r="U93" s="35"/>
      <c r="V93" s="35"/>
      <c r="W93" s="35"/>
      <c r="X93" s="35"/>
      <c r="Y93" s="35"/>
      <c r="Z93" s="35"/>
      <c r="AA93" s="35"/>
      <c r="AB93" s="35"/>
      <c r="AC93" s="35"/>
      <c r="AD93" s="35"/>
      <c r="AE93" s="35"/>
      <c r="AR93" s="185" t="s">
        <v>139</v>
      </c>
      <c r="AT93" s="185" t="s">
        <v>134</v>
      </c>
      <c r="AU93" s="185" t="s">
        <v>82</v>
      </c>
      <c r="AY93" s="18" t="s">
        <v>132</v>
      </c>
      <c r="BE93" s="186">
        <f>IF(N93="základní",J93,0)</f>
        <v>0</v>
      </c>
      <c r="BF93" s="186">
        <f>IF(N93="snížená",J93,0)</f>
        <v>0</v>
      </c>
      <c r="BG93" s="186">
        <f>IF(N93="zákl. přenesená",J93,0)</f>
        <v>0</v>
      </c>
      <c r="BH93" s="186">
        <f>IF(N93="sníž. přenesená",J93,0)</f>
        <v>0</v>
      </c>
      <c r="BI93" s="186">
        <f>IF(N93="nulová",J93,0)</f>
        <v>0</v>
      </c>
      <c r="BJ93" s="18" t="s">
        <v>80</v>
      </c>
      <c r="BK93" s="186">
        <f>ROUND(I93*H93,2)</f>
        <v>0</v>
      </c>
      <c r="BL93" s="18" t="s">
        <v>139</v>
      </c>
      <c r="BM93" s="185" t="s">
        <v>587</v>
      </c>
    </row>
    <row r="94" spans="1:65" s="2" customFormat="1" ht="39">
      <c r="A94" s="35"/>
      <c r="B94" s="36"/>
      <c r="C94" s="37"/>
      <c r="D94" s="187" t="s">
        <v>141</v>
      </c>
      <c r="E94" s="37"/>
      <c r="F94" s="188" t="s">
        <v>588</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8" t="s">
        <v>141</v>
      </c>
      <c r="AU94" s="18" t="s">
        <v>82</v>
      </c>
    </row>
    <row r="95" spans="1:65" s="13" customFormat="1" ht="11.25">
      <c r="B95" s="192"/>
      <c r="C95" s="193"/>
      <c r="D95" s="187" t="s">
        <v>143</v>
      </c>
      <c r="E95" s="194" t="s">
        <v>19</v>
      </c>
      <c r="F95" s="195" t="s">
        <v>589</v>
      </c>
      <c r="G95" s="193"/>
      <c r="H95" s="194" t="s">
        <v>19</v>
      </c>
      <c r="I95" s="196"/>
      <c r="J95" s="193"/>
      <c r="K95" s="193"/>
      <c r="L95" s="197"/>
      <c r="M95" s="198"/>
      <c r="N95" s="199"/>
      <c r="O95" s="199"/>
      <c r="P95" s="199"/>
      <c r="Q95" s="199"/>
      <c r="R95" s="199"/>
      <c r="S95" s="199"/>
      <c r="T95" s="200"/>
      <c r="AT95" s="201" t="s">
        <v>143</v>
      </c>
      <c r="AU95" s="201" t="s">
        <v>82</v>
      </c>
      <c r="AV95" s="13" t="s">
        <v>80</v>
      </c>
      <c r="AW95" s="13" t="s">
        <v>33</v>
      </c>
      <c r="AX95" s="13" t="s">
        <v>72</v>
      </c>
      <c r="AY95" s="201" t="s">
        <v>132</v>
      </c>
    </row>
    <row r="96" spans="1:65" s="13" customFormat="1" ht="11.25">
      <c r="B96" s="192"/>
      <c r="C96" s="193"/>
      <c r="D96" s="187" t="s">
        <v>143</v>
      </c>
      <c r="E96" s="194" t="s">
        <v>19</v>
      </c>
      <c r="F96" s="195" t="s">
        <v>590</v>
      </c>
      <c r="G96" s="193"/>
      <c r="H96" s="194" t="s">
        <v>19</v>
      </c>
      <c r="I96" s="196"/>
      <c r="J96" s="193"/>
      <c r="K96" s="193"/>
      <c r="L96" s="197"/>
      <c r="M96" s="198"/>
      <c r="N96" s="199"/>
      <c r="O96" s="199"/>
      <c r="P96" s="199"/>
      <c r="Q96" s="199"/>
      <c r="R96" s="199"/>
      <c r="S96" s="199"/>
      <c r="T96" s="200"/>
      <c r="AT96" s="201" t="s">
        <v>143</v>
      </c>
      <c r="AU96" s="201" t="s">
        <v>82</v>
      </c>
      <c r="AV96" s="13" t="s">
        <v>80</v>
      </c>
      <c r="AW96" s="13" t="s">
        <v>33</v>
      </c>
      <c r="AX96" s="13" t="s">
        <v>72</v>
      </c>
      <c r="AY96" s="201" t="s">
        <v>132</v>
      </c>
    </row>
    <row r="97" spans="1:65" s="14" customFormat="1" ht="11.25">
      <c r="B97" s="202"/>
      <c r="C97" s="203"/>
      <c r="D97" s="187" t="s">
        <v>143</v>
      </c>
      <c r="E97" s="204" t="s">
        <v>19</v>
      </c>
      <c r="F97" s="205" t="s">
        <v>591</v>
      </c>
      <c r="G97" s="203"/>
      <c r="H97" s="206">
        <v>28.553999999999998</v>
      </c>
      <c r="I97" s="207"/>
      <c r="J97" s="203"/>
      <c r="K97" s="203"/>
      <c r="L97" s="208"/>
      <c r="M97" s="209"/>
      <c r="N97" s="210"/>
      <c r="O97" s="210"/>
      <c r="P97" s="210"/>
      <c r="Q97" s="210"/>
      <c r="R97" s="210"/>
      <c r="S97" s="210"/>
      <c r="T97" s="211"/>
      <c r="AT97" s="212" t="s">
        <v>143</v>
      </c>
      <c r="AU97" s="212" t="s">
        <v>82</v>
      </c>
      <c r="AV97" s="14" t="s">
        <v>82</v>
      </c>
      <c r="AW97" s="14" t="s">
        <v>33</v>
      </c>
      <c r="AX97" s="14" t="s">
        <v>80</v>
      </c>
      <c r="AY97" s="212" t="s">
        <v>132</v>
      </c>
    </row>
    <row r="98" spans="1:65" s="2" customFormat="1" ht="24.2" customHeight="1">
      <c r="A98" s="35"/>
      <c r="B98" s="36"/>
      <c r="C98" s="174" t="s">
        <v>82</v>
      </c>
      <c r="D98" s="174" t="s">
        <v>134</v>
      </c>
      <c r="E98" s="175" t="s">
        <v>592</v>
      </c>
      <c r="F98" s="176" t="s">
        <v>593</v>
      </c>
      <c r="G98" s="177" t="s">
        <v>183</v>
      </c>
      <c r="H98" s="178">
        <v>28.553999999999998</v>
      </c>
      <c r="I98" s="179"/>
      <c r="J98" s="180">
        <f>ROUND(I98*H98,2)</f>
        <v>0</v>
      </c>
      <c r="K98" s="176" t="s">
        <v>138</v>
      </c>
      <c r="L98" s="40"/>
      <c r="M98" s="181" t="s">
        <v>19</v>
      </c>
      <c r="N98" s="182" t="s">
        <v>43</v>
      </c>
      <c r="O98" s="65"/>
      <c r="P98" s="183">
        <f>O98*H98</f>
        <v>0</v>
      </c>
      <c r="Q98" s="183">
        <v>0</v>
      </c>
      <c r="R98" s="183">
        <f>Q98*H98</f>
        <v>0</v>
      </c>
      <c r="S98" s="183">
        <v>0</v>
      </c>
      <c r="T98" s="184">
        <f>S98*H98</f>
        <v>0</v>
      </c>
      <c r="U98" s="35"/>
      <c r="V98" s="35"/>
      <c r="W98" s="35"/>
      <c r="X98" s="35"/>
      <c r="Y98" s="35"/>
      <c r="Z98" s="35"/>
      <c r="AA98" s="35"/>
      <c r="AB98" s="35"/>
      <c r="AC98" s="35"/>
      <c r="AD98" s="35"/>
      <c r="AE98" s="35"/>
      <c r="AR98" s="185" t="s">
        <v>139</v>
      </c>
      <c r="AT98" s="185" t="s">
        <v>134</v>
      </c>
      <c r="AU98" s="185" t="s">
        <v>82</v>
      </c>
      <c r="AY98" s="18" t="s">
        <v>132</v>
      </c>
      <c r="BE98" s="186">
        <f>IF(N98="základní",J98,0)</f>
        <v>0</v>
      </c>
      <c r="BF98" s="186">
        <f>IF(N98="snížená",J98,0)</f>
        <v>0</v>
      </c>
      <c r="BG98" s="186">
        <f>IF(N98="zákl. přenesená",J98,0)</f>
        <v>0</v>
      </c>
      <c r="BH98" s="186">
        <f>IF(N98="sníž. přenesená",J98,0)</f>
        <v>0</v>
      </c>
      <c r="BI98" s="186">
        <f>IF(N98="nulová",J98,0)</f>
        <v>0</v>
      </c>
      <c r="BJ98" s="18" t="s">
        <v>80</v>
      </c>
      <c r="BK98" s="186">
        <f>ROUND(I98*H98,2)</f>
        <v>0</v>
      </c>
      <c r="BL98" s="18" t="s">
        <v>139</v>
      </c>
      <c r="BM98" s="185" t="s">
        <v>594</v>
      </c>
    </row>
    <row r="99" spans="1:65" s="2" customFormat="1" ht="39">
      <c r="A99" s="35"/>
      <c r="B99" s="36"/>
      <c r="C99" s="37"/>
      <c r="D99" s="187" t="s">
        <v>141</v>
      </c>
      <c r="E99" s="37"/>
      <c r="F99" s="188" t="s">
        <v>588</v>
      </c>
      <c r="G99" s="37"/>
      <c r="H99" s="37"/>
      <c r="I99" s="189"/>
      <c r="J99" s="37"/>
      <c r="K99" s="37"/>
      <c r="L99" s="40"/>
      <c r="M99" s="190"/>
      <c r="N99" s="191"/>
      <c r="O99" s="65"/>
      <c r="P99" s="65"/>
      <c r="Q99" s="65"/>
      <c r="R99" s="65"/>
      <c r="S99" s="65"/>
      <c r="T99" s="66"/>
      <c r="U99" s="35"/>
      <c r="V99" s="35"/>
      <c r="W99" s="35"/>
      <c r="X99" s="35"/>
      <c r="Y99" s="35"/>
      <c r="Z99" s="35"/>
      <c r="AA99" s="35"/>
      <c r="AB99" s="35"/>
      <c r="AC99" s="35"/>
      <c r="AD99" s="35"/>
      <c r="AE99" s="35"/>
      <c r="AT99" s="18" t="s">
        <v>141</v>
      </c>
      <c r="AU99" s="18" t="s">
        <v>82</v>
      </c>
    </row>
    <row r="100" spans="1:65" s="13" customFormat="1" ht="11.25">
      <c r="B100" s="192"/>
      <c r="C100" s="193"/>
      <c r="D100" s="187" t="s">
        <v>143</v>
      </c>
      <c r="E100" s="194" t="s">
        <v>19</v>
      </c>
      <c r="F100" s="195" t="s">
        <v>589</v>
      </c>
      <c r="G100" s="193"/>
      <c r="H100" s="194" t="s">
        <v>19</v>
      </c>
      <c r="I100" s="196"/>
      <c r="J100" s="193"/>
      <c r="K100" s="193"/>
      <c r="L100" s="197"/>
      <c r="M100" s="198"/>
      <c r="N100" s="199"/>
      <c r="O100" s="199"/>
      <c r="P100" s="199"/>
      <c r="Q100" s="199"/>
      <c r="R100" s="199"/>
      <c r="S100" s="199"/>
      <c r="T100" s="200"/>
      <c r="AT100" s="201" t="s">
        <v>143</v>
      </c>
      <c r="AU100" s="201" t="s">
        <v>82</v>
      </c>
      <c r="AV100" s="13" t="s">
        <v>80</v>
      </c>
      <c r="AW100" s="13" t="s">
        <v>33</v>
      </c>
      <c r="AX100" s="13" t="s">
        <v>72</v>
      </c>
      <c r="AY100" s="201" t="s">
        <v>132</v>
      </c>
    </row>
    <row r="101" spans="1:65" s="13" customFormat="1" ht="11.25">
      <c r="B101" s="192"/>
      <c r="C101" s="193"/>
      <c r="D101" s="187" t="s">
        <v>143</v>
      </c>
      <c r="E101" s="194" t="s">
        <v>19</v>
      </c>
      <c r="F101" s="195" t="s">
        <v>595</v>
      </c>
      <c r="G101" s="193"/>
      <c r="H101" s="194" t="s">
        <v>19</v>
      </c>
      <c r="I101" s="196"/>
      <c r="J101" s="193"/>
      <c r="K101" s="193"/>
      <c r="L101" s="197"/>
      <c r="M101" s="198"/>
      <c r="N101" s="199"/>
      <c r="O101" s="199"/>
      <c r="P101" s="199"/>
      <c r="Q101" s="199"/>
      <c r="R101" s="199"/>
      <c r="S101" s="199"/>
      <c r="T101" s="200"/>
      <c r="AT101" s="201" t="s">
        <v>143</v>
      </c>
      <c r="AU101" s="201" t="s">
        <v>82</v>
      </c>
      <c r="AV101" s="13" t="s">
        <v>80</v>
      </c>
      <c r="AW101" s="13" t="s">
        <v>33</v>
      </c>
      <c r="AX101" s="13" t="s">
        <v>72</v>
      </c>
      <c r="AY101" s="201" t="s">
        <v>132</v>
      </c>
    </row>
    <row r="102" spans="1:65" s="14" customFormat="1" ht="11.25">
      <c r="B102" s="202"/>
      <c r="C102" s="203"/>
      <c r="D102" s="187" t="s">
        <v>143</v>
      </c>
      <c r="E102" s="204" t="s">
        <v>19</v>
      </c>
      <c r="F102" s="205" t="s">
        <v>591</v>
      </c>
      <c r="G102" s="203"/>
      <c r="H102" s="206">
        <v>28.553999999999998</v>
      </c>
      <c r="I102" s="207"/>
      <c r="J102" s="203"/>
      <c r="K102" s="203"/>
      <c r="L102" s="208"/>
      <c r="M102" s="209"/>
      <c r="N102" s="210"/>
      <c r="O102" s="210"/>
      <c r="P102" s="210"/>
      <c r="Q102" s="210"/>
      <c r="R102" s="210"/>
      <c r="S102" s="210"/>
      <c r="T102" s="211"/>
      <c r="AT102" s="212" t="s">
        <v>143</v>
      </c>
      <c r="AU102" s="212" t="s">
        <v>82</v>
      </c>
      <c r="AV102" s="14" t="s">
        <v>82</v>
      </c>
      <c r="AW102" s="14" t="s">
        <v>33</v>
      </c>
      <c r="AX102" s="14" t="s">
        <v>80</v>
      </c>
      <c r="AY102" s="212" t="s">
        <v>132</v>
      </c>
    </row>
    <row r="103" spans="1:65" s="2" customFormat="1" ht="37.9" customHeight="1">
      <c r="A103" s="35"/>
      <c r="B103" s="36"/>
      <c r="C103" s="174" t="s">
        <v>151</v>
      </c>
      <c r="D103" s="174" t="s">
        <v>134</v>
      </c>
      <c r="E103" s="175" t="s">
        <v>596</v>
      </c>
      <c r="F103" s="176" t="s">
        <v>597</v>
      </c>
      <c r="G103" s="177" t="s">
        <v>183</v>
      </c>
      <c r="H103" s="178">
        <v>22.32</v>
      </c>
      <c r="I103" s="179"/>
      <c r="J103" s="180">
        <f>ROUND(I103*H103,2)</f>
        <v>0</v>
      </c>
      <c r="K103" s="176" t="s">
        <v>138</v>
      </c>
      <c r="L103" s="40"/>
      <c r="M103" s="181" t="s">
        <v>19</v>
      </c>
      <c r="N103" s="182" t="s">
        <v>43</v>
      </c>
      <c r="O103" s="65"/>
      <c r="P103" s="183">
        <f>O103*H103</f>
        <v>0</v>
      </c>
      <c r="Q103" s="183">
        <v>0</v>
      </c>
      <c r="R103" s="183">
        <f>Q103*H103</f>
        <v>0</v>
      </c>
      <c r="S103" s="183">
        <v>0</v>
      </c>
      <c r="T103" s="184">
        <f>S103*H103</f>
        <v>0</v>
      </c>
      <c r="U103" s="35"/>
      <c r="V103" s="35"/>
      <c r="W103" s="35"/>
      <c r="X103" s="35"/>
      <c r="Y103" s="35"/>
      <c r="Z103" s="35"/>
      <c r="AA103" s="35"/>
      <c r="AB103" s="35"/>
      <c r="AC103" s="35"/>
      <c r="AD103" s="35"/>
      <c r="AE103" s="35"/>
      <c r="AR103" s="185" t="s">
        <v>139</v>
      </c>
      <c r="AT103" s="185" t="s">
        <v>134</v>
      </c>
      <c r="AU103" s="185" t="s">
        <v>82</v>
      </c>
      <c r="AY103" s="18" t="s">
        <v>132</v>
      </c>
      <c r="BE103" s="186">
        <f>IF(N103="základní",J103,0)</f>
        <v>0</v>
      </c>
      <c r="BF103" s="186">
        <f>IF(N103="snížená",J103,0)</f>
        <v>0</v>
      </c>
      <c r="BG103" s="186">
        <f>IF(N103="zákl. přenesená",J103,0)</f>
        <v>0</v>
      </c>
      <c r="BH103" s="186">
        <f>IF(N103="sníž. přenesená",J103,0)</f>
        <v>0</v>
      </c>
      <c r="BI103" s="186">
        <f>IF(N103="nulová",J103,0)</f>
        <v>0</v>
      </c>
      <c r="BJ103" s="18" t="s">
        <v>80</v>
      </c>
      <c r="BK103" s="186">
        <f>ROUND(I103*H103,2)</f>
        <v>0</v>
      </c>
      <c r="BL103" s="18" t="s">
        <v>139</v>
      </c>
      <c r="BM103" s="185" t="s">
        <v>598</v>
      </c>
    </row>
    <row r="104" spans="1:65" s="2" customFormat="1" ht="58.5">
      <c r="A104" s="35"/>
      <c r="B104" s="36"/>
      <c r="C104" s="37"/>
      <c r="D104" s="187" t="s">
        <v>141</v>
      </c>
      <c r="E104" s="37"/>
      <c r="F104" s="188" t="s">
        <v>197</v>
      </c>
      <c r="G104" s="37"/>
      <c r="H104" s="37"/>
      <c r="I104" s="189"/>
      <c r="J104" s="37"/>
      <c r="K104" s="37"/>
      <c r="L104" s="40"/>
      <c r="M104" s="190"/>
      <c r="N104" s="191"/>
      <c r="O104" s="65"/>
      <c r="P104" s="65"/>
      <c r="Q104" s="65"/>
      <c r="R104" s="65"/>
      <c r="S104" s="65"/>
      <c r="T104" s="66"/>
      <c r="U104" s="35"/>
      <c r="V104" s="35"/>
      <c r="W104" s="35"/>
      <c r="X104" s="35"/>
      <c r="Y104" s="35"/>
      <c r="Z104" s="35"/>
      <c r="AA104" s="35"/>
      <c r="AB104" s="35"/>
      <c r="AC104" s="35"/>
      <c r="AD104" s="35"/>
      <c r="AE104" s="35"/>
      <c r="AT104" s="18" t="s">
        <v>141</v>
      </c>
      <c r="AU104" s="18" t="s">
        <v>82</v>
      </c>
    </row>
    <row r="105" spans="1:65" s="13" customFormat="1" ht="11.25">
      <c r="B105" s="192"/>
      <c r="C105" s="193"/>
      <c r="D105" s="187" t="s">
        <v>143</v>
      </c>
      <c r="E105" s="194" t="s">
        <v>19</v>
      </c>
      <c r="F105" s="195" t="s">
        <v>599</v>
      </c>
      <c r="G105" s="193"/>
      <c r="H105" s="194" t="s">
        <v>19</v>
      </c>
      <c r="I105" s="196"/>
      <c r="J105" s="193"/>
      <c r="K105" s="193"/>
      <c r="L105" s="197"/>
      <c r="M105" s="198"/>
      <c r="N105" s="199"/>
      <c r="O105" s="199"/>
      <c r="P105" s="199"/>
      <c r="Q105" s="199"/>
      <c r="R105" s="199"/>
      <c r="S105" s="199"/>
      <c r="T105" s="200"/>
      <c r="AT105" s="201" t="s">
        <v>143</v>
      </c>
      <c r="AU105" s="201" t="s">
        <v>82</v>
      </c>
      <c r="AV105" s="13" t="s">
        <v>80</v>
      </c>
      <c r="AW105" s="13" t="s">
        <v>33</v>
      </c>
      <c r="AX105" s="13" t="s">
        <v>72</v>
      </c>
      <c r="AY105" s="201" t="s">
        <v>132</v>
      </c>
    </row>
    <row r="106" spans="1:65" s="14" customFormat="1" ht="11.25">
      <c r="B106" s="202"/>
      <c r="C106" s="203"/>
      <c r="D106" s="187" t="s">
        <v>143</v>
      </c>
      <c r="E106" s="204" t="s">
        <v>19</v>
      </c>
      <c r="F106" s="205" t="s">
        <v>600</v>
      </c>
      <c r="G106" s="203"/>
      <c r="H106" s="206">
        <v>22.32</v>
      </c>
      <c r="I106" s="207"/>
      <c r="J106" s="203"/>
      <c r="K106" s="203"/>
      <c r="L106" s="208"/>
      <c r="M106" s="209"/>
      <c r="N106" s="210"/>
      <c r="O106" s="210"/>
      <c r="P106" s="210"/>
      <c r="Q106" s="210"/>
      <c r="R106" s="210"/>
      <c r="S106" s="210"/>
      <c r="T106" s="211"/>
      <c r="AT106" s="212" t="s">
        <v>143</v>
      </c>
      <c r="AU106" s="212" t="s">
        <v>82</v>
      </c>
      <c r="AV106" s="14" t="s">
        <v>82</v>
      </c>
      <c r="AW106" s="14" t="s">
        <v>33</v>
      </c>
      <c r="AX106" s="14" t="s">
        <v>80</v>
      </c>
      <c r="AY106" s="212" t="s">
        <v>132</v>
      </c>
    </row>
    <row r="107" spans="1:65" s="2" customFormat="1" ht="37.9" customHeight="1">
      <c r="A107" s="35"/>
      <c r="B107" s="36"/>
      <c r="C107" s="174" t="s">
        <v>139</v>
      </c>
      <c r="D107" s="174" t="s">
        <v>134</v>
      </c>
      <c r="E107" s="175" t="s">
        <v>194</v>
      </c>
      <c r="F107" s="176" t="s">
        <v>195</v>
      </c>
      <c r="G107" s="177" t="s">
        <v>183</v>
      </c>
      <c r="H107" s="178">
        <v>17.393999999999998</v>
      </c>
      <c r="I107" s="179"/>
      <c r="J107" s="180">
        <f>ROUND(I107*H107,2)</f>
        <v>0</v>
      </c>
      <c r="K107" s="176" t="s">
        <v>138</v>
      </c>
      <c r="L107" s="40"/>
      <c r="M107" s="181" t="s">
        <v>19</v>
      </c>
      <c r="N107" s="182" t="s">
        <v>43</v>
      </c>
      <c r="O107" s="65"/>
      <c r="P107" s="183">
        <f>O107*H107</f>
        <v>0</v>
      </c>
      <c r="Q107" s="183">
        <v>0</v>
      </c>
      <c r="R107" s="183">
        <f>Q107*H107</f>
        <v>0</v>
      </c>
      <c r="S107" s="183">
        <v>0</v>
      </c>
      <c r="T107" s="184">
        <f>S107*H107</f>
        <v>0</v>
      </c>
      <c r="U107" s="35"/>
      <c r="V107" s="35"/>
      <c r="W107" s="35"/>
      <c r="X107" s="35"/>
      <c r="Y107" s="35"/>
      <c r="Z107" s="35"/>
      <c r="AA107" s="35"/>
      <c r="AB107" s="35"/>
      <c r="AC107" s="35"/>
      <c r="AD107" s="35"/>
      <c r="AE107" s="35"/>
      <c r="AR107" s="185" t="s">
        <v>139</v>
      </c>
      <c r="AT107" s="185" t="s">
        <v>134</v>
      </c>
      <c r="AU107" s="185" t="s">
        <v>82</v>
      </c>
      <c r="AY107" s="18" t="s">
        <v>132</v>
      </c>
      <c r="BE107" s="186">
        <f>IF(N107="základní",J107,0)</f>
        <v>0</v>
      </c>
      <c r="BF107" s="186">
        <f>IF(N107="snížená",J107,0)</f>
        <v>0</v>
      </c>
      <c r="BG107" s="186">
        <f>IF(N107="zákl. přenesená",J107,0)</f>
        <v>0</v>
      </c>
      <c r="BH107" s="186">
        <f>IF(N107="sníž. přenesená",J107,0)</f>
        <v>0</v>
      </c>
      <c r="BI107" s="186">
        <f>IF(N107="nulová",J107,0)</f>
        <v>0</v>
      </c>
      <c r="BJ107" s="18" t="s">
        <v>80</v>
      </c>
      <c r="BK107" s="186">
        <f>ROUND(I107*H107,2)</f>
        <v>0</v>
      </c>
      <c r="BL107" s="18" t="s">
        <v>139</v>
      </c>
      <c r="BM107" s="185" t="s">
        <v>601</v>
      </c>
    </row>
    <row r="108" spans="1:65" s="2" customFormat="1" ht="58.5">
      <c r="A108" s="35"/>
      <c r="B108" s="36"/>
      <c r="C108" s="37"/>
      <c r="D108" s="187" t="s">
        <v>141</v>
      </c>
      <c r="E108" s="37"/>
      <c r="F108" s="188" t="s">
        <v>197</v>
      </c>
      <c r="G108" s="37"/>
      <c r="H108" s="37"/>
      <c r="I108" s="189"/>
      <c r="J108" s="37"/>
      <c r="K108" s="37"/>
      <c r="L108" s="40"/>
      <c r="M108" s="190"/>
      <c r="N108" s="191"/>
      <c r="O108" s="65"/>
      <c r="P108" s="65"/>
      <c r="Q108" s="65"/>
      <c r="R108" s="65"/>
      <c r="S108" s="65"/>
      <c r="T108" s="66"/>
      <c r="U108" s="35"/>
      <c r="V108" s="35"/>
      <c r="W108" s="35"/>
      <c r="X108" s="35"/>
      <c r="Y108" s="35"/>
      <c r="Z108" s="35"/>
      <c r="AA108" s="35"/>
      <c r="AB108" s="35"/>
      <c r="AC108" s="35"/>
      <c r="AD108" s="35"/>
      <c r="AE108" s="35"/>
      <c r="AT108" s="18" t="s">
        <v>141</v>
      </c>
      <c r="AU108" s="18" t="s">
        <v>82</v>
      </c>
    </row>
    <row r="109" spans="1:65" s="13" customFormat="1" ht="11.25">
      <c r="B109" s="192"/>
      <c r="C109" s="193"/>
      <c r="D109" s="187" t="s">
        <v>143</v>
      </c>
      <c r="E109" s="194" t="s">
        <v>19</v>
      </c>
      <c r="F109" s="195" t="s">
        <v>602</v>
      </c>
      <c r="G109" s="193"/>
      <c r="H109" s="194" t="s">
        <v>19</v>
      </c>
      <c r="I109" s="196"/>
      <c r="J109" s="193"/>
      <c r="K109" s="193"/>
      <c r="L109" s="197"/>
      <c r="M109" s="198"/>
      <c r="N109" s="199"/>
      <c r="O109" s="199"/>
      <c r="P109" s="199"/>
      <c r="Q109" s="199"/>
      <c r="R109" s="199"/>
      <c r="S109" s="199"/>
      <c r="T109" s="200"/>
      <c r="AT109" s="201" t="s">
        <v>143</v>
      </c>
      <c r="AU109" s="201" t="s">
        <v>82</v>
      </c>
      <c r="AV109" s="13" t="s">
        <v>80</v>
      </c>
      <c r="AW109" s="13" t="s">
        <v>33</v>
      </c>
      <c r="AX109" s="13" t="s">
        <v>72</v>
      </c>
      <c r="AY109" s="201" t="s">
        <v>132</v>
      </c>
    </row>
    <row r="110" spans="1:65" s="14" customFormat="1" ht="11.25">
      <c r="B110" s="202"/>
      <c r="C110" s="203"/>
      <c r="D110" s="187" t="s">
        <v>143</v>
      </c>
      <c r="E110" s="204" t="s">
        <v>19</v>
      </c>
      <c r="F110" s="205" t="s">
        <v>603</v>
      </c>
      <c r="G110" s="203"/>
      <c r="H110" s="206">
        <v>17.393999999999998</v>
      </c>
      <c r="I110" s="207"/>
      <c r="J110" s="203"/>
      <c r="K110" s="203"/>
      <c r="L110" s="208"/>
      <c r="M110" s="209"/>
      <c r="N110" s="210"/>
      <c r="O110" s="210"/>
      <c r="P110" s="210"/>
      <c r="Q110" s="210"/>
      <c r="R110" s="210"/>
      <c r="S110" s="210"/>
      <c r="T110" s="211"/>
      <c r="AT110" s="212" t="s">
        <v>143</v>
      </c>
      <c r="AU110" s="212" t="s">
        <v>82</v>
      </c>
      <c r="AV110" s="14" t="s">
        <v>82</v>
      </c>
      <c r="AW110" s="14" t="s">
        <v>33</v>
      </c>
      <c r="AX110" s="14" t="s">
        <v>80</v>
      </c>
      <c r="AY110" s="212" t="s">
        <v>132</v>
      </c>
    </row>
    <row r="111" spans="1:65" s="2" customFormat="1" ht="37.9" customHeight="1">
      <c r="A111" s="35"/>
      <c r="B111" s="36"/>
      <c r="C111" s="174" t="s">
        <v>164</v>
      </c>
      <c r="D111" s="174" t="s">
        <v>134</v>
      </c>
      <c r="E111" s="175" t="s">
        <v>201</v>
      </c>
      <c r="F111" s="176" t="s">
        <v>202</v>
      </c>
      <c r="G111" s="177" t="s">
        <v>183</v>
      </c>
      <c r="H111" s="178">
        <v>139.15199999999999</v>
      </c>
      <c r="I111" s="179"/>
      <c r="J111" s="180">
        <f>ROUND(I111*H111,2)</f>
        <v>0</v>
      </c>
      <c r="K111" s="176" t="s">
        <v>138</v>
      </c>
      <c r="L111" s="40"/>
      <c r="M111" s="181" t="s">
        <v>19</v>
      </c>
      <c r="N111" s="182" t="s">
        <v>43</v>
      </c>
      <c r="O111" s="65"/>
      <c r="P111" s="183">
        <f>O111*H111</f>
        <v>0</v>
      </c>
      <c r="Q111" s="183">
        <v>0</v>
      </c>
      <c r="R111" s="183">
        <f>Q111*H111</f>
        <v>0</v>
      </c>
      <c r="S111" s="183">
        <v>0</v>
      </c>
      <c r="T111" s="184">
        <f>S111*H111</f>
        <v>0</v>
      </c>
      <c r="U111" s="35"/>
      <c r="V111" s="35"/>
      <c r="W111" s="35"/>
      <c r="X111" s="35"/>
      <c r="Y111" s="35"/>
      <c r="Z111" s="35"/>
      <c r="AA111" s="35"/>
      <c r="AB111" s="35"/>
      <c r="AC111" s="35"/>
      <c r="AD111" s="35"/>
      <c r="AE111" s="35"/>
      <c r="AR111" s="185" t="s">
        <v>139</v>
      </c>
      <c r="AT111" s="185" t="s">
        <v>134</v>
      </c>
      <c r="AU111" s="185" t="s">
        <v>82</v>
      </c>
      <c r="AY111" s="18" t="s">
        <v>132</v>
      </c>
      <c r="BE111" s="186">
        <f>IF(N111="základní",J111,0)</f>
        <v>0</v>
      </c>
      <c r="BF111" s="186">
        <f>IF(N111="snížená",J111,0)</f>
        <v>0</v>
      </c>
      <c r="BG111" s="186">
        <f>IF(N111="zákl. přenesená",J111,0)</f>
        <v>0</v>
      </c>
      <c r="BH111" s="186">
        <f>IF(N111="sníž. přenesená",J111,0)</f>
        <v>0</v>
      </c>
      <c r="BI111" s="186">
        <f>IF(N111="nulová",J111,0)</f>
        <v>0</v>
      </c>
      <c r="BJ111" s="18" t="s">
        <v>80</v>
      </c>
      <c r="BK111" s="186">
        <f>ROUND(I111*H111,2)</f>
        <v>0</v>
      </c>
      <c r="BL111" s="18" t="s">
        <v>139</v>
      </c>
      <c r="BM111" s="185" t="s">
        <v>604</v>
      </c>
    </row>
    <row r="112" spans="1:65" s="2" customFormat="1" ht="58.5">
      <c r="A112" s="35"/>
      <c r="B112" s="36"/>
      <c r="C112" s="37"/>
      <c r="D112" s="187" t="s">
        <v>141</v>
      </c>
      <c r="E112" s="37"/>
      <c r="F112" s="188" t="s">
        <v>197</v>
      </c>
      <c r="G112" s="37"/>
      <c r="H112" s="37"/>
      <c r="I112" s="189"/>
      <c r="J112" s="37"/>
      <c r="K112" s="37"/>
      <c r="L112" s="40"/>
      <c r="M112" s="190"/>
      <c r="N112" s="191"/>
      <c r="O112" s="65"/>
      <c r="P112" s="65"/>
      <c r="Q112" s="65"/>
      <c r="R112" s="65"/>
      <c r="S112" s="65"/>
      <c r="T112" s="66"/>
      <c r="U112" s="35"/>
      <c r="V112" s="35"/>
      <c r="W112" s="35"/>
      <c r="X112" s="35"/>
      <c r="Y112" s="35"/>
      <c r="Z112" s="35"/>
      <c r="AA112" s="35"/>
      <c r="AB112" s="35"/>
      <c r="AC112" s="35"/>
      <c r="AD112" s="35"/>
      <c r="AE112" s="35"/>
      <c r="AT112" s="18" t="s">
        <v>141</v>
      </c>
      <c r="AU112" s="18" t="s">
        <v>82</v>
      </c>
    </row>
    <row r="113" spans="1:65" s="13" customFormat="1" ht="11.25">
      <c r="B113" s="192"/>
      <c r="C113" s="193"/>
      <c r="D113" s="187" t="s">
        <v>143</v>
      </c>
      <c r="E113" s="194" t="s">
        <v>19</v>
      </c>
      <c r="F113" s="195" t="s">
        <v>602</v>
      </c>
      <c r="G113" s="193"/>
      <c r="H113" s="194" t="s">
        <v>19</v>
      </c>
      <c r="I113" s="196"/>
      <c r="J113" s="193"/>
      <c r="K113" s="193"/>
      <c r="L113" s="197"/>
      <c r="M113" s="198"/>
      <c r="N113" s="199"/>
      <c r="O113" s="199"/>
      <c r="P113" s="199"/>
      <c r="Q113" s="199"/>
      <c r="R113" s="199"/>
      <c r="S113" s="199"/>
      <c r="T113" s="200"/>
      <c r="AT113" s="201" t="s">
        <v>143</v>
      </c>
      <c r="AU113" s="201" t="s">
        <v>82</v>
      </c>
      <c r="AV113" s="13" t="s">
        <v>80</v>
      </c>
      <c r="AW113" s="13" t="s">
        <v>33</v>
      </c>
      <c r="AX113" s="13" t="s">
        <v>72</v>
      </c>
      <c r="AY113" s="201" t="s">
        <v>132</v>
      </c>
    </row>
    <row r="114" spans="1:65" s="14" customFormat="1" ht="11.25">
      <c r="B114" s="202"/>
      <c r="C114" s="203"/>
      <c r="D114" s="187" t="s">
        <v>143</v>
      </c>
      <c r="E114" s="204" t="s">
        <v>19</v>
      </c>
      <c r="F114" s="205" t="s">
        <v>603</v>
      </c>
      <c r="G114" s="203"/>
      <c r="H114" s="206">
        <v>17.393999999999998</v>
      </c>
      <c r="I114" s="207"/>
      <c r="J114" s="203"/>
      <c r="K114" s="203"/>
      <c r="L114" s="208"/>
      <c r="M114" s="209"/>
      <c r="N114" s="210"/>
      <c r="O114" s="210"/>
      <c r="P114" s="210"/>
      <c r="Q114" s="210"/>
      <c r="R114" s="210"/>
      <c r="S114" s="210"/>
      <c r="T114" s="211"/>
      <c r="AT114" s="212" t="s">
        <v>143</v>
      </c>
      <c r="AU114" s="212" t="s">
        <v>82</v>
      </c>
      <c r="AV114" s="14" t="s">
        <v>82</v>
      </c>
      <c r="AW114" s="14" t="s">
        <v>33</v>
      </c>
      <c r="AX114" s="14" t="s">
        <v>80</v>
      </c>
      <c r="AY114" s="212" t="s">
        <v>132</v>
      </c>
    </row>
    <row r="115" spans="1:65" s="14" customFormat="1" ht="11.25">
      <c r="B115" s="202"/>
      <c r="C115" s="203"/>
      <c r="D115" s="187" t="s">
        <v>143</v>
      </c>
      <c r="E115" s="203"/>
      <c r="F115" s="205" t="s">
        <v>605</v>
      </c>
      <c r="G115" s="203"/>
      <c r="H115" s="206">
        <v>139.15199999999999</v>
      </c>
      <c r="I115" s="207"/>
      <c r="J115" s="203"/>
      <c r="K115" s="203"/>
      <c r="L115" s="208"/>
      <c r="M115" s="209"/>
      <c r="N115" s="210"/>
      <c r="O115" s="210"/>
      <c r="P115" s="210"/>
      <c r="Q115" s="210"/>
      <c r="R115" s="210"/>
      <c r="S115" s="210"/>
      <c r="T115" s="211"/>
      <c r="AT115" s="212" t="s">
        <v>143</v>
      </c>
      <c r="AU115" s="212" t="s">
        <v>82</v>
      </c>
      <c r="AV115" s="14" t="s">
        <v>82</v>
      </c>
      <c r="AW115" s="14" t="s">
        <v>4</v>
      </c>
      <c r="AX115" s="14" t="s">
        <v>80</v>
      </c>
      <c r="AY115" s="212" t="s">
        <v>132</v>
      </c>
    </row>
    <row r="116" spans="1:65" s="2" customFormat="1" ht="37.9" customHeight="1">
      <c r="A116" s="35"/>
      <c r="B116" s="36"/>
      <c r="C116" s="174" t="s">
        <v>173</v>
      </c>
      <c r="D116" s="174" t="s">
        <v>134</v>
      </c>
      <c r="E116" s="175" t="s">
        <v>606</v>
      </c>
      <c r="F116" s="176" t="s">
        <v>607</v>
      </c>
      <c r="G116" s="177" t="s">
        <v>183</v>
      </c>
      <c r="H116" s="178">
        <v>28.553999999999998</v>
      </c>
      <c r="I116" s="179"/>
      <c r="J116" s="180">
        <f>ROUND(I116*H116,2)</f>
        <v>0</v>
      </c>
      <c r="K116" s="176" t="s">
        <v>138</v>
      </c>
      <c r="L116" s="40"/>
      <c r="M116" s="181" t="s">
        <v>19</v>
      </c>
      <c r="N116" s="182" t="s">
        <v>43</v>
      </c>
      <c r="O116" s="65"/>
      <c r="P116" s="183">
        <f>O116*H116</f>
        <v>0</v>
      </c>
      <c r="Q116" s="183">
        <v>0</v>
      </c>
      <c r="R116" s="183">
        <f>Q116*H116</f>
        <v>0</v>
      </c>
      <c r="S116" s="183">
        <v>0</v>
      </c>
      <c r="T116" s="184">
        <f>S116*H116</f>
        <v>0</v>
      </c>
      <c r="U116" s="35"/>
      <c r="V116" s="35"/>
      <c r="W116" s="35"/>
      <c r="X116" s="35"/>
      <c r="Y116" s="35"/>
      <c r="Z116" s="35"/>
      <c r="AA116" s="35"/>
      <c r="AB116" s="35"/>
      <c r="AC116" s="35"/>
      <c r="AD116" s="35"/>
      <c r="AE116" s="35"/>
      <c r="AR116" s="185" t="s">
        <v>139</v>
      </c>
      <c r="AT116" s="185" t="s">
        <v>134</v>
      </c>
      <c r="AU116" s="185" t="s">
        <v>82</v>
      </c>
      <c r="AY116" s="18" t="s">
        <v>132</v>
      </c>
      <c r="BE116" s="186">
        <f>IF(N116="základní",J116,0)</f>
        <v>0</v>
      </c>
      <c r="BF116" s="186">
        <f>IF(N116="snížená",J116,0)</f>
        <v>0</v>
      </c>
      <c r="BG116" s="186">
        <f>IF(N116="zákl. přenesená",J116,0)</f>
        <v>0</v>
      </c>
      <c r="BH116" s="186">
        <f>IF(N116="sníž. přenesená",J116,0)</f>
        <v>0</v>
      </c>
      <c r="BI116" s="186">
        <f>IF(N116="nulová",J116,0)</f>
        <v>0</v>
      </c>
      <c r="BJ116" s="18" t="s">
        <v>80</v>
      </c>
      <c r="BK116" s="186">
        <f>ROUND(I116*H116,2)</f>
        <v>0</v>
      </c>
      <c r="BL116" s="18" t="s">
        <v>139</v>
      </c>
      <c r="BM116" s="185" t="s">
        <v>608</v>
      </c>
    </row>
    <row r="117" spans="1:65" s="2" customFormat="1" ht="58.5">
      <c r="A117" s="35"/>
      <c r="B117" s="36"/>
      <c r="C117" s="37"/>
      <c r="D117" s="187" t="s">
        <v>141</v>
      </c>
      <c r="E117" s="37"/>
      <c r="F117" s="188" t="s">
        <v>197</v>
      </c>
      <c r="G117" s="37"/>
      <c r="H117" s="37"/>
      <c r="I117" s="189"/>
      <c r="J117" s="37"/>
      <c r="K117" s="37"/>
      <c r="L117" s="40"/>
      <c r="M117" s="190"/>
      <c r="N117" s="191"/>
      <c r="O117" s="65"/>
      <c r="P117" s="65"/>
      <c r="Q117" s="65"/>
      <c r="R117" s="65"/>
      <c r="S117" s="65"/>
      <c r="T117" s="66"/>
      <c r="U117" s="35"/>
      <c r="V117" s="35"/>
      <c r="W117" s="35"/>
      <c r="X117" s="35"/>
      <c r="Y117" s="35"/>
      <c r="Z117" s="35"/>
      <c r="AA117" s="35"/>
      <c r="AB117" s="35"/>
      <c r="AC117" s="35"/>
      <c r="AD117" s="35"/>
      <c r="AE117" s="35"/>
      <c r="AT117" s="18" t="s">
        <v>141</v>
      </c>
      <c r="AU117" s="18" t="s">
        <v>82</v>
      </c>
    </row>
    <row r="118" spans="1:65" s="13" customFormat="1" ht="11.25">
      <c r="B118" s="192"/>
      <c r="C118" s="193"/>
      <c r="D118" s="187" t="s">
        <v>143</v>
      </c>
      <c r="E118" s="194" t="s">
        <v>19</v>
      </c>
      <c r="F118" s="195" t="s">
        <v>602</v>
      </c>
      <c r="G118" s="193"/>
      <c r="H118" s="194" t="s">
        <v>19</v>
      </c>
      <c r="I118" s="196"/>
      <c r="J118" s="193"/>
      <c r="K118" s="193"/>
      <c r="L118" s="197"/>
      <c r="M118" s="198"/>
      <c r="N118" s="199"/>
      <c r="O118" s="199"/>
      <c r="P118" s="199"/>
      <c r="Q118" s="199"/>
      <c r="R118" s="199"/>
      <c r="S118" s="199"/>
      <c r="T118" s="200"/>
      <c r="AT118" s="201" t="s">
        <v>143</v>
      </c>
      <c r="AU118" s="201" t="s">
        <v>82</v>
      </c>
      <c r="AV118" s="13" t="s">
        <v>80</v>
      </c>
      <c r="AW118" s="13" t="s">
        <v>33</v>
      </c>
      <c r="AX118" s="13" t="s">
        <v>72</v>
      </c>
      <c r="AY118" s="201" t="s">
        <v>132</v>
      </c>
    </row>
    <row r="119" spans="1:65" s="14" customFormat="1" ht="11.25">
      <c r="B119" s="202"/>
      <c r="C119" s="203"/>
      <c r="D119" s="187" t="s">
        <v>143</v>
      </c>
      <c r="E119" s="204" t="s">
        <v>19</v>
      </c>
      <c r="F119" s="205" t="s">
        <v>609</v>
      </c>
      <c r="G119" s="203"/>
      <c r="H119" s="206">
        <v>28.553999999999998</v>
      </c>
      <c r="I119" s="207"/>
      <c r="J119" s="203"/>
      <c r="K119" s="203"/>
      <c r="L119" s="208"/>
      <c r="M119" s="209"/>
      <c r="N119" s="210"/>
      <c r="O119" s="210"/>
      <c r="P119" s="210"/>
      <c r="Q119" s="210"/>
      <c r="R119" s="210"/>
      <c r="S119" s="210"/>
      <c r="T119" s="211"/>
      <c r="AT119" s="212" t="s">
        <v>143</v>
      </c>
      <c r="AU119" s="212" t="s">
        <v>82</v>
      </c>
      <c r="AV119" s="14" t="s">
        <v>82</v>
      </c>
      <c r="AW119" s="14" t="s">
        <v>33</v>
      </c>
      <c r="AX119" s="14" t="s">
        <v>80</v>
      </c>
      <c r="AY119" s="212" t="s">
        <v>132</v>
      </c>
    </row>
    <row r="120" spans="1:65" s="2" customFormat="1" ht="37.9" customHeight="1">
      <c r="A120" s="35"/>
      <c r="B120" s="36"/>
      <c r="C120" s="174" t="s">
        <v>180</v>
      </c>
      <c r="D120" s="174" t="s">
        <v>134</v>
      </c>
      <c r="E120" s="175" t="s">
        <v>610</v>
      </c>
      <c r="F120" s="176" t="s">
        <v>611</v>
      </c>
      <c r="G120" s="177" t="s">
        <v>183</v>
      </c>
      <c r="H120" s="178">
        <v>228.43199999999999</v>
      </c>
      <c r="I120" s="179"/>
      <c r="J120" s="180">
        <f>ROUND(I120*H120,2)</f>
        <v>0</v>
      </c>
      <c r="K120" s="176" t="s">
        <v>138</v>
      </c>
      <c r="L120" s="40"/>
      <c r="M120" s="181" t="s">
        <v>19</v>
      </c>
      <c r="N120" s="182" t="s">
        <v>43</v>
      </c>
      <c r="O120" s="65"/>
      <c r="P120" s="183">
        <f>O120*H120</f>
        <v>0</v>
      </c>
      <c r="Q120" s="183">
        <v>0</v>
      </c>
      <c r="R120" s="183">
        <f>Q120*H120</f>
        <v>0</v>
      </c>
      <c r="S120" s="183">
        <v>0</v>
      </c>
      <c r="T120" s="184">
        <f>S120*H120</f>
        <v>0</v>
      </c>
      <c r="U120" s="35"/>
      <c r="V120" s="35"/>
      <c r="W120" s="35"/>
      <c r="X120" s="35"/>
      <c r="Y120" s="35"/>
      <c r="Z120" s="35"/>
      <c r="AA120" s="35"/>
      <c r="AB120" s="35"/>
      <c r="AC120" s="35"/>
      <c r="AD120" s="35"/>
      <c r="AE120" s="35"/>
      <c r="AR120" s="185" t="s">
        <v>139</v>
      </c>
      <c r="AT120" s="185" t="s">
        <v>134</v>
      </c>
      <c r="AU120" s="185" t="s">
        <v>82</v>
      </c>
      <c r="AY120" s="18" t="s">
        <v>132</v>
      </c>
      <c r="BE120" s="186">
        <f>IF(N120="základní",J120,0)</f>
        <v>0</v>
      </c>
      <c r="BF120" s="186">
        <f>IF(N120="snížená",J120,0)</f>
        <v>0</v>
      </c>
      <c r="BG120" s="186">
        <f>IF(N120="zákl. přenesená",J120,0)</f>
        <v>0</v>
      </c>
      <c r="BH120" s="186">
        <f>IF(N120="sníž. přenesená",J120,0)</f>
        <v>0</v>
      </c>
      <c r="BI120" s="186">
        <f>IF(N120="nulová",J120,0)</f>
        <v>0</v>
      </c>
      <c r="BJ120" s="18" t="s">
        <v>80</v>
      </c>
      <c r="BK120" s="186">
        <f>ROUND(I120*H120,2)</f>
        <v>0</v>
      </c>
      <c r="BL120" s="18" t="s">
        <v>139</v>
      </c>
      <c r="BM120" s="185" t="s">
        <v>612</v>
      </c>
    </row>
    <row r="121" spans="1:65" s="2" customFormat="1" ht="58.5">
      <c r="A121" s="35"/>
      <c r="B121" s="36"/>
      <c r="C121" s="37"/>
      <c r="D121" s="187" t="s">
        <v>141</v>
      </c>
      <c r="E121" s="37"/>
      <c r="F121" s="188" t="s">
        <v>197</v>
      </c>
      <c r="G121" s="37"/>
      <c r="H121" s="37"/>
      <c r="I121" s="189"/>
      <c r="J121" s="37"/>
      <c r="K121" s="37"/>
      <c r="L121" s="40"/>
      <c r="M121" s="190"/>
      <c r="N121" s="191"/>
      <c r="O121" s="65"/>
      <c r="P121" s="65"/>
      <c r="Q121" s="65"/>
      <c r="R121" s="65"/>
      <c r="S121" s="65"/>
      <c r="T121" s="66"/>
      <c r="U121" s="35"/>
      <c r="V121" s="35"/>
      <c r="W121" s="35"/>
      <c r="X121" s="35"/>
      <c r="Y121" s="35"/>
      <c r="Z121" s="35"/>
      <c r="AA121" s="35"/>
      <c r="AB121" s="35"/>
      <c r="AC121" s="35"/>
      <c r="AD121" s="35"/>
      <c r="AE121" s="35"/>
      <c r="AT121" s="18" t="s">
        <v>141</v>
      </c>
      <c r="AU121" s="18" t="s">
        <v>82</v>
      </c>
    </row>
    <row r="122" spans="1:65" s="14" customFormat="1" ht="11.25">
      <c r="B122" s="202"/>
      <c r="C122" s="203"/>
      <c r="D122" s="187" t="s">
        <v>143</v>
      </c>
      <c r="E122" s="203"/>
      <c r="F122" s="205" t="s">
        <v>613</v>
      </c>
      <c r="G122" s="203"/>
      <c r="H122" s="206">
        <v>228.43199999999999</v>
      </c>
      <c r="I122" s="207"/>
      <c r="J122" s="203"/>
      <c r="K122" s="203"/>
      <c r="L122" s="208"/>
      <c r="M122" s="209"/>
      <c r="N122" s="210"/>
      <c r="O122" s="210"/>
      <c r="P122" s="210"/>
      <c r="Q122" s="210"/>
      <c r="R122" s="210"/>
      <c r="S122" s="210"/>
      <c r="T122" s="211"/>
      <c r="AT122" s="212" t="s">
        <v>143</v>
      </c>
      <c r="AU122" s="212" t="s">
        <v>82</v>
      </c>
      <c r="AV122" s="14" t="s">
        <v>82</v>
      </c>
      <c r="AW122" s="14" t="s">
        <v>4</v>
      </c>
      <c r="AX122" s="14" t="s">
        <v>80</v>
      </c>
      <c r="AY122" s="212" t="s">
        <v>132</v>
      </c>
    </row>
    <row r="123" spans="1:65" s="2" customFormat="1" ht="24.2" customHeight="1">
      <c r="A123" s="35"/>
      <c r="B123" s="36"/>
      <c r="C123" s="174" t="s">
        <v>186</v>
      </c>
      <c r="D123" s="174" t="s">
        <v>134</v>
      </c>
      <c r="E123" s="175" t="s">
        <v>614</v>
      </c>
      <c r="F123" s="176" t="s">
        <v>615</v>
      </c>
      <c r="G123" s="177" t="s">
        <v>183</v>
      </c>
      <c r="H123" s="178">
        <v>11.16</v>
      </c>
      <c r="I123" s="179"/>
      <c r="J123" s="180">
        <f>ROUND(I123*H123,2)</f>
        <v>0</v>
      </c>
      <c r="K123" s="176" t="s">
        <v>138</v>
      </c>
      <c r="L123" s="40"/>
      <c r="M123" s="181" t="s">
        <v>19</v>
      </c>
      <c r="N123" s="182" t="s">
        <v>43</v>
      </c>
      <c r="O123" s="65"/>
      <c r="P123" s="183">
        <f>O123*H123</f>
        <v>0</v>
      </c>
      <c r="Q123" s="183">
        <v>0</v>
      </c>
      <c r="R123" s="183">
        <f>Q123*H123</f>
        <v>0</v>
      </c>
      <c r="S123" s="183">
        <v>0</v>
      </c>
      <c r="T123" s="184">
        <f>S123*H123</f>
        <v>0</v>
      </c>
      <c r="U123" s="35"/>
      <c r="V123" s="35"/>
      <c r="W123" s="35"/>
      <c r="X123" s="35"/>
      <c r="Y123" s="35"/>
      <c r="Z123" s="35"/>
      <c r="AA123" s="35"/>
      <c r="AB123" s="35"/>
      <c r="AC123" s="35"/>
      <c r="AD123" s="35"/>
      <c r="AE123" s="35"/>
      <c r="AR123" s="185" t="s">
        <v>139</v>
      </c>
      <c r="AT123" s="185" t="s">
        <v>134</v>
      </c>
      <c r="AU123" s="185" t="s">
        <v>82</v>
      </c>
      <c r="AY123" s="18" t="s">
        <v>132</v>
      </c>
      <c r="BE123" s="186">
        <f>IF(N123="základní",J123,0)</f>
        <v>0</v>
      </c>
      <c r="BF123" s="186">
        <f>IF(N123="snížená",J123,0)</f>
        <v>0</v>
      </c>
      <c r="BG123" s="186">
        <f>IF(N123="zákl. přenesená",J123,0)</f>
        <v>0</v>
      </c>
      <c r="BH123" s="186">
        <f>IF(N123="sníž. přenesená",J123,0)</f>
        <v>0</v>
      </c>
      <c r="BI123" s="186">
        <f>IF(N123="nulová",J123,0)</f>
        <v>0</v>
      </c>
      <c r="BJ123" s="18" t="s">
        <v>80</v>
      </c>
      <c r="BK123" s="186">
        <f>ROUND(I123*H123,2)</f>
        <v>0</v>
      </c>
      <c r="BL123" s="18" t="s">
        <v>139</v>
      </c>
      <c r="BM123" s="185" t="s">
        <v>616</v>
      </c>
    </row>
    <row r="124" spans="1:65" s="2" customFormat="1" ht="87.75">
      <c r="A124" s="35"/>
      <c r="B124" s="36"/>
      <c r="C124" s="37"/>
      <c r="D124" s="187" t="s">
        <v>141</v>
      </c>
      <c r="E124" s="37"/>
      <c r="F124" s="188" t="s">
        <v>617</v>
      </c>
      <c r="G124" s="37"/>
      <c r="H124" s="37"/>
      <c r="I124" s="189"/>
      <c r="J124" s="37"/>
      <c r="K124" s="37"/>
      <c r="L124" s="40"/>
      <c r="M124" s="190"/>
      <c r="N124" s="191"/>
      <c r="O124" s="65"/>
      <c r="P124" s="65"/>
      <c r="Q124" s="65"/>
      <c r="R124" s="65"/>
      <c r="S124" s="65"/>
      <c r="T124" s="66"/>
      <c r="U124" s="35"/>
      <c r="V124" s="35"/>
      <c r="W124" s="35"/>
      <c r="X124" s="35"/>
      <c r="Y124" s="35"/>
      <c r="Z124" s="35"/>
      <c r="AA124" s="35"/>
      <c r="AB124" s="35"/>
      <c r="AC124" s="35"/>
      <c r="AD124" s="35"/>
      <c r="AE124" s="35"/>
      <c r="AT124" s="18" t="s">
        <v>141</v>
      </c>
      <c r="AU124" s="18" t="s">
        <v>82</v>
      </c>
    </row>
    <row r="125" spans="1:65" s="13" customFormat="1" ht="11.25">
      <c r="B125" s="192"/>
      <c r="C125" s="193"/>
      <c r="D125" s="187" t="s">
        <v>143</v>
      </c>
      <c r="E125" s="194" t="s">
        <v>19</v>
      </c>
      <c r="F125" s="195" t="s">
        <v>618</v>
      </c>
      <c r="G125" s="193"/>
      <c r="H125" s="194" t="s">
        <v>19</v>
      </c>
      <c r="I125" s="196"/>
      <c r="J125" s="193"/>
      <c r="K125" s="193"/>
      <c r="L125" s="197"/>
      <c r="M125" s="198"/>
      <c r="N125" s="199"/>
      <c r="O125" s="199"/>
      <c r="P125" s="199"/>
      <c r="Q125" s="199"/>
      <c r="R125" s="199"/>
      <c r="S125" s="199"/>
      <c r="T125" s="200"/>
      <c r="AT125" s="201" t="s">
        <v>143</v>
      </c>
      <c r="AU125" s="201" t="s">
        <v>82</v>
      </c>
      <c r="AV125" s="13" t="s">
        <v>80</v>
      </c>
      <c r="AW125" s="13" t="s">
        <v>33</v>
      </c>
      <c r="AX125" s="13" t="s">
        <v>72</v>
      </c>
      <c r="AY125" s="201" t="s">
        <v>132</v>
      </c>
    </row>
    <row r="126" spans="1:65" s="14" customFormat="1" ht="11.25">
      <c r="B126" s="202"/>
      <c r="C126" s="203"/>
      <c r="D126" s="187" t="s">
        <v>143</v>
      </c>
      <c r="E126" s="204" t="s">
        <v>19</v>
      </c>
      <c r="F126" s="205" t="s">
        <v>619</v>
      </c>
      <c r="G126" s="203"/>
      <c r="H126" s="206">
        <v>11.16</v>
      </c>
      <c r="I126" s="207"/>
      <c r="J126" s="203"/>
      <c r="K126" s="203"/>
      <c r="L126" s="208"/>
      <c r="M126" s="209"/>
      <c r="N126" s="210"/>
      <c r="O126" s="210"/>
      <c r="P126" s="210"/>
      <c r="Q126" s="210"/>
      <c r="R126" s="210"/>
      <c r="S126" s="210"/>
      <c r="T126" s="211"/>
      <c r="AT126" s="212" t="s">
        <v>143</v>
      </c>
      <c r="AU126" s="212" t="s">
        <v>82</v>
      </c>
      <c r="AV126" s="14" t="s">
        <v>82</v>
      </c>
      <c r="AW126" s="14" t="s">
        <v>33</v>
      </c>
      <c r="AX126" s="14" t="s">
        <v>80</v>
      </c>
      <c r="AY126" s="212" t="s">
        <v>132</v>
      </c>
    </row>
    <row r="127" spans="1:65" s="2" customFormat="1" ht="24.2" customHeight="1">
      <c r="A127" s="35"/>
      <c r="B127" s="36"/>
      <c r="C127" s="174" t="s">
        <v>193</v>
      </c>
      <c r="D127" s="174" t="s">
        <v>134</v>
      </c>
      <c r="E127" s="175" t="s">
        <v>231</v>
      </c>
      <c r="F127" s="176" t="s">
        <v>232</v>
      </c>
      <c r="G127" s="177" t="s">
        <v>217</v>
      </c>
      <c r="H127" s="178">
        <v>82.706000000000003</v>
      </c>
      <c r="I127" s="179"/>
      <c r="J127" s="180">
        <f>ROUND(I127*H127,2)</f>
        <v>0</v>
      </c>
      <c r="K127" s="176" t="s">
        <v>19</v>
      </c>
      <c r="L127" s="40"/>
      <c r="M127" s="181" t="s">
        <v>19</v>
      </c>
      <c r="N127" s="182" t="s">
        <v>43</v>
      </c>
      <c r="O127" s="65"/>
      <c r="P127" s="183">
        <f>O127*H127</f>
        <v>0</v>
      </c>
      <c r="Q127" s="183">
        <v>0</v>
      </c>
      <c r="R127" s="183">
        <f>Q127*H127</f>
        <v>0</v>
      </c>
      <c r="S127" s="183">
        <v>0</v>
      </c>
      <c r="T127" s="184">
        <f>S127*H127</f>
        <v>0</v>
      </c>
      <c r="U127" s="35"/>
      <c r="V127" s="35"/>
      <c r="W127" s="35"/>
      <c r="X127" s="35"/>
      <c r="Y127" s="35"/>
      <c r="Z127" s="35"/>
      <c r="AA127" s="35"/>
      <c r="AB127" s="35"/>
      <c r="AC127" s="35"/>
      <c r="AD127" s="35"/>
      <c r="AE127" s="35"/>
      <c r="AR127" s="185" t="s">
        <v>139</v>
      </c>
      <c r="AT127" s="185" t="s">
        <v>134</v>
      </c>
      <c r="AU127" s="185" t="s">
        <v>82</v>
      </c>
      <c r="AY127" s="18" t="s">
        <v>132</v>
      </c>
      <c r="BE127" s="186">
        <f>IF(N127="základní",J127,0)</f>
        <v>0</v>
      </c>
      <c r="BF127" s="186">
        <f>IF(N127="snížená",J127,0)</f>
        <v>0</v>
      </c>
      <c r="BG127" s="186">
        <f>IF(N127="zákl. přenesená",J127,0)</f>
        <v>0</v>
      </c>
      <c r="BH127" s="186">
        <f>IF(N127="sníž. přenesená",J127,0)</f>
        <v>0</v>
      </c>
      <c r="BI127" s="186">
        <f>IF(N127="nulová",J127,0)</f>
        <v>0</v>
      </c>
      <c r="BJ127" s="18" t="s">
        <v>80</v>
      </c>
      <c r="BK127" s="186">
        <f>ROUND(I127*H127,2)</f>
        <v>0</v>
      </c>
      <c r="BL127" s="18" t="s">
        <v>139</v>
      </c>
      <c r="BM127" s="185" t="s">
        <v>620</v>
      </c>
    </row>
    <row r="128" spans="1:65" s="2" customFormat="1" ht="39">
      <c r="A128" s="35"/>
      <c r="B128" s="36"/>
      <c r="C128" s="37"/>
      <c r="D128" s="187" t="s">
        <v>141</v>
      </c>
      <c r="E128" s="37"/>
      <c r="F128" s="188" t="s">
        <v>234</v>
      </c>
      <c r="G128" s="37"/>
      <c r="H128" s="37"/>
      <c r="I128" s="189"/>
      <c r="J128" s="37"/>
      <c r="K128" s="37"/>
      <c r="L128" s="40"/>
      <c r="M128" s="190"/>
      <c r="N128" s="191"/>
      <c r="O128" s="65"/>
      <c r="P128" s="65"/>
      <c r="Q128" s="65"/>
      <c r="R128" s="65"/>
      <c r="S128" s="65"/>
      <c r="T128" s="66"/>
      <c r="U128" s="35"/>
      <c r="V128" s="35"/>
      <c r="W128" s="35"/>
      <c r="X128" s="35"/>
      <c r="Y128" s="35"/>
      <c r="Z128" s="35"/>
      <c r="AA128" s="35"/>
      <c r="AB128" s="35"/>
      <c r="AC128" s="35"/>
      <c r="AD128" s="35"/>
      <c r="AE128" s="35"/>
      <c r="AT128" s="18" t="s">
        <v>141</v>
      </c>
      <c r="AU128" s="18" t="s">
        <v>82</v>
      </c>
    </row>
    <row r="129" spans="1:65" s="14" customFormat="1" ht="11.25">
      <c r="B129" s="202"/>
      <c r="C129" s="203"/>
      <c r="D129" s="187" t="s">
        <v>143</v>
      </c>
      <c r="E129" s="204" t="s">
        <v>19</v>
      </c>
      <c r="F129" s="205" t="s">
        <v>621</v>
      </c>
      <c r="G129" s="203"/>
      <c r="H129" s="206">
        <v>45.948</v>
      </c>
      <c r="I129" s="207"/>
      <c r="J129" s="203"/>
      <c r="K129" s="203"/>
      <c r="L129" s="208"/>
      <c r="M129" s="209"/>
      <c r="N129" s="210"/>
      <c r="O129" s="210"/>
      <c r="P129" s="210"/>
      <c r="Q129" s="210"/>
      <c r="R129" s="210"/>
      <c r="S129" s="210"/>
      <c r="T129" s="211"/>
      <c r="AT129" s="212" t="s">
        <v>143</v>
      </c>
      <c r="AU129" s="212" t="s">
        <v>82</v>
      </c>
      <c r="AV129" s="14" t="s">
        <v>82</v>
      </c>
      <c r="AW129" s="14" t="s">
        <v>33</v>
      </c>
      <c r="AX129" s="14" t="s">
        <v>80</v>
      </c>
      <c r="AY129" s="212" t="s">
        <v>132</v>
      </c>
    </row>
    <row r="130" spans="1:65" s="14" customFormat="1" ht="11.25">
      <c r="B130" s="202"/>
      <c r="C130" s="203"/>
      <c r="D130" s="187" t="s">
        <v>143</v>
      </c>
      <c r="E130" s="203"/>
      <c r="F130" s="205" t="s">
        <v>622</v>
      </c>
      <c r="G130" s="203"/>
      <c r="H130" s="206">
        <v>82.706000000000003</v>
      </c>
      <c r="I130" s="207"/>
      <c r="J130" s="203"/>
      <c r="K130" s="203"/>
      <c r="L130" s="208"/>
      <c r="M130" s="209"/>
      <c r="N130" s="210"/>
      <c r="O130" s="210"/>
      <c r="P130" s="210"/>
      <c r="Q130" s="210"/>
      <c r="R130" s="210"/>
      <c r="S130" s="210"/>
      <c r="T130" s="211"/>
      <c r="AT130" s="212" t="s">
        <v>143</v>
      </c>
      <c r="AU130" s="212" t="s">
        <v>82</v>
      </c>
      <c r="AV130" s="14" t="s">
        <v>82</v>
      </c>
      <c r="AW130" s="14" t="s">
        <v>4</v>
      </c>
      <c r="AX130" s="14" t="s">
        <v>80</v>
      </c>
      <c r="AY130" s="212" t="s">
        <v>132</v>
      </c>
    </row>
    <row r="131" spans="1:65" s="2" customFormat="1" ht="24.2" customHeight="1">
      <c r="A131" s="35"/>
      <c r="B131" s="36"/>
      <c r="C131" s="174" t="s">
        <v>200</v>
      </c>
      <c r="D131" s="174" t="s">
        <v>134</v>
      </c>
      <c r="E131" s="175" t="s">
        <v>623</v>
      </c>
      <c r="F131" s="176" t="s">
        <v>624</v>
      </c>
      <c r="G131" s="177" t="s">
        <v>183</v>
      </c>
      <c r="H131" s="178">
        <v>11.16</v>
      </c>
      <c r="I131" s="179"/>
      <c r="J131" s="180">
        <f>ROUND(I131*H131,2)</f>
        <v>0</v>
      </c>
      <c r="K131" s="176" t="s">
        <v>138</v>
      </c>
      <c r="L131" s="40"/>
      <c r="M131" s="181" t="s">
        <v>19</v>
      </c>
      <c r="N131" s="182" t="s">
        <v>43</v>
      </c>
      <c r="O131" s="65"/>
      <c r="P131" s="183">
        <f>O131*H131</f>
        <v>0</v>
      </c>
      <c r="Q131" s="183">
        <v>0</v>
      </c>
      <c r="R131" s="183">
        <f>Q131*H131</f>
        <v>0</v>
      </c>
      <c r="S131" s="183">
        <v>0</v>
      </c>
      <c r="T131" s="184">
        <f>S131*H131</f>
        <v>0</v>
      </c>
      <c r="U131" s="35"/>
      <c r="V131" s="35"/>
      <c r="W131" s="35"/>
      <c r="X131" s="35"/>
      <c r="Y131" s="35"/>
      <c r="Z131" s="35"/>
      <c r="AA131" s="35"/>
      <c r="AB131" s="35"/>
      <c r="AC131" s="35"/>
      <c r="AD131" s="35"/>
      <c r="AE131" s="35"/>
      <c r="AR131" s="185" t="s">
        <v>139</v>
      </c>
      <c r="AT131" s="185" t="s">
        <v>134</v>
      </c>
      <c r="AU131" s="185" t="s">
        <v>82</v>
      </c>
      <c r="AY131" s="18" t="s">
        <v>132</v>
      </c>
      <c r="BE131" s="186">
        <f>IF(N131="základní",J131,0)</f>
        <v>0</v>
      </c>
      <c r="BF131" s="186">
        <f>IF(N131="snížená",J131,0)</f>
        <v>0</v>
      </c>
      <c r="BG131" s="186">
        <f>IF(N131="zákl. přenesená",J131,0)</f>
        <v>0</v>
      </c>
      <c r="BH131" s="186">
        <f>IF(N131="sníž. přenesená",J131,0)</f>
        <v>0</v>
      </c>
      <c r="BI131" s="186">
        <f>IF(N131="nulová",J131,0)</f>
        <v>0</v>
      </c>
      <c r="BJ131" s="18" t="s">
        <v>80</v>
      </c>
      <c r="BK131" s="186">
        <f>ROUND(I131*H131,2)</f>
        <v>0</v>
      </c>
      <c r="BL131" s="18" t="s">
        <v>139</v>
      </c>
      <c r="BM131" s="185" t="s">
        <v>625</v>
      </c>
    </row>
    <row r="132" spans="1:65" s="2" customFormat="1" ht="97.5">
      <c r="A132" s="35"/>
      <c r="B132" s="36"/>
      <c r="C132" s="37"/>
      <c r="D132" s="187" t="s">
        <v>141</v>
      </c>
      <c r="E132" s="37"/>
      <c r="F132" s="188" t="s">
        <v>626</v>
      </c>
      <c r="G132" s="37"/>
      <c r="H132" s="37"/>
      <c r="I132" s="189"/>
      <c r="J132" s="37"/>
      <c r="K132" s="37"/>
      <c r="L132" s="40"/>
      <c r="M132" s="190"/>
      <c r="N132" s="191"/>
      <c r="O132" s="65"/>
      <c r="P132" s="65"/>
      <c r="Q132" s="65"/>
      <c r="R132" s="65"/>
      <c r="S132" s="65"/>
      <c r="T132" s="66"/>
      <c r="U132" s="35"/>
      <c r="V132" s="35"/>
      <c r="W132" s="35"/>
      <c r="X132" s="35"/>
      <c r="Y132" s="35"/>
      <c r="Z132" s="35"/>
      <c r="AA132" s="35"/>
      <c r="AB132" s="35"/>
      <c r="AC132" s="35"/>
      <c r="AD132" s="35"/>
      <c r="AE132" s="35"/>
      <c r="AT132" s="18" t="s">
        <v>141</v>
      </c>
      <c r="AU132" s="18" t="s">
        <v>82</v>
      </c>
    </row>
    <row r="133" spans="1:65" s="14" customFormat="1" ht="11.25">
      <c r="B133" s="202"/>
      <c r="C133" s="203"/>
      <c r="D133" s="187" t="s">
        <v>143</v>
      </c>
      <c r="E133" s="204" t="s">
        <v>19</v>
      </c>
      <c r="F133" s="205" t="s">
        <v>627</v>
      </c>
      <c r="G133" s="203"/>
      <c r="H133" s="206">
        <v>11.16</v>
      </c>
      <c r="I133" s="207"/>
      <c r="J133" s="203"/>
      <c r="K133" s="203"/>
      <c r="L133" s="208"/>
      <c r="M133" s="209"/>
      <c r="N133" s="210"/>
      <c r="O133" s="210"/>
      <c r="P133" s="210"/>
      <c r="Q133" s="210"/>
      <c r="R133" s="210"/>
      <c r="S133" s="210"/>
      <c r="T133" s="211"/>
      <c r="AT133" s="212" t="s">
        <v>143</v>
      </c>
      <c r="AU133" s="212" t="s">
        <v>82</v>
      </c>
      <c r="AV133" s="14" t="s">
        <v>82</v>
      </c>
      <c r="AW133" s="14" t="s">
        <v>33</v>
      </c>
      <c r="AX133" s="14" t="s">
        <v>80</v>
      </c>
      <c r="AY133" s="212" t="s">
        <v>132</v>
      </c>
    </row>
    <row r="134" spans="1:65" s="2" customFormat="1" ht="24.2" customHeight="1">
      <c r="A134" s="35"/>
      <c r="B134" s="36"/>
      <c r="C134" s="174" t="s">
        <v>205</v>
      </c>
      <c r="D134" s="174" t="s">
        <v>134</v>
      </c>
      <c r="E134" s="175" t="s">
        <v>628</v>
      </c>
      <c r="F134" s="176" t="s">
        <v>629</v>
      </c>
      <c r="G134" s="177" t="s">
        <v>183</v>
      </c>
      <c r="H134" s="178">
        <v>11.16</v>
      </c>
      <c r="I134" s="179"/>
      <c r="J134" s="180">
        <f>ROUND(I134*H134,2)</f>
        <v>0</v>
      </c>
      <c r="K134" s="176" t="s">
        <v>138</v>
      </c>
      <c r="L134" s="40"/>
      <c r="M134" s="181" t="s">
        <v>19</v>
      </c>
      <c r="N134" s="182" t="s">
        <v>43</v>
      </c>
      <c r="O134" s="65"/>
      <c r="P134" s="183">
        <f>O134*H134</f>
        <v>0</v>
      </c>
      <c r="Q134" s="183">
        <v>0</v>
      </c>
      <c r="R134" s="183">
        <f>Q134*H134</f>
        <v>0</v>
      </c>
      <c r="S134" s="183">
        <v>0</v>
      </c>
      <c r="T134" s="184">
        <f>S134*H134</f>
        <v>0</v>
      </c>
      <c r="U134" s="35"/>
      <c r="V134" s="35"/>
      <c r="W134" s="35"/>
      <c r="X134" s="35"/>
      <c r="Y134" s="35"/>
      <c r="Z134" s="35"/>
      <c r="AA134" s="35"/>
      <c r="AB134" s="35"/>
      <c r="AC134" s="35"/>
      <c r="AD134" s="35"/>
      <c r="AE134" s="35"/>
      <c r="AR134" s="185" t="s">
        <v>139</v>
      </c>
      <c r="AT134" s="185" t="s">
        <v>134</v>
      </c>
      <c r="AU134" s="185" t="s">
        <v>82</v>
      </c>
      <c r="AY134" s="18" t="s">
        <v>132</v>
      </c>
      <c r="BE134" s="186">
        <f>IF(N134="základní",J134,0)</f>
        <v>0</v>
      </c>
      <c r="BF134" s="186">
        <f>IF(N134="snížená",J134,0)</f>
        <v>0</v>
      </c>
      <c r="BG134" s="186">
        <f>IF(N134="zákl. přenesená",J134,0)</f>
        <v>0</v>
      </c>
      <c r="BH134" s="186">
        <f>IF(N134="sníž. přenesená",J134,0)</f>
        <v>0</v>
      </c>
      <c r="BI134" s="186">
        <f>IF(N134="nulová",J134,0)</f>
        <v>0</v>
      </c>
      <c r="BJ134" s="18" t="s">
        <v>80</v>
      </c>
      <c r="BK134" s="186">
        <f>ROUND(I134*H134,2)</f>
        <v>0</v>
      </c>
      <c r="BL134" s="18" t="s">
        <v>139</v>
      </c>
      <c r="BM134" s="185" t="s">
        <v>630</v>
      </c>
    </row>
    <row r="135" spans="1:65" s="2" customFormat="1" ht="126.75">
      <c r="A135" s="35"/>
      <c r="B135" s="36"/>
      <c r="C135" s="37"/>
      <c r="D135" s="187" t="s">
        <v>141</v>
      </c>
      <c r="E135" s="37"/>
      <c r="F135" s="188" t="s">
        <v>467</v>
      </c>
      <c r="G135" s="37"/>
      <c r="H135" s="37"/>
      <c r="I135" s="189"/>
      <c r="J135" s="37"/>
      <c r="K135" s="37"/>
      <c r="L135" s="40"/>
      <c r="M135" s="190"/>
      <c r="N135" s="191"/>
      <c r="O135" s="65"/>
      <c r="P135" s="65"/>
      <c r="Q135" s="65"/>
      <c r="R135" s="65"/>
      <c r="S135" s="65"/>
      <c r="T135" s="66"/>
      <c r="U135" s="35"/>
      <c r="V135" s="35"/>
      <c r="W135" s="35"/>
      <c r="X135" s="35"/>
      <c r="Y135" s="35"/>
      <c r="Z135" s="35"/>
      <c r="AA135" s="35"/>
      <c r="AB135" s="35"/>
      <c r="AC135" s="35"/>
      <c r="AD135" s="35"/>
      <c r="AE135" s="35"/>
      <c r="AT135" s="18" t="s">
        <v>141</v>
      </c>
      <c r="AU135" s="18" t="s">
        <v>82</v>
      </c>
    </row>
    <row r="136" spans="1:65" s="13" customFormat="1" ht="11.25">
      <c r="B136" s="192"/>
      <c r="C136" s="193"/>
      <c r="D136" s="187" t="s">
        <v>143</v>
      </c>
      <c r="E136" s="194" t="s">
        <v>19</v>
      </c>
      <c r="F136" s="195" t="s">
        <v>631</v>
      </c>
      <c r="G136" s="193"/>
      <c r="H136" s="194" t="s">
        <v>19</v>
      </c>
      <c r="I136" s="196"/>
      <c r="J136" s="193"/>
      <c r="K136" s="193"/>
      <c r="L136" s="197"/>
      <c r="M136" s="198"/>
      <c r="N136" s="199"/>
      <c r="O136" s="199"/>
      <c r="P136" s="199"/>
      <c r="Q136" s="199"/>
      <c r="R136" s="199"/>
      <c r="S136" s="199"/>
      <c r="T136" s="200"/>
      <c r="AT136" s="201" t="s">
        <v>143</v>
      </c>
      <c r="AU136" s="201" t="s">
        <v>82</v>
      </c>
      <c r="AV136" s="13" t="s">
        <v>80</v>
      </c>
      <c r="AW136" s="13" t="s">
        <v>33</v>
      </c>
      <c r="AX136" s="13" t="s">
        <v>72</v>
      </c>
      <c r="AY136" s="201" t="s">
        <v>132</v>
      </c>
    </row>
    <row r="137" spans="1:65" s="13" customFormat="1" ht="11.25">
      <c r="B137" s="192"/>
      <c r="C137" s="193"/>
      <c r="D137" s="187" t="s">
        <v>143</v>
      </c>
      <c r="E137" s="194" t="s">
        <v>19</v>
      </c>
      <c r="F137" s="195" t="s">
        <v>632</v>
      </c>
      <c r="G137" s="193"/>
      <c r="H137" s="194" t="s">
        <v>19</v>
      </c>
      <c r="I137" s="196"/>
      <c r="J137" s="193"/>
      <c r="K137" s="193"/>
      <c r="L137" s="197"/>
      <c r="M137" s="198"/>
      <c r="N137" s="199"/>
      <c r="O137" s="199"/>
      <c r="P137" s="199"/>
      <c r="Q137" s="199"/>
      <c r="R137" s="199"/>
      <c r="S137" s="199"/>
      <c r="T137" s="200"/>
      <c r="AT137" s="201" t="s">
        <v>143</v>
      </c>
      <c r="AU137" s="201" t="s">
        <v>82</v>
      </c>
      <c r="AV137" s="13" t="s">
        <v>80</v>
      </c>
      <c r="AW137" s="13" t="s">
        <v>33</v>
      </c>
      <c r="AX137" s="13" t="s">
        <v>72</v>
      </c>
      <c r="AY137" s="201" t="s">
        <v>132</v>
      </c>
    </row>
    <row r="138" spans="1:65" s="14" customFormat="1" ht="11.25">
      <c r="B138" s="202"/>
      <c r="C138" s="203"/>
      <c r="D138" s="187" t="s">
        <v>143</v>
      </c>
      <c r="E138" s="204" t="s">
        <v>19</v>
      </c>
      <c r="F138" s="205" t="s">
        <v>633</v>
      </c>
      <c r="G138" s="203"/>
      <c r="H138" s="206">
        <v>11.16</v>
      </c>
      <c r="I138" s="207"/>
      <c r="J138" s="203"/>
      <c r="K138" s="203"/>
      <c r="L138" s="208"/>
      <c r="M138" s="209"/>
      <c r="N138" s="210"/>
      <c r="O138" s="210"/>
      <c r="P138" s="210"/>
      <c r="Q138" s="210"/>
      <c r="R138" s="210"/>
      <c r="S138" s="210"/>
      <c r="T138" s="211"/>
      <c r="AT138" s="212" t="s">
        <v>143</v>
      </c>
      <c r="AU138" s="212" t="s">
        <v>82</v>
      </c>
      <c r="AV138" s="14" t="s">
        <v>82</v>
      </c>
      <c r="AW138" s="14" t="s">
        <v>33</v>
      </c>
      <c r="AX138" s="14" t="s">
        <v>80</v>
      </c>
      <c r="AY138" s="212" t="s">
        <v>132</v>
      </c>
    </row>
    <row r="139" spans="1:65" s="12" customFormat="1" ht="22.9" customHeight="1">
      <c r="B139" s="158"/>
      <c r="C139" s="159"/>
      <c r="D139" s="160" t="s">
        <v>71</v>
      </c>
      <c r="E139" s="172" t="s">
        <v>82</v>
      </c>
      <c r="F139" s="172" t="s">
        <v>634</v>
      </c>
      <c r="G139" s="159"/>
      <c r="H139" s="159"/>
      <c r="I139" s="162"/>
      <c r="J139" s="173">
        <f>BK139</f>
        <v>0</v>
      </c>
      <c r="K139" s="159"/>
      <c r="L139" s="164"/>
      <c r="M139" s="165"/>
      <c r="N139" s="166"/>
      <c r="O139" s="166"/>
      <c r="P139" s="167">
        <f>SUM(P140:P153)</f>
        <v>0</v>
      </c>
      <c r="Q139" s="166"/>
      <c r="R139" s="167">
        <f>SUM(R140:R153)</f>
        <v>1.285704</v>
      </c>
      <c r="S139" s="166"/>
      <c r="T139" s="168">
        <f>SUM(T140:T153)</f>
        <v>0</v>
      </c>
      <c r="AR139" s="169" t="s">
        <v>80</v>
      </c>
      <c r="AT139" s="170" t="s">
        <v>71</v>
      </c>
      <c r="AU139" s="170" t="s">
        <v>80</v>
      </c>
      <c r="AY139" s="169" t="s">
        <v>132</v>
      </c>
      <c r="BK139" s="171">
        <f>SUM(BK140:BK153)</f>
        <v>0</v>
      </c>
    </row>
    <row r="140" spans="1:65" s="2" customFormat="1" ht="14.45" customHeight="1">
      <c r="A140" s="35"/>
      <c r="B140" s="36"/>
      <c r="C140" s="174" t="s">
        <v>213</v>
      </c>
      <c r="D140" s="174" t="s">
        <v>134</v>
      </c>
      <c r="E140" s="175" t="s">
        <v>635</v>
      </c>
      <c r="F140" s="176" t="s">
        <v>636</v>
      </c>
      <c r="G140" s="177" t="s">
        <v>183</v>
      </c>
      <c r="H140" s="178">
        <v>0.64800000000000002</v>
      </c>
      <c r="I140" s="179"/>
      <c r="J140" s="180">
        <f>ROUND(I140*H140,2)</f>
        <v>0</v>
      </c>
      <c r="K140" s="176" t="s">
        <v>138</v>
      </c>
      <c r="L140" s="40"/>
      <c r="M140" s="181" t="s">
        <v>19</v>
      </c>
      <c r="N140" s="182" t="s">
        <v>43</v>
      </c>
      <c r="O140" s="65"/>
      <c r="P140" s="183">
        <f>O140*H140</f>
        <v>0</v>
      </c>
      <c r="Q140" s="183">
        <v>1.98</v>
      </c>
      <c r="R140" s="183">
        <f>Q140*H140</f>
        <v>1.28304</v>
      </c>
      <c r="S140" s="183">
        <v>0</v>
      </c>
      <c r="T140" s="184">
        <f>S140*H140</f>
        <v>0</v>
      </c>
      <c r="U140" s="35"/>
      <c r="V140" s="35"/>
      <c r="W140" s="35"/>
      <c r="X140" s="35"/>
      <c r="Y140" s="35"/>
      <c r="Z140" s="35"/>
      <c r="AA140" s="35"/>
      <c r="AB140" s="35"/>
      <c r="AC140" s="35"/>
      <c r="AD140" s="35"/>
      <c r="AE140" s="35"/>
      <c r="AR140" s="185" t="s">
        <v>139</v>
      </c>
      <c r="AT140" s="185" t="s">
        <v>134</v>
      </c>
      <c r="AU140" s="185" t="s">
        <v>82</v>
      </c>
      <c r="AY140" s="18" t="s">
        <v>132</v>
      </c>
      <c r="BE140" s="186">
        <f>IF(N140="základní",J140,0)</f>
        <v>0</v>
      </c>
      <c r="BF140" s="186">
        <f>IF(N140="snížená",J140,0)</f>
        <v>0</v>
      </c>
      <c r="BG140" s="186">
        <f>IF(N140="zákl. přenesená",J140,0)</f>
        <v>0</v>
      </c>
      <c r="BH140" s="186">
        <f>IF(N140="sníž. přenesená",J140,0)</f>
        <v>0</v>
      </c>
      <c r="BI140" s="186">
        <f>IF(N140="nulová",J140,0)</f>
        <v>0</v>
      </c>
      <c r="BJ140" s="18" t="s">
        <v>80</v>
      </c>
      <c r="BK140" s="186">
        <f>ROUND(I140*H140,2)</f>
        <v>0</v>
      </c>
      <c r="BL140" s="18" t="s">
        <v>139</v>
      </c>
      <c r="BM140" s="185" t="s">
        <v>637</v>
      </c>
    </row>
    <row r="141" spans="1:65" s="2" customFormat="1" ht="48.75">
      <c r="A141" s="35"/>
      <c r="B141" s="36"/>
      <c r="C141" s="37"/>
      <c r="D141" s="187" t="s">
        <v>141</v>
      </c>
      <c r="E141" s="37"/>
      <c r="F141" s="188" t="s">
        <v>638</v>
      </c>
      <c r="G141" s="37"/>
      <c r="H141" s="37"/>
      <c r="I141" s="189"/>
      <c r="J141" s="37"/>
      <c r="K141" s="37"/>
      <c r="L141" s="40"/>
      <c r="M141" s="190"/>
      <c r="N141" s="191"/>
      <c r="O141" s="65"/>
      <c r="P141" s="65"/>
      <c r="Q141" s="65"/>
      <c r="R141" s="65"/>
      <c r="S141" s="65"/>
      <c r="T141" s="66"/>
      <c r="U141" s="35"/>
      <c r="V141" s="35"/>
      <c r="W141" s="35"/>
      <c r="X141" s="35"/>
      <c r="Y141" s="35"/>
      <c r="Z141" s="35"/>
      <c r="AA141" s="35"/>
      <c r="AB141" s="35"/>
      <c r="AC141" s="35"/>
      <c r="AD141" s="35"/>
      <c r="AE141" s="35"/>
      <c r="AT141" s="18" t="s">
        <v>141</v>
      </c>
      <c r="AU141" s="18" t="s">
        <v>82</v>
      </c>
    </row>
    <row r="142" spans="1:65" s="13" customFormat="1" ht="11.25">
      <c r="B142" s="192"/>
      <c r="C142" s="193"/>
      <c r="D142" s="187" t="s">
        <v>143</v>
      </c>
      <c r="E142" s="194" t="s">
        <v>19</v>
      </c>
      <c r="F142" s="195" t="s">
        <v>639</v>
      </c>
      <c r="G142" s="193"/>
      <c r="H142" s="194" t="s">
        <v>19</v>
      </c>
      <c r="I142" s="196"/>
      <c r="J142" s="193"/>
      <c r="K142" s="193"/>
      <c r="L142" s="197"/>
      <c r="M142" s="198"/>
      <c r="N142" s="199"/>
      <c r="O142" s="199"/>
      <c r="P142" s="199"/>
      <c r="Q142" s="199"/>
      <c r="R142" s="199"/>
      <c r="S142" s="199"/>
      <c r="T142" s="200"/>
      <c r="AT142" s="201" t="s">
        <v>143</v>
      </c>
      <c r="AU142" s="201" t="s">
        <v>82</v>
      </c>
      <c r="AV142" s="13" t="s">
        <v>80</v>
      </c>
      <c r="AW142" s="13" t="s">
        <v>33</v>
      </c>
      <c r="AX142" s="13" t="s">
        <v>72</v>
      </c>
      <c r="AY142" s="201" t="s">
        <v>132</v>
      </c>
    </row>
    <row r="143" spans="1:65" s="14" customFormat="1" ht="11.25">
      <c r="B143" s="202"/>
      <c r="C143" s="203"/>
      <c r="D143" s="187" t="s">
        <v>143</v>
      </c>
      <c r="E143" s="204" t="s">
        <v>19</v>
      </c>
      <c r="F143" s="205" t="s">
        <v>640</v>
      </c>
      <c r="G143" s="203"/>
      <c r="H143" s="206">
        <v>0.64800000000000002</v>
      </c>
      <c r="I143" s="207"/>
      <c r="J143" s="203"/>
      <c r="K143" s="203"/>
      <c r="L143" s="208"/>
      <c r="M143" s="209"/>
      <c r="N143" s="210"/>
      <c r="O143" s="210"/>
      <c r="P143" s="210"/>
      <c r="Q143" s="210"/>
      <c r="R143" s="210"/>
      <c r="S143" s="210"/>
      <c r="T143" s="211"/>
      <c r="AT143" s="212" t="s">
        <v>143</v>
      </c>
      <c r="AU143" s="212" t="s">
        <v>82</v>
      </c>
      <c r="AV143" s="14" t="s">
        <v>82</v>
      </c>
      <c r="AW143" s="14" t="s">
        <v>33</v>
      </c>
      <c r="AX143" s="14" t="s">
        <v>80</v>
      </c>
      <c r="AY143" s="212" t="s">
        <v>132</v>
      </c>
    </row>
    <row r="144" spans="1:65" s="2" customFormat="1" ht="14.45" customHeight="1">
      <c r="A144" s="35"/>
      <c r="B144" s="36"/>
      <c r="C144" s="174" t="s">
        <v>220</v>
      </c>
      <c r="D144" s="174" t="s">
        <v>134</v>
      </c>
      <c r="E144" s="175" t="s">
        <v>641</v>
      </c>
      <c r="F144" s="176" t="s">
        <v>642</v>
      </c>
      <c r="G144" s="177" t="s">
        <v>183</v>
      </c>
      <c r="H144" s="178">
        <v>0.58499999999999996</v>
      </c>
      <c r="I144" s="179"/>
      <c r="J144" s="180">
        <f>ROUND(I144*H144,2)</f>
        <v>0</v>
      </c>
      <c r="K144" s="176" t="s">
        <v>138</v>
      </c>
      <c r="L144" s="40"/>
      <c r="M144" s="181" t="s">
        <v>19</v>
      </c>
      <c r="N144" s="182" t="s">
        <v>43</v>
      </c>
      <c r="O144" s="65"/>
      <c r="P144" s="183">
        <f>O144*H144</f>
        <v>0</v>
      </c>
      <c r="Q144" s="183">
        <v>0</v>
      </c>
      <c r="R144" s="183">
        <f>Q144*H144</f>
        <v>0</v>
      </c>
      <c r="S144" s="183">
        <v>0</v>
      </c>
      <c r="T144" s="184">
        <f>S144*H144</f>
        <v>0</v>
      </c>
      <c r="U144" s="35"/>
      <c r="V144" s="35"/>
      <c r="W144" s="35"/>
      <c r="X144" s="35"/>
      <c r="Y144" s="35"/>
      <c r="Z144" s="35"/>
      <c r="AA144" s="35"/>
      <c r="AB144" s="35"/>
      <c r="AC144" s="35"/>
      <c r="AD144" s="35"/>
      <c r="AE144" s="35"/>
      <c r="AR144" s="185" t="s">
        <v>139</v>
      </c>
      <c r="AT144" s="185" t="s">
        <v>134</v>
      </c>
      <c r="AU144" s="185" t="s">
        <v>82</v>
      </c>
      <c r="AY144" s="18" t="s">
        <v>132</v>
      </c>
      <c r="BE144" s="186">
        <f>IF(N144="základní",J144,0)</f>
        <v>0</v>
      </c>
      <c r="BF144" s="186">
        <f>IF(N144="snížená",J144,0)</f>
        <v>0</v>
      </c>
      <c r="BG144" s="186">
        <f>IF(N144="zákl. přenesená",J144,0)</f>
        <v>0</v>
      </c>
      <c r="BH144" s="186">
        <f>IF(N144="sníž. přenesená",J144,0)</f>
        <v>0</v>
      </c>
      <c r="BI144" s="186">
        <f>IF(N144="nulová",J144,0)</f>
        <v>0</v>
      </c>
      <c r="BJ144" s="18" t="s">
        <v>80</v>
      </c>
      <c r="BK144" s="186">
        <f>ROUND(I144*H144,2)</f>
        <v>0</v>
      </c>
      <c r="BL144" s="18" t="s">
        <v>139</v>
      </c>
      <c r="BM144" s="185" t="s">
        <v>643</v>
      </c>
    </row>
    <row r="145" spans="1:65" s="2" customFormat="1" ht="87.75">
      <c r="A145" s="35"/>
      <c r="B145" s="36"/>
      <c r="C145" s="37"/>
      <c r="D145" s="187" t="s">
        <v>141</v>
      </c>
      <c r="E145" s="37"/>
      <c r="F145" s="188" t="s">
        <v>644</v>
      </c>
      <c r="G145" s="37"/>
      <c r="H145" s="37"/>
      <c r="I145" s="189"/>
      <c r="J145" s="37"/>
      <c r="K145" s="37"/>
      <c r="L145" s="40"/>
      <c r="M145" s="190"/>
      <c r="N145" s="191"/>
      <c r="O145" s="65"/>
      <c r="P145" s="65"/>
      <c r="Q145" s="65"/>
      <c r="R145" s="65"/>
      <c r="S145" s="65"/>
      <c r="T145" s="66"/>
      <c r="U145" s="35"/>
      <c r="V145" s="35"/>
      <c r="W145" s="35"/>
      <c r="X145" s="35"/>
      <c r="Y145" s="35"/>
      <c r="Z145" s="35"/>
      <c r="AA145" s="35"/>
      <c r="AB145" s="35"/>
      <c r="AC145" s="35"/>
      <c r="AD145" s="35"/>
      <c r="AE145" s="35"/>
      <c r="AT145" s="18" t="s">
        <v>141</v>
      </c>
      <c r="AU145" s="18" t="s">
        <v>82</v>
      </c>
    </row>
    <row r="146" spans="1:65" s="13" customFormat="1" ht="11.25">
      <c r="B146" s="192"/>
      <c r="C146" s="193"/>
      <c r="D146" s="187" t="s">
        <v>143</v>
      </c>
      <c r="E146" s="194" t="s">
        <v>19</v>
      </c>
      <c r="F146" s="195" t="s">
        <v>631</v>
      </c>
      <c r="G146" s="193"/>
      <c r="H146" s="194" t="s">
        <v>19</v>
      </c>
      <c r="I146" s="196"/>
      <c r="J146" s="193"/>
      <c r="K146" s="193"/>
      <c r="L146" s="197"/>
      <c r="M146" s="198"/>
      <c r="N146" s="199"/>
      <c r="O146" s="199"/>
      <c r="P146" s="199"/>
      <c r="Q146" s="199"/>
      <c r="R146" s="199"/>
      <c r="S146" s="199"/>
      <c r="T146" s="200"/>
      <c r="AT146" s="201" t="s">
        <v>143</v>
      </c>
      <c r="AU146" s="201" t="s">
        <v>82</v>
      </c>
      <c r="AV146" s="13" t="s">
        <v>80</v>
      </c>
      <c r="AW146" s="13" t="s">
        <v>33</v>
      </c>
      <c r="AX146" s="13" t="s">
        <v>72</v>
      </c>
      <c r="AY146" s="201" t="s">
        <v>132</v>
      </c>
    </row>
    <row r="147" spans="1:65" s="13" customFormat="1" ht="11.25">
      <c r="B147" s="192"/>
      <c r="C147" s="193"/>
      <c r="D147" s="187" t="s">
        <v>143</v>
      </c>
      <c r="E147" s="194" t="s">
        <v>19</v>
      </c>
      <c r="F147" s="195" t="s">
        <v>645</v>
      </c>
      <c r="G147" s="193"/>
      <c r="H147" s="194" t="s">
        <v>19</v>
      </c>
      <c r="I147" s="196"/>
      <c r="J147" s="193"/>
      <c r="K147" s="193"/>
      <c r="L147" s="197"/>
      <c r="M147" s="198"/>
      <c r="N147" s="199"/>
      <c r="O147" s="199"/>
      <c r="P147" s="199"/>
      <c r="Q147" s="199"/>
      <c r="R147" s="199"/>
      <c r="S147" s="199"/>
      <c r="T147" s="200"/>
      <c r="AT147" s="201" t="s">
        <v>143</v>
      </c>
      <c r="AU147" s="201" t="s">
        <v>82</v>
      </c>
      <c r="AV147" s="13" t="s">
        <v>80</v>
      </c>
      <c r="AW147" s="13" t="s">
        <v>33</v>
      </c>
      <c r="AX147" s="13" t="s">
        <v>72</v>
      </c>
      <c r="AY147" s="201" t="s">
        <v>132</v>
      </c>
    </row>
    <row r="148" spans="1:65" s="14" customFormat="1" ht="11.25">
      <c r="B148" s="202"/>
      <c r="C148" s="203"/>
      <c r="D148" s="187" t="s">
        <v>143</v>
      </c>
      <c r="E148" s="204" t="s">
        <v>19</v>
      </c>
      <c r="F148" s="205" t="s">
        <v>646</v>
      </c>
      <c r="G148" s="203"/>
      <c r="H148" s="206">
        <v>0.58499999999999996</v>
      </c>
      <c r="I148" s="207"/>
      <c r="J148" s="203"/>
      <c r="K148" s="203"/>
      <c r="L148" s="208"/>
      <c r="M148" s="209"/>
      <c r="N148" s="210"/>
      <c r="O148" s="210"/>
      <c r="P148" s="210"/>
      <c r="Q148" s="210"/>
      <c r="R148" s="210"/>
      <c r="S148" s="210"/>
      <c r="T148" s="211"/>
      <c r="AT148" s="212" t="s">
        <v>143</v>
      </c>
      <c r="AU148" s="212" t="s">
        <v>82</v>
      </c>
      <c r="AV148" s="14" t="s">
        <v>82</v>
      </c>
      <c r="AW148" s="14" t="s">
        <v>33</v>
      </c>
      <c r="AX148" s="14" t="s">
        <v>80</v>
      </c>
      <c r="AY148" s="212" t="s">
        <v>132</v>
      </c>
    </row>
    <row r="149" spans="1:65" s="2" customFormat="1" ht="14.45" customHeight="1">
      <c r="A149" s="35"/>
      <c r="B149" s="36"/>
      <c r="C149" s="174" t="s">
        <v>226</v>
      </c>
      <c r="D149" s="174" t="s">
        <v>134</v>
      </c>
      <c r="E149" s="175" t="s">
        <v>647</v>
      </c>
      <c r="F149" s="176" t="s">
        <v>648</v>
      </c>
      <c r="G149" s="177" t="s">
        <v>137</v>
      </c>
      <c r="H149" s="178">
        <v>1.8</v>
      </c>
      <c r="I149" s="179"/>
      <c r="J149" s="180">
        <f>ROUND(I149*H149,2)</f>
        <v>0</v>
      </c>
      <c r="K149" s="176" t="s">
        <v>138</v>
      </c>
      <c r="L149" s="40"/>
      <c r="M149" s="181" t="s">
        <v>19</v>
      </c>
      <c r="N149" s="182" t="s">
        <v>43</v>
      </c>
      <c r="O149" s="65"/>
      <c r="P149" s="183">
        <f>O149*H149</f>
        <v>0</v>
      </c>
      <c r="Q149" s="183">
        <v>1.4400000000000001E-3</v>
      </c>
      <c r="R149" s="183">
        <f>Q149*H149</f>
        <v>2.5920000000000001E-3</v>
      </c>
      <c r="S149" s="183">
        <v>0</v>
      </c>
      <c r="T149" s="184">
        <f>S149*H149</f>
        <v>0</v>
      </c>
      <c r="U149" s="35"/>
      <c r="V149" s="35"/>
      <c r="W149" s="35"/>
      <c r="X149" s="35"/>
      <c r="Y149" s="35"/>
      <c r="Z149" s="35"/>
      <c r="AA149" s="35"/>
      <c r="AB149" s="35"/>
      <c r="AC149" s="35"/>
      <c r="AD149" s="35"/>
      <c r="AE149" s="35"/>
      <c r="AR149" s="185" t="s">
        <v>139</v>
      </c>
      <c r="AT149" s="185" t="s">
        <v>134</v>
      </c>
      <c r="AU149" s="185" t="s">
        <v>82</v>
      </c>
      <c r="AY149" s="18" t="s">
        <v>132</v>
      </c>
      <c r="BE149" s="186">
        <f>IF(N149="základní",J149,0)</f>
        <v>0</v>
      </c>
      <c r="BF149" s="186">
        <f>IF(N149="snížená",J149,0)</f>
        <v>0</v>
      </c>
      <c r="BG149" s="186">
        <f>IF(N149="zákl. přenesená",J149,0)</f>
        <v>0</v>
      </c>
      <c r="BH149" s="186">
        <f>IF(N149="sníž. přenesená",J149,0)</f>
        <v>0</v>
      </c>
      <c r="BI149" s="186">
        <f>IF(N149="nulová",J149,0)</f>
        <v>0</v>
      </c>
      <c r="BJ149" s="18" t="s">
        <v>80</v>
      </c>
      <c r="BK149" s="186">
        <f>ROUND(I149*H149,2)</f>
        <v>0</v>
      </c>
      <c r="BL149" s="18" t="s">
        <v>139</v>
      </c>
      <c r="BM149" s="185" t="s">
        <v>649</v>
      </c>
    </row>
    <row r="150" spans="1:65" s="2" customFormat="1" ht="87.75">
      <c r="A150" s="35"/>
      <c r="B150" s="36"/>
      <c r="C150" s="37"/>
      <c r="D150" s="187" t="s">
        <v>141</v>
      </c>
      <c r="E150" s="37"/>
      <c r="F150" s="188" t="s">
        <v>650</v>
      </c>
      <c r="G150" s="37"/>
      <c r="H150" s="37"/>
      <c r="I150" s="189"/>
      <c r="J150" s="37"/>
      <c r="K150" s="37"/>
      <c r="L150" s="40"/>
      <c r="M150" s="190"/>
      <c r="N150" s="191"/>
      <c r="O150" s="65"/>
      <c r="P150" s="65"/>
      <c r="Q150" s="65"/>
      <c r="R150" s="65"/>
      <c r="S150" s="65"/>
      <c r="T150" s="66"/>
      <c r="U150" s="35"/>
      <c r="V150" s="35"/>
      <c r="W150" s="35"/>
      <c r="X150" s="35"/>
      <c r="Y150" s="35"/>
      <c r="Z150" s="35"/>
      <c r="AA150" s="35"/>
      <c r="AB150" s="35"/>
      <c r="AC150" s="35"/>
      <c r="AD150" s="35"/>
      <c r="AE150" s="35"/>
      <c r="AT150" s="18" t="s">
        <v>141</v>
      </c>
      <c r="AU150" s="18" t="s">
        <v>82</v>
      </c>
    </row>
    <row r="151" spans="1:65" s="14" customFormat="1" ht="11.25">
      <c r="B151" s="202"/>
      <c r="C151" s="203"/>
      <c r="D151" s="187" t="s">
        <v>143</v>
      </c>
      <c r="E151" s="204" t="s">
        <v>19</v>
      </c>
      <c r="F151" s="205" t="s">
        <v>651</v>
      </c>
      <c r="G151" s="203"/>
      <c r="H151" s="206">
        <v>1.8</v>
      </c>
      <c r="I151" s="207"/>
      <c r="J151" s="203"/>
      <c r="K151" s="203"/>
      <c r="L151" s="208"/>
      <c r="M151" s="209"/>
      <c r="N151" s="210"/>
      <c r="O151" s="210"/>
      <c r="P151" s="210"/>
      <c r="Q151" s="210"/>
      <c r="R151" s="210"/>
      <c r="S151" s="210"/>
      <c r="T151" s="211"/>
      <c r="AT151" s="212" t="s">
        <v>143</v>
      </c>
      <c r="AU151" s="212" t="s">
        <v>82</v>
      </c>
      <c r="AV151" s="14" t="s">
        <v>82</v>
      </c>
      <c r="AW151" s="14" t="s">
        <v>33</v>
      </c>
      <c r="AX151" s="14" t="s">
        <v>80</v>
      </c>
      <c r="AY151" s="212" t="s">
        <v>132</v>
      </c>
    </row>
    <row r="152" spans="1:65" s="2" customFormat="1" ht="14.45" customHeight="1">
      <c r="A152" s="35"/>
      <c r="B152" s="36"/>
      <c r="C152" s="174" t="s">
        <v>8</v>
      </c>
      <c r="D152" s="174" t="s">
        <v>134</v>
      </c>
      <c r="E152" s="175" t="s">
        <v>652</v>
      </c>
      <c r="F152" s="176" t="s">
        <v>653</v>
      </c>
      <c r="G152" s="177" t="s">
        <v>137</v>
      </c>
      <c r="H152" s="178">
        <v>1.8</v>
      </c>
      <c r="I152" s="179"/>
      <c r="J152" s="180">
        <f>ROUND(I152*H152,2)</f>
        <v>0</v>
      </c>
      <c r="K152" s="176" t="s">
        <v>138</v>
      </c>
      <c r="L152" s="40"/>
      <c r="M152" s="181" t="s">
        <v>19</v>
      </c>
      <c r="N152" s="182" t="s">
        <v>43</v>
      </c>
      <c r="O152" s="65"/>
      <c r="P152" s="183">
        <f>O152*H152</f>
        <v>0</v>
      </c>
      <c r="Q152" s="183">
        <v>4.0000000000000003E-5</v>
      </c>
      <c r="R152" s="183">
        <f>Q152*H152</f>
        <v>7.2000000000000002E-5</v>
      </c>
      <c r="S152" s="183">
        <v>0</v>
      </c>
      <c r="T152" s="184">
        <f>S152*H152</f>
        <v>0</v>
      </c>
      <c r="U152" s="35"/>
      <c r="V152" s="35"/>
      <c r="W152" s="35"/>
      <c r="X152" s="35"/>
      <c r="Y152" s="35"/>
      <c r="Z152" s="35"/>
      <c r="AA152" s="35"/>
      <c r="AB152" s="35"/>
      <c r="AC152" s="35"/>
      <c r="AD152" s="35"/>
      <c r="AE152" s="35"/>
      <c r="AR152" s="185" t="s">
        <v>139</v>
      </c>
      <c r="AT152" s="185" t="s">
        <v>134</v>
      </c>
      <c r="AU152" s="185" t="s">
        <v>82</v>
      </c>
      <c r="AY152" s="18" t="s">
        <v>132</v>
      </c>
      <c r="BE152" s="186">
        <f>IF(N152="základní",J152,0)</f>
        <v>0</v>
      </c>
      <c r="BF152" s="186">
        <f>IF(N152="snížená",J152,0)</f>
        <v>0</v>
      </c>
      <c r="BG152" s="186">
        <f>IF(N152="zákl. přenesená",J152,0)</f>
        <v>0</v>
      </c>
      <c r="BH152" s="186">
        <f>IF(N152="sníž. přenesená",J152,0)</f>
        <v>0</v>
      </c>
      <c r="BI152" s="186">
        <f>IF(N152="nulová",J152,0)</f>
        <v>0</v>
      </c>
      <c r="BJ152" s="18" t="s">
        <v>80</v>
      </c>
      <c r="BK152" s="186">
        <f>ROUND(I152*H152,2)</f>
        <v>0</v>
      </c>
      <c r="BL152" s="18" t="s">
        <v>139</v>
      </c>
      <c r="BM152" s="185" t="s">
        <v>654</v>
      </c>
    </row>
    <row r="153" spans="1:65" s="2" customFormat="1" ht="87.75">
      <c r="A153" s="35"/>
      <c r="B153" s="36"/>
      <c r="C153" s="37"/>
      <c r="D153" s="187" t="s">
        <v>141</v>
      </c>
      <c r="E153" s="37"/>
      <c r="F153" s="188" t="s">
        <v>650</v>
      </c>
      <c r="G153" s="37"/>
      <c r="H153" s="37"/>
      <c r="I153" s="189"/>
      <c r="J153" s="37"/>
      <c r="K153" s="37"/>
      <c r="L153" s="40"/>
      <c r="M153" s="190"/>
      <c r="N153" s="191"/>
      <c r="O153" s="65"/>
      <c r="P153" s="65"/>
      <c r="Q153" s="65"/>
      <c r="R153" s="65"/>
      <c r="S153" s="65"/>
      <c r="T153" s="66"/>
      <c r="U153" s="35"/>
      <c r="V153" s="35"/>
      <c r="W153" s="35"/>
      <c r="X153" s="35"/>
      <c r="Y153" s="35"/>
      <c r="Z153" s="35"/>
      <c r="AA153" s="35"/>
      <c r="AB153" s="35"/>
      <c r="AC153" s="35"/>
      <c r="AD153" s="35"/>
      <c r="AE153" s="35"/>
      <c r="AT153" s="18" t="s">
        <v>141</v>
      </c>
      <c r="AU153" s="18" t="s">
        <v>82</v>
      </c>
    </row>
    <row r="154" spans="1:65" s="12" customFormat="1" ht="22.9" customHeight="1">
      <c r="B154" s="158"/>
      <c r="C154" s="159"/>
      <c r="D154" s="160" t="s">
        <v>71</v>
      </c>
      <c r="E154" s="172" t="s">
        <v>151</v>
      </c>
      <c r="F154" s="172" t="s">
        <v>655</v>
      </c>
      <c r="G154" s="159"/>
      <c r="H154" s="159"/>
      <c r="I154" s="162"/>
      <c r="J154" s="173">
        <f>BK154</f>
        <v>0</v>
      </c>
      <c r="K154" s="159"/>
      <c r="L154" s="164"/>
      <c r="M154" s="165"/>
      <c r="N154" s="166"/>
      <c r="O154" s="166"/>
      <c r="P154" s="167">
        <f>SUM(P155:P183)</f>
        <v>0</v>
      </c>
      <c r="Q154" s="166"/>
      <c r="R154" s="167">
        <f>SUM(R155:R183)</f>
        <v>0.30577017000000001</v>
      </c>
      <c r="S154" s="166"/>
      <c r="T154" s="168">
        <f>SUM(T155:T183)</f>
        <v>0</v>
      </c>
      <c r="AR154" s="169" t="s">
        <v>80</v>
      </c>
      <c r="AT154" s="170" t="s">
        <v>71</v>
      </c>
      <c r="AU154" s="170" t="s">
        <v>80</v>
      </c>
      <c r="AY154" s="169" t="s">
        <v>132</v>
      </c>
      <c r="BK154" s="171">
        <f>SUM(BK155:BK183)</f>
        <v>0</v>
      </c>
    </row>
    <row r="155" spans="1:65" s="2" customFormat="1" ht="14.45" customHeight="1">
      <c r="A155" s="35"/>
      <c r="B155" s="36"/>
      <c r="C155" s="174" t="s">
        <v>236</v>
      </c>
      <c r="D155" s="174" t="s">
        <v>134</v>
      </c>
      <c r="E155" s="175" t="s">
        <v>656</v>
      </c>
      <c r="F155" s="176" t="s">
        <v>657</v>
      </c>
      <c r="G155" s="177" t="s">
        <v>183</v>
      </c>
      <c r="H155" s="178">
        <v>3.36</v>
      </c>
      <c r="I155" s="179"/>
      <c r="J155" s="180">
        <f>ROUND(I155*H155,2)</f>
        <v>0</v>
      </c>
      <c r="K155" s="176" t="s">
        <v>138</v>
      </c>
      <c r="L155" s="40"/>
      <c r="M155" s="181" t="s">
        <v>19</v>
      </c>
      <c r="N155" s="182" t="s">
        <v>43</v>
      </c>
      <c r="O155" s="65"/>
      <c r="P155" s="183">
        <f>O155*H155</f>
        <v>0</v>
      </c>
      <c r="Q155" s="183">
        <v>0</v>
      </c>
      <c r="R155" s="183">
        <f>Q155*H155</f>
        <v>0</v>
      </c>
      <c r="S155" s="183">
        <v>0</v>
      </c>
      <c r="T155" s="184">
        <f>S155*H155</f>
        <v>0</v>
      </c>
      <c r="U155" s="35"/>
      <c r="V155" s="35"/>
      <c r="W155" s="35"/>
      <c r="X155" s="35"/>
      <c r="Y155" s="35"/>
      <c r="Z155" s="35"/>
      <c r="AA155" s="35"/>
      <c r="AB155" s="35"/>
      <c r="AC155" s="35"/>
      <c r="AD155" s="35"/>
      <c r="AE155" s="35"/>
      <c r="AR155" s="185" t="s">
        <v>139</v>
      </c>
      <c r="AT155" s="185" t="s">
        <v>134</v>
      </c>
      <c r="AU155" s="185" t="s">
        <v>82</v>
      </c>
      <c r="AY155" s="18" t="s">
        <v>132</v>
      </c>
      <c r="BE155" s="186">
        <f>IF(N155="základní",J155,0)</f>
        <v>0</v>
      </c>
      <c r="BF155" s="186">
        <f>IF(N155="snížená",J155,0)</f>
        <v>0</v>
      </c>
      <c r="BG155" s="186">
        <f>IF(N155="zákl. přenesená",J155,0)</f>
        <v>0</v>
      </c>
      <c r="BH155" s="186">
        <f>IF(N155="sníž. přenesená",J155,0)</f>
        <v>0</v>
      </c>
      <c r="BI155" s="186">
        <f>IF(N155="nulová",J155,0)</f>
        <v>0</v>
      </c>
      <c r="BJ155" s="18" t="s">
        <v>80</v>
      </c>
      <c r="BK155" s="186">
        <f>ROUND(I155*H155,2)</f>
        <v>0</v>
      </c>
      <c r="BL155" s="18" t="s">
        <v>139</v>
      </c>
      <c r="BM155" s="185" t="s">
        <v>658</v>
      </c>
    </row>
    <row r="156" spans="1:65" s="2" customFormat="1" ht="29.25">
      <c r="A156" s="35"/>
      <c r="B156" s="36"/>
      <c r="C156" s="37"/>
      <c r="D156" s="187" t="s">
        <v>141</v>
      </c>
      <c r="E156" s="37"/>
      <c r="F156" s="188" t="s">
        <v>659</v>
      </c>
      <c r="G156" s="37"/>
      <c r="H156" s="37"/>
      <c r="I156" s="189"/>
      <c r="J156" s="37"/>
      <c r="K156" s="37"/>
      <c r="L156" s="40"/>
      <c r="M156" s="190"/>
      <c r="N156" s="191"/>
      <c r="O156" s="65"/>
      <c r="P156" s="65"/>
      <c r="Q156" s="65"/>
      <c r="R156" s="65"/>
      <c r="S156" s="65"/>
      <c r="T156" s="66"/>
      <c r="U156" s="35"/>
      <c r="V156" s="35"/>
      <c r="W156" s="35"/>
      <c r="X156" s="35"/>
      <c r="Y156" s="35"/>
      <c r="Z156" s="35"/>
      <c r="AA156" s="35"/>
      <c r="AB156" s="35"/>
      <c r="AC156" s="35"/>
      <c r="AD156" s="35"/>
      <c r="AE156" s="35"/>
      <c r="AT156" s="18" t="s">
        <v>141</v>
      </c>
      <c r="AU156" s="18" t="s">
        <v>82</v>
      </c>
    </row>
    <row r="157" spans="1:65" s="13" customFormat="1" ht="11.25">
      <c r="B157" s="192"/>
      <c r="C157" s="193"/>
      <c r="D157" s="187" t="s">
        <v>143</v>
      </c>
      <c r="E157" s="194" t="s">
        <v>19</v>
      </c>
      <c r="F157" s="195" t="s">
        <v>660</v>
      </c>
      <c r="G157" s="193"/>
      <c r="H157" s="194" t="s">
        <v>19</v>
      </c>
      <c r="I157" s="196"/>
      <c r="J157" s="193"/>
      <c r="K157" s="193"/>
      <c r="L157" s="197"/>
      <c r="M157" s="198"/>
      <c r="N157" s="199"/>
      <c r="O157" s="199"/>
      <c r="P157" s="199"/>
      <c r="Q157" s="199"/>
      <c r="R157" s="199"/>
      <c r="S157" s="199"/>
      <c r="T157" s="200"/>
      <c r="AT157" s="201" t="s">
        <v>143</v>
      </c>
      <c r="AU157" s="201" t="s">
        <v>82</v>
      </c>
      <c r="AV157" s="13" t="s">
        <v>80</v>
      </c>
      <c r="AW157" s="13" t="s">
        <v>33</v>
      </c>
      <c r="AX157" s="13" t="s">
        <v>72</v>
      </c>
      <c r="AY157" s="201" t="s">
        <v>132</v>
      </c>
    </row>
    <row r="158" spans="1:65" s="14" customFormat="1" ht="11.25">
      <c r="B158" s="202"/>
      <c r="C158" s="203"/>
      <c r="D158" s="187" t="s">
        <v>143</v>
      </c>
      <c r="E158" s="204" t="s">
        <v>19</v>
      </c>
      <c r="F158" s="205" t="s">
        <v>661</v>
      </c>
      <c r="G158" s="203"/>
      <c r="H158" s="206">
        <v>3.36</v>
      </c>
      <c r="I158" s="207"/>
      <c r="J158" s="203"/>
      <c r="K158" s="203"/>
      <c r="L158" s="208"/>
      <c r="M158" s="209"/>
      <c r="N158" s="210"/>
      <c r="O158" s="210"/>
      <c r="P158" s="210"/>
      <c r="Q158" s="210"/>
      <c r="R158" s="210"/>
      <c r="S158" s="210"/>
      <c r="T158" s="211"/>
      <c r="AT158" s="212" t="s">
        <v>143</v>
      </c>
      <c r="AU158" s="212" t="s">
        <v>82</v>
      </c>
      <c r="AV158" s="14" t="s">
        <v>82</v>
      </c>
      <c r="AW158" s="14" t="s">
        <v>33</v>
      </c>
      <c r="AX158" s="14" t="s">
        <v>80</v>
      </c>
      <c r="AY158" s="212" t="s">
        <v>132</v>
      </c>
    </row>
    <row r="159" spans="1:65" s="2" customFormat="1" ht="14.45" customHeight="1">
      <c r="A159" s="35"/>
      <c r="B159" s="36"/>
      <c r="C159" s="174" t="s">
        <v>242</v>
      </c>
      <c r="D159" s="174" t="s">
        <v>134</v>
      </c>
      <c r="E159" s="175" t="s">
        <v>662</v>
      </c>
      <c r="F159" s="176" t="s">
        <v>663</v>
      </c>
      <c r="G159" s="177" t="s">
        <v>137</v>
      </c>
      <c r="H159" s="178">
        <v>18.84</v>
      </c>
      <c r="I159" s="179"/>
      <c r="J159" s="180">
        <f>ROUND(I159*H159,2)</f>
        <v>0</v>
      </c>
      <c r="K159" s="176" t="s">
        <v>138</v>
      </c>
      <c r="L159" s="40"/>
      <c r="M159" s="181" t="s">
        <v>19</v>
      </c>
      <c r="N159" s="182" t="s">
        <v>43</v>
      </c>
      <c r="O159" s="65"/>
      <c r="P159" s="183">
        <f>O159*H159</f>
        <v>0</v>
      </c>
      <c r="Q159" s="183">
        <v>2.3700000000000001E-3</v>
      </c>
      <c r="R159" s="183">
        <f>Q159*H159</f>
        <v>4.4650800000000004E-2</v>
      </c>
      <c r="S159" s="183">
        <v>0</v>
      </c>
      <c r="T159" s="184">
        <f>S159*H159</f>
        <v>0</v>
      </c>
      <c r="U159" s="35"/>
      <c r="V159" s="35"/>
      <c r="W159" s="35"/>
      <c r="X159" s="35"/>
      <c r="Y159" s="35"/>
      <c r="Z159" s="35"/>
      <c r="AA159" s="35"/>
      <c r="AB159" s="35"/>
      <c r="AC159" s="35"/>
      <c r="AD159" s="35"/>
      <c r="AE159" s="35"/>
      <c r="AR159" s="185" t="s">
        <v>139</v>
      </c>
      <c r="AT159" s="185" t="s">
        <v>134</v>
      </c>
      <c r="AU159" s="185" t="s">
        <v>82</v>
      </c>
      <c r="AY159" s="18" t="s">
        <v>132</v>
      </c>
      <c r="BE159" s="186">
        <f>IF(N159="základní",J159,0)</f>
        <v>0</v>
      </c>
      <c r="BF159" s="186">
        <f>IF(N159="snížená",J159,0)</f>
        <v>0</v>
      </c>
      <c r="BG159" s="186">
        <f>IF(N159="zákl. přenesená",J159,0)</f>
        <v>0</v>
      </c>
      <c r="BH159" s="186">
        <f>IF(N159="sníž. přenesená",J159,0)</f>
        <v>0</v>
      </c>
      <c r="BI159" s="186">
        <f>IF(N159="nulová",J159,0)</f>
        <v>0</v>
      </c>
      <c r="BJ159" s="18" t="s">
        <v>80</v>
      </c>
      <c r="BK159" s="186">
        <f>ROUND(I159*H159,2)</f>
        <v>0</v>
      </c>
      <c r="BL159" s="18" t="s">
        <v>139</v>
      </c>
      <c r="BM159" s="185" t="s">
        <v>664</v>
      </c>
    </row>
    <row r="160" spans="1:65" s="2" customFormat="1" ht="39">
      <c r="A160" s="35"/>
      <c r="B160" s="36"/>
      <c r="C160" s="37"/>
      <c r="D160" s="187" t="s">
        <v>141</v>
      </c>
      <c r="E160" s="37"/>
      <c r="F160" s="188" t="s">
        <v>665</v>
      </c>
      <c r="G160" s="37"/>
      <c r="H160" s="37"/>
      <c r="I160" s="189"/>
      <c r="J160" s="37"/>
      <c r="K160" s="37"/>
      <c r="L160" s="40"/>
      <c r="M160" s="190"/>
      <c r="N160" s="191"/>
      <c r="O160" s="65"/>
      <c r="P160" s="65"/>
      <c r="Q160" s="65"/>
      <c r="R160" s="65"/>
      <c r="S160" s="65"/>
      <c r="T160" s="66"/>
      <c r="U160" s="35"/>
      <c r="V160" s="35"/>
      <c r="W160" s="35"/>
      <c r="X160" s="35"/>
      <c r="Y160" s="35"/>
      <c r="Z160" s="35"/>
      <c r="AA160" s="35"/>
      <c r="AB160" s="35"/>
      <c r="AC160" s="35"/>
      <c r="AD160" s="35"/>
      <c r="AE160" s="35"/>
      <c r="AT160" s="18" t="s">
        <v>141</v>
      </c>
      <c r="AU160" s="18" t="s">
        <v>82</v>
      </c>
    </row>
    <row r="161" spans="1:65" s="13" customFormat="1" ht="11.25">
      <c r="B161" s="192"/>
      <c r="C161" s="193"/>
      <c r="D161" s="187" t="s">
        <v>143</v>
      </c>
      <c r="E161" s="194" t="s">
        <v>19</v>
      </c>
      <c r="F161" s="195" t="s">
        <v>660</v>
      </c>
      <c r="G161" s="193"/>
      <c r="H161" s="194" t="s">
        <v>19</v>
      </c>
      <c r="I161" s="196"/>
      <c r="J161" s="193"/>
      <c r="K161" s="193"/>
      <c r="L161" s="197"/>
      <c r="M161" s="198"/>
      <c r="N161" s="199"/>
      <c r="O161" s="199"/>
      <c r="P161" s="199"/>
      <c r="Q161" s="199"/>
      <c r="R161" s="199"/>
      <c r="S161" s="199"/>
      <c r="T161" s="200"/>
      <c r="AT161" s="201" t="s">
        <v>143</v>
      </c>
      <c r="AU161" s="201" t="s">
        <v>82</v>
      </c>
      <c r="AV161" s="13" t="s">
        <v>80</v>
      </c>
      <c r="AW161" s="13" t="s">
        <v>33</v>
      </c>
      <c r="AX161" s="13" t="s">
        <v>72</v>
      </c>
      <c r="AY161" s="201" t="s">
        <v>132</v>
      </c>
    </row>
    <row r="162" spans="1:65" s="14" customFormat="1" ht="11.25">
      <c r="B162" s="202"/>
      <c r="C162" s="203"/>
      <c r="D162" s="187" t="s">
        <v>143</v>
      </c>
      <c r="E162" s="204" t="s">
        <v>19</v>
      </c>
      <c r="F162" s="205" t="s">
        <v>666</v>
      </c>
      <c r="G162" s="203"/>
      <c r="H162" s="206">
        <v>12.24</v>
      </c>
      <c r="I162" s="207"/>
      <c r="J162" s="203"/>
      <c r="K162" s="203"/>
      <c r="L162" s="208"/>
      <c r="M162" s="209"/>
      <c r="N162" s="210"/>
      <c r="O162" s="210"/>
      <c r="P162" s="210"/>
      <c r="Q162" s="210"/>
      <c r="R162" s="210"/>
      <c r="S162" s="210"/>
      <c r="T162" s="211"/>
      <c r="AT162" s="212" t="s">
        <v>143</v>
      </c>
      <c r="AU162" s="212" t="s">
        <v>82</v>
      </c>
      <c r="AV162" s="14" t="s">
        <v>82</v>
      </c>
      <c r="AW162" s="14" t="s">
        <v>33</v>
      </c>
      <c r="AX162" s="14" t="s">
        <v>72</v>
      </c>
      <c r="AY162" s="212" t="s">
        <v>132</v>
      </c>
    </row>
    <row r="163" spans="1:65" s="14" customFormat="1" ht="11.25">
      <c r="B163" s="202"/>
      <c r="C163" s="203"/>
      <c r="D163" s="187" t="s">
        <v>143</v>
      </c>
      <c r="E163" s="204" t="s">
        <v>19</v>
      </c>
      <c r="F163" s="205" t="s">
        <v>667</v>
      </c>
      <c r="G163" s="203"/>
      <c r="H163" s="206">
        <v>6.6</v>
      </c>
      <c r="I163" s="207"/>
      <c r="J163" s="203"/>
      <c r="K163" s="203"/>
      <c r="L163" s="208"/>
      <c r="M163" s="209"/>
      <c r="N163" s="210"/>
      <c r="O163" s="210"/>
      <c r="P163" s="210"/>
      <c r="Q163" s="210"/>
      <c r="R163" s="210"/>
      <c r="S163" s="210"/>
      <c r="T163" s="211"/>
      <c r="AT163" s="212" t="s">
        <v>143</v>
      </c>
      <c r="AU163" s="212" t="s">
        <v>82</v>
      </c>
      <c r="AV163" s="14" t="s">
        <v>82</v>
      </c>
      <c r="AW163" s="14" t="s">
        <v>33</v>
      </c>
      <c r="AX163" s="14" t="s">
        <v>72</v>
      </c>
      <c r="AY163" s="212" t="s">
        <v>132</v>
      </c>
    </row>
    <row r="164" spans="1:65" s="15" customFormat="1" ht="11.25">
      <c r="B164" s="213"/>
      <c r="C164" s="214"/>
      <c r="D164" s="187" t="s">
        <v>143</v>
      </c>
      <c r="E164" s="215" t="s">
        <v>19</v>
      </c>
      <c r="F164" s="216" t="s">
        <v>163</v>
      </c>
      <c r="G164" s="214"/>
      <c r="H164" s="217">
        <v>18.84</v>
      </c>
      <c r="I164" s="218"/>
      <c r="J164" s="214"/>
      <c r="K164" s="214"/>
      <c r="L164" s="219"/>
      <c r="M164" s="220"/>
      <c r="N164" s="221"/>
      <c r="O164" s="221"/>
      <c r="P164" s="221"/>
      <c r="Q164" s="221"/>
      <c r="R164" s="221"/>
      <c r="S164" s="221"/>
      <c r="T164" s="222"/>
      <c r="AT164" s="223" t="s">
        <v>143</v>
      </c>
      <c r="AU164" s="223" t="s">
        <v>82</v>
      </c>
      <c r="AV164" s="15" t="s">
        <v>139</v>
      </c>
      <c r="AW164" s="15" t="s">
        <v>33</v>
      </c>
      <c r="AX164" s="15" t="s">
        <v>80</v>
      </c>
      <c r="AY164" s="223" t="s">
        <v>132</v>
      </c>
    </row>
    <row r="165" spans="1:65" s="2" customFormat="1" ht="14.45" customHeight="1">
      <c r="A165" s="35"/>
      <c r="B165" s="36"/>
      <c r="C165" s="174" t="s">
        <v>247</v>
      </c>
      <c r="D165" s="174" t="s">
        <v>134</v>
      </c>
      <c r="E165" s="175" t="s">
        <v>668</v>
      </c>
      <c r="F165" s="176" t="s">
        <v>669</v>
      </c>
      <c r="G165" s="177" t="s">
        <v>137</v>
      </c>
      <c r="H165" s="178">
        <v>18.84</v>
      </c>
      <c r="I165" s="179"/>
      <c r="J165" s="180">
        <f>ROUND(I165*H165,2)</f>
        <v>0</v>
      </c>
      <c r="K165" s="176" t="s">
        <v>138</v>
      </c>
      <c r="L165" s="40"/>
      <c r="M165" s="181" t="s">
        <v>19</v>
      </c>
      <c r="N165" s="182" t="s">
        <v>43</v>
      </c>
      <c r="O165" s="65"/>
      <c r="P165" s="183">
        <f>O165*H165</f>
        <v>0</v>
      </c>
      <c r="Q165" s="183">
        <v>0</v>
      </c>
      <c r="R165" s="183">
        <f>Q165*H165</f>
        <v>0</v>
      </c>
      <c r="S165" s="183">
        <v>0</v>
      </c>
      <c r="T165" s="184">
        <f>S165*H165</f>
        <v>0</v>
      </c>
      <c r="U165" s="35"/>
      <c r="V165" s="35"/>
      <c r="W165" s="35"/>
      <c r="X165" s="35"/>
      <c r="Y165" s="35"/>
      <c r="Z165" s="35"/>
      <c r="AA165" s="35"/>
      <c r="AB165" s="35"/>
      <c r="AC165" s="35"/>
      <c r="AD165" s="35"/>
      <c r="AE165" s="35"/>
      <c r="AR165" s="185" t="s">
        <v>139</v>
      </c>
      <c r="AT165" s="185" t="s">
        <v>134</v>
      </c>
      <c r="AU165" s="185" t="s">
        <v>82</v>
      </c>
      <c r="AY165" s="18" t="s">
        <v>132</v>
      </c>
      <c r="BE165" s="186">
        <f>IF(N165="základní",J165,0)</f>
        <v>0</v>
      </c>
      <c r="BF165" s="186">
        <f>IF(N165="snížená",J165,0)</f>
        <v>0</v>
      </c>
      <c r="BG165" s="186">
        <f>IF(N165="zákl. přenesená",J165,0)</f>
        <v>0</v>
      </c>
      <c r="BH165" s="186">
        <f>IF(N165="sníž. přenesená",J165,0)</f>
        <v>0</v>
      </c>
      <c r="BI165" s="186">
        <f>IF(N165="nulová",J165,0)</f>
        <v>0</v>
      </c>
      <c r="BJ165" s="18" t="s">
        <v>80</v>
      </c>
      <c r="BK165" s="186">
        <f>ROUND(I165*H165,2)</f>
        <v>0</v>
      </c>
      <c r="BL165" s="18" t="s">
        <v>139</v>
      </c>
      <c r="BM165" s="185" t="s">
        <v>670</v>
      </c>
    </row>
    <row r="166" spans="1:65" s="2" customFormat="1" ht="39">
      <c r="A166" s="35"/>
      <c r="B166" s="36"/>
      <c r="C166" s="37"/>
      <c r="D166" s="187" t="s">
        <v>141</v>
      </c>
      <c r="E166" s="37"/>
      <c r="F166" s="188" t="s">
        <v>665</v>
      </c>
      <c r="G166" s="37"/>
      <c r="H166" s="37"/>
      <c r="I166" s="189"/>
      <c r="J166" s="37"/>
      <c r="K166" s="37"/>
      <c r="L166" s="40"/>
      <c r="M166" s="190"/>
      <c r="N166" s="191"/>
      <c r="O166" s="65"/>
      <c r="P166" s="65"/>
      <c r="Q166" s="65"/>
      <c r="R166" s="65"/>
      <c r="S166" s="65"/>
      <c r="T166" s="66"/>
      <c r="U166" s="35"/>
      <c r="V166" s="35"/>
      <c r="W166" s="35"/>
      <c r="X166" s="35"/>
      <c r="Y166" s="35"/>
      <c r="Z166" s="35"/>
      <c r="AA166" s="35"/>
      <c r="AB166" s="35"/>
      <c r="AC166" s="35"/>
      <c r="AD166" s="35"/>
      <c r="AE166" s="35"/>
      <c r="AT166" s="18" t="s">
        <v>141</v>
      </c>
      <c r="AU166" s="18" t="s">
        <v>82</v>
      </c>
    </row>
    <row r="167" spans="1:65" s="2" customFormat="1" ht="14.45" customHeight="1">
      <c r="A167" s="35"/>
      <c r="B167" s="36"/>
      <c r="C167" s="174" t="s">
        <v>253</v>
      </c>
      <c r="D167" s="174" t="s">
        <v>134</v>
      </c>
      <c r="E167" s="175" t="s">
        <v>671</v>
      </c>
      <c r="F167" s="176" t="s">
        <v>672</v>
      </c>
      <c r="G167" s="177" t="s">
        <v>217</v>
      </c>
      <c r="H167" s="178">
        <v>7.9000000000000001E-2</v>
      </c>
      <c r="I167" s="179"/>
      <c r="J167" s="180">
        <f>ROUND(I167*H167,2)</f>
        <v>0</v>
      </c>
      <c r="K167" s="176" t="s">
        <v>138</v>
      </c>
      <c r="L167" s="40"/>
      <c r="M167" s="181" t="s">
        <v>19</v>
      </c>
      <c r="N167" s="182" t="s">
        <v>43</v>
      </c>
      <c r="O167" s="65"/>
      <c r="P167" s="183">
        <f>O167*H167</f>
        <v>0</v>
      </c>
      <c r="Q167" s="183">
        <v>1.04359</v>
      </c>
      <c r="R167" s="183">
        <f>Q167*H167</f>
        <v>8.2443610000000001E-2</v>
      </c>
      <c r="S167" s="183">
        <v>0</v>
      </c>
      <c r="T167" s="184">
        <f>S167*H167</f>
        <v>0</v>
      </c>
      <c r="U167" s="35"/>
      <c r="V167" s="35"/>
      <c r="W167" s="35"/>
      <c r="X167" s="35"/>
      <c r="Y167" s="35"/>
      <c r="Z167" s="35"/>
      <c r="AA167" s="35"/>
      <c r="AB167" s="35"/>
      <c r="AC167" s="35"/>
      <c r="AD167" s="35"/>
      <c r="AE167" s="35"/>
      <c r="AR167" s="185" t="s">
        <v>139</v>
      </c>
      <c r="AT167" s="185" t="s">
        <v>134</v>
      </c>
      <c r="AU167" s="185" t="s">
        <v>82</v>
      </c>
      <c r="AY167" s="18" t="s">
        <v>132</v>
      </c>
      <c r="BE167" s="186">
        <f>IF(N167="základní",J167,0)</f>
        <v>0</v>
      </c>
      <c r="BF167" s="186">
        <f>IF(N167="snížená",J167,0)</f>
        <v>0</v>
      </c>
      <c r="BG167" s="186">
        <f>IF(N167="zákl. přenesená",J167,0)</f>
        <v>0</v>
      </c>
      <c r="BH167" s="186">
        <f>IF(N167="sníž. přenesená",J167,0)</f>
        <v>0</v>
      </c>
      <c r="BI167" s="186">
        <f>IF(N167="nulová",J167,0)</f>
        <v>0</v>
      </c>
      <c r="BJ167" s="18" t="s">
        <v>80</v>
      </c>
      <c r="BK167" s="186">
        <f>ROUND(I167*H167,2)</f>
        <v>0</v>
      </c>
      <c r="BL167" s="18" t="s">
        <v>139</v>
      </c>
      <c r="BM167" s="185" t="s">
        <v>673</v>
      </c>
    </row>
    <row r="168" spans="1:65" s="2" customFormat="1" ht="29.25">
      <c r="A168" s="35"/>
      <c r="B168" s="36"/>
      <c r="C168" s="37"/>
      <c r="D168" s="187" t="s">
        <v>141</v>
      </c>
      <c r="E168" s="37"/>
      <c r="F168" s="188" t="s">
        <v>674</v>
      </c>
      <c r="G168" s="37"/>
      <c r="H168" s="37"/>
      <c r="I168" s="189"/>
      <c r="J168" s="37"/>
      <c r="K168" s="37"/>
      <c r="L168" s="40"/>
      <c r="M168" s="190"/>
      <c r="N168" s="191"/>
      <c r="O168" s="65"/>
      <c r="P168" s="65"/>
      <c r="Q168" s="65"/>
      <c r="R168" s="65"/>
      <c r="S168" s="65"/>
      <c r="T168" s="66"/>
      <c r="U168" s="35"/>
      <c r="V168" s="35"/>
      <c r="W168" s="35"/>
      <c r="X168" s="35"/>
      <c r="Y168" s="35"/>
      <c r="Z168" s="35"/>
      <c r="AA168" s="35"/>
      <c r="AB168" s="35"/>
      <c r="AC168" s="35"/>
      <c r="AD168" s="35"/>
      <c r="AE168" s="35"/>
      <c r="AT168" s="18" t="s">
        <v>141</v>
      </c>
      <c r="AU168" s="18" t="s">
        <v>82</v>
      </c>
    </row>
    <row r="169" spans="1:65" s="13" customFormat="1" ht="11.25">
      <c r="B169" s="192"/>
      <c r="C169" s="193"/>
      <c r="D169" s="187" t="s">
        <v>143</v>
      </c>
      <c r="E169" s="194" t="s">
        <v>19</v>
      </c>
      <c r="F169" s="195" t="s">
        <v>675</v>
      </c>
      <c r="G169" s="193"/>
      <c r="H169" s="194" t="s">
        <v>19</v>
      </c>
      <c r="I169" s="196"/>
      <c r="J169" s="193"/>
      <c r="K169" s="193"/>
      <c r="L169" s="197"/>
      <c r="M169" s="198"/>
      <c r="N169" s="199"/>
      <c r="O169" s="199"/>
      <c r="P169" s="199"/>
      <c r="Q169" s="199"/>
      <c r="R169" s="199"/>
      <c r="S169" s="199"/>
      <c r="T169" s="200"/>
      <c r="AT169" s="201" t="s">
        <v>143</v>
      </c>
      <c r="AU169" s="201" t="s">
        <v>82</v>
      </c>
      <c r="AV169" s="13" t="s">
        <v>80</v>
      </c>
      <c r="AW169" s="13" t="s">
        <v>33</v>
      </c>
      <c r="AX169" s="13" t="s">
        <v>72</v>
      </c>
      <c r="AY169" s="201" t="s">
        <v>132</v>
      </c>
    </row>
    <row r="170" spans="1:65" s="14" customFormat="1" ht="11.25">
      <c r="B170" s="202"/>
      <c r="C170" s="203"/>
      <c r="D170" s="187" t="s">
        <v>143</v>
      </c>
      <c r="E170" s="204" t="s">
        <v>19</v>
      </c>
      <c r="F170" s="205" t="s">
        <v>676</v>
      </c>
      <c r="G170" s="203"/>
      <c r="H170" s="206">
        <v>4.8000000000000001E-2</v>
      </c>
      <c r="I170" s="207"/>
      <c r="J170" s="203"/>
      <c r="K170" s="203"/>
      <c r="L170" s="208"/>
      <c r="M170" s="209"/>
      <c r="N170" s="210"/>
      <c r="O170" s="210"/>
      <c r="P170" s="210"/>
      <c r="Q170" s="210"/>
      <c r="R170" s="210"/>
      <c r="S170" s="210"/>
      <c r="T170" s="211"/>
      <c r="AT170" s="212" t="s">
        <v>143</v>
      </c>
      <c r="AU170" s="212" t="s">
        <v>82</v>
      </c>
      <c r="AV170" s="14" t="s">
        <v>82</v>
      </c>
      <c r="AW170" s="14" t="s">
        <v>33</v>
      </c>
      <c r="AX170" s="14" t="s">
        <v>72</v>
      </c>
      <c r="AY170" s="212" t="s">
        <v>132</v>
      </c>
    </row>
    <row r="171" spans="1:65" s="14" customFormat="1" ht="11.25">
      <c r="B171" s="202"/>
      <c r="C171" s="203"/>
      <c r="D171" s="187" t="s">
        <v>143</v>
      </c>
      <c r="E171" s="204" t="s">
        <v>19</v>
      </c>
      <c r="F171" s="205" t="s">
        <v>677</v>
      </c>
      <c r="G171" s="203"/>
      <c r="H171" s="206">
        <v>6.0000000000000001E-3</v>
      </c>
      <c r="I171" s="207"/>
      <c r="J171" s="203"/>
      <c r="K171" s="203"/>
      <c r="L171" s="208"/>
      <c r="M171" s="209"/>
      <c r="N171" s="210"/>
      <c r="O171" s="210"/>
      <c r="P171" s="210"/>
      <c r="Q171" s="210"/>
      <c r="R171" s="210"/>
      <c r="S171" s="210"/>
      <c r="T171" s="211"/>
      <c r="AT171" s="212" t="s">
        <v>143</v>
      </c>
      <c r="AU171" s="212" t="s">
        <v>82</v>
      </c>
      <c r="AV171" s="14" t="s">
        <v>82</v>
      </c>
      <c r="AW171" s="14" t="s">
        <v>33</v>
      </c>
      <c r="AX171" s="14" t="s">
        <v>72</v>
      </c>
      <c r="AY171" s="212" t="s">
        <v>132</v>
      </c>
    </row>
    <row r="172" spans="1:65" s="14" customFormat="1" ht="11.25">
      <c r="B172" s="202"/>
      <c r="C172" s="203"/>
      <c r="D172" s="187" t="s">
        <v>143</v>
      </c>
      <c r="E172" s="204" t="s">
        <v>19</v>
      </c>
      <c r="F172" s="205" t="s">
        <v>678</v>
      </c>
      <c r="G172" s="203"/>
      <c r="H172" s="206">
        <v>0.01</v>
      </c>
      <c r="I172" s="207"/>
      <c r="J172" s="203"/>
      <c r="K172" s="203"/>
      <c r="L172" s="208"/>
      <c r="M172" s="209"/>
      <c r="N172" s="210"/>
      <c r="O172" s="210"/>
      <c r="P172" s="210"/>
      <c r="Q172" s="210"/>
      <c r="R172" s="210"/>
      <c r="S172" s="210"/>
      <c r="T172" s="211"/>
      <c r="AT172" s="212" t="s">
        <v>143</v>
      </c>
      <c r="AU172" s="212" t="s">
        <v>82</v>
      </c>
      <c r="AV172" s="14" t="s">
        <v>82</v>
      </c>
      <c r="AW172" s="14" t="s">
        <v>33</v>
      </c>
      <c r="AX172" s="14" t="s">
        <v>72</v>
      </c>
      <c r="AY172" s="212" t="s">
        <v>132</v>
      </c>
    </row>
    <row r="173" spans="1:65" s="14" customFormat="1" ht="11.25">
      <c r="B173" s="202"/>
      <c r="C173" s="203"/>
      <c r="D173" s="187" t="s">
        <v>143</v>
      </c>
      <c r="E173" s="204" t="s">
        <v>19</v>
      </c>
      <c r="F173" s="205" t="s">
        <v>679</v>
      </c>
      <c r="G173" s="203"/>
      <c r="H173" s="206">
        <v>1.4999999999999999E-2</v>
      </c>
      <c r="I173" s="207"/>
      <c r="J173" s="203"/>
      <c r="K173" s="203"/>
      <c r="L173" s="208"/>
      <c r="M173" s="209"/>
      <c r="N173" s="210"/>
      <c r="O173" s="210"/>
      <c r="P173" s="210"/>
      <c r="Q173" s="210"/>
      <c r="R173" s="210"/>
      <c r="S173" s="210"/>
      <c r="T173" s="211"/>
      <c r="AT173" s="212" t="s">
        <v>143</v>
      </c>
      <c r="AU173" s="212" t="s">
        <v>82</v>
      </c>
      <c r="AV173" s="14" t="s">
        <v>82</v>
      </c>
      <c r="AW173" s="14" t="s">
        <v>33</v>
      </c>
      <c r="AX173" s="14" t="s">
        <v>72</v>
      </c>
      <c r="AY173" s="212" t="s">
        <v>132</v>
      </c>
    </row>
    <row r="174" spans="1:65" s="15" customFormat="1" ht="11.25">
      <c r="B174" s="213"/>
      <c r="C174" s="214"/>
      <c r="D174" s="187" t="s">
        <v>143</v>
      </c>
      <c r="E174" s="215" t="s">
        <v>19</v>
      </c>
      <c r="F174" s="216" t="s">
        <v>163</v>
      </c>
      <c r="G174" s="214"/>
      <c r="H174" s="217">
        <v>7.9000000000000001E-2</v>
      </c>
      <c r="I174" s="218"/>
      <c r="J174" s="214"/>
      <c r="K174" s="214"/>
      <c r="L174" s="219"/>
      <c r="M174" s="220"/>
      <c r="N174" s="221"/>
      <c r="O174" s="221"/>
      <c r="P174" s="221"/>
      <c r="Q174" s="221"/>
      <c r="R174" s="221"/>
      <c r="S174" s="221"/>
      <c r="T174" s="222"/>
      <c r="AT174" s="223" t="s">
        <v>143</v>
      </c>
      <c r="AU174" s="223" t="s">
        <v>82</v>
      </c>
      <c r="AV174" s="15" t="s">
        <v>139</v>
      </c>
      <c r="AW174" s="15" t="s">
        <v>33</v>
      </c>
      <c r="AX174" s="15" t="s">
        <v>80</v>
      </c>
      <c r="AY174" s="223" t="s">
        <v>132</v>
      </c>
    </row>
    <row r="175" spans="1:65" s="2" customFormat="1" ht="14.45" customHeight="1">
      <c r="A175" s="35"/>
      <c r="B175" s="36"/>
      <c r="C175" s="174" t="s">
        <v>260</v>
      </c>
      <c r="D175" s="174" t="s">
        <v>134</v>
      </c>
      <c r="E175" s="175" t="s">
        <v>680</v>
      </c>
      <c r="F175" s="176" t="s">
        <v>681</v>
      </c>
      <c r="G175" s="177" t="s">
        <v>217</v>
      </c>
      <c r="H175" s="178">
        <v>0.16600000000000001</v>
      </c>
      <c r="I175" s="179"/>
      <c r="J175" s="180">
        <f>ROUND(I175*H175,2)</f>
        <v>0</v>
      </c>
      <c r="K175" s="176" t="s">
        <v>138</v>
      </c>
      <c r="L175" s="40"/>
      <c r="M175" s="181" t="s">
        <v>19</v>
      </c>
      <c r="N175" s="182" t="s">
        <v>43</v>
      </c>
      <c r="O175" s="65"/>
      <c r="P175" s="183">
        <f>O175*H175</f>
        <v>0</v>
      </c>
      <c r="Q175" s="183">
        <v>1.07636</v>
      </c>
      <c r="R175" s="183">
        <f>Q175*H175</f>
        <v>0.17867576000000002</v>
      </c>
      <c r="S175" s="183">
        <v>0</v>
      </c>
      <c r="T175" s="184">
        <f>S175*H175</f>
        <v>0</v>
      </c>
      <c r="U175" s="35"/>
      <c r="V175" s="35"/>
      <c r="W175" s="35"/>
      <c r="X175" s="35"/>
      <c r="Y175" s="35"/>
      <c r="Z175" s="35"/>
      <c r="AA175" s="35"/>
      <c r="AB175" s="35"/>
      <c r="AC175" s="35"/>
      <c r="AD175" s="35"/>
      <c r="AE175" s="35"/>
      <c r="AR175" s="185" t="s">
        <v>139</v>
      </c>
      <c r="AT175" s="185" t="s">
        <v>134</v>
      </c>
      <c r="AU175" s="185" t="s">
        <v>82</v>
      </c>
      <c r="AY175" s="18" t="s">
        <v>132</v>
      </c>
      <c r="BE175" s="186">
        <f>IF(N175="základní",J175,0)</f>
        <v>0</v>
      </c>
      <c r="BF175" s="186">
        <f>IF(N175="snížená",J175,0)</f>
        <v>0</v>
      </c>
      <c r="BG175" s="186">
        <f>IF(N175="zákl. přenesená",J175,0)</f>
        <v>0</v>
      </c>
      <c r="BH175" s="186">
        <f>IF(N175="sníž. přenesená",J175,0)</f>
        <v>0</v>
      </c>
      <c r="BI175" s="186">
        <f>IF(N175="nulová",J175,0)</f>
        <v>0</v>
      </c>
      <c r="BJ175" s="18" t="s">
        <v>80</v>
      </c>
      <c r="BK175" s="186">
        <f>ROUND(I175*H175,2)</f>
        <v>0</v>
      </c>
      <c r="BL175" s="18" t="s">
        <v>139</v>
      </c>
      <c r="BM175" s="185" t="s">
        <v>682</v>
      </c>
    </row>
    <row r="176" spans="1:65" s="2" customFormat="1" ht="29.25">
      <c r="A176" s="35"/>
      <c r="B176" s="36"/>
      <c r="C176" s="37"/>
      <c r="D176" s="187" t="s">
        <v>141</v>
      </c>
      <c r="E176" s="37"/>
      <c r="F176" s="188" t="s">
        <v>674</v>
      </c>
      <c r="G176" s="37"/>
      <c r="H176" s="37"/>
      <c r="I176" s="189"/>
      <c r="J176" s="37"/>
      <c r="K176" s="37"/>
      <c r="L176" s="40"/>
      <c r="M176" s="190"/>
      <c r="N176" s="191"/>
      <c r="O176" s="65"/>
      <c r="P176" s="65"/>
      <c r="Q176" s="65"/>
      <c r="R176" s="65"/>
      <c r="S176" s="65"/>
      <c r="T176" s="66"/>
      <c r="U176" s="35"/>
      <c r="V176" s="35"/>
      <c r="W176" s="35"/>
      <c r="X176" s="35"/>
      <c r="Y176" s="35"/>
      <c r="Z176" s="35"/>
      <c r="AA176" s="35"/>
      <c r="AB176" s="35"/>
      <c r="AC176" s="35"/>
      <c r="AD176" s="35"/>
      <c r="AE176" s="35"/>
      <c r="AT176" s="18" t="s">
        <v>141</v>
      </c>
      <c r="AU176" s="18" t="s">
        <v>82</v>
      </c>
    </row>
    <row r="177" spans="1:65" s="13" customFormat="1" ht="11.25">
      <c r="B177" s="192"/>
      <c r="C177" s="193"/>
      <c r="D177" s="187" t="s">
        <v>143</v>
      </c>
      <c r="E177" s="194" t="s">
        <v>19</v>
      </c>
      <c r="F177" s="195" t="s">
        <v>675</v>
      </c>
      <c r="G177" s="193"/>
      <c r="H177" s="194" t="s">
        <v>19</v>
      </c>
      <c r="I177" s="196"/>
      <c r="J177" s="193"/>
      <c r="K177" s="193"/>
      <c r="L177" s="197"/>
      <c r="M177" s="198"/>
      <c r="N177" s="199"/>
      <c r="O177" s="199"/>
      <c r="P177" s="199"/>
      <c r="Q177" s="199"/>
      <c r="R177" s="199"/>
      <c r="S177" s="199"/>
      <c r="T177" s="200"/>
      <c r="AT177" s="201" t="s">
        <v>143</v>
      </c>
      <c r="AU177" s="201" t="s">
        <v>82</v>
      </c>
      <c r="AV177" s="13" t="s">
        <v>80</v>
      </c>
      <c r="AW177" s="13" t="s">
        <v>33</v>
      </c>
      <c r="AX177" s="13" t="s">
        <v>72</v>
      </c>
      <c r="AY177" s="201" t="s">
        <v>132</v>
      </c>
    </row>
    <row r="178" spans="1:65" s="14" customFormat="1" ht="11.25">
      <c r="B178" s="202"/>
      <c r="C178" s="203"/>
      <c r="D178" s="187" t="s">
        <v>143</v>
      </c>
      <c r="E178" s="204" t="s">
        <v>19</v>
      </c>
      <c r="F178" s="205" t="s">
        <v>683</v>
      </c>
      <c r="G178" s="203"/>
      <c r="H178" s="206">
        <v>4.5999999999999999E-2</v>
      </c>
      <c r="I178" s="207"/>
      <c r="J178" s="203"/>
      <c r="K178" s="203"/>
      <c r="L178" s="208"/>
      <c r="M178" s="209"/>
      <c r="N178" s="210"/>
      <c r="O178" s="210"/>
      <c r="P178" s="210"/>
      <c r="Q178" s="210"/>
      <c r="R178" s="210"/>
      <c r="S178" s="210"/>
      <c r="T178" s="211"/>
      <c r="AT178" s="212" t="s">
        <v>143</v>
      </c>
      <c r="AU178" s="212" t="s">
        <v>82</v>
      </c>
      <c r="AV178" s="14" t="s">
        <v>82</v>
      </c>
      <c r="AW178" s="14" t="s">
        <v>33</v>
      </c>
      <c r="AX178" s="14" t="s">
        <v>72</v>
      </c>
      <c r="AY178" s="212" t="s">
        <v>132</v>
      </c>
    </row>
    <row r="179" spans="1:65" s="14" customFormat="1" ht="11.25">
      <c r="B179" s="202"/>
      <c r="C179" s="203"/>
      <c r="D179" s="187" t="s">
        <v>143</v>
      </c>
      <c r="E179" s="204" t="s">
        <v>19</v>
      </c>
      <c r="F179" s="205" t="s">
        <v>684</v>
      </c>
      <c r="G179" s="203"/>
      <c r="H179" s="206">
        <v>2.8000000000000001E-2</v>
      </c>
      <c r="I179" s="207"/>
      <c r="J179" s="203"/>
      <c r="K179" s="203"/>
      <c r="L179" s="208"/>
      <c r="M179" s="209"/>
      <c r="N179" s="210"/>
      <c r="O179" s="210"/>
      <c r="P179" s="210"/>
      <c r="Q179" s="210"/>
      <c r="R179" s="210"/>
      <c r="S179" s="210"/>
      <c r="T179" s="211"/>
      <c r="AT179" s="212" t="s">
        <v>143</v>
      </c>
      <c r="AU179" s="212" t="s">
        <v>82</v>
      </c>
      <c r="AV179" s="14" t="s">
        <v>82</v>
      </c>
      <c r="AW179" s="14" t="s">
        <v>33</v>
      </c>
      <c r="AX179" s="14" t="s">
        <v>72</v>
      </c>
      <c r="AY179" s="212" t="s">
        <v>132</v>
      </c>
    </row>
    <row r="180" spans="1:65" s="14" customFormat="1" ht="11.25">
      <c r="B180" s="202"/>
      <c r="C180" s="203"/>
      <c r="D180" s="187" t="s">
        <v>143</v>
      </c>
      <c r="E180" s="204" t="s">
        <v>19</v>
      </c>
      <c r="F180" s="205" t="s">
        <v>685</v>
      </c>
      <c r="G180" s="203"/>
      <c r="H180" s="206">
        <v>1.9E-2</v>
      </c>
      <c r="I180" s="207"/>
      <c r="J180" s="203"/>
      <c r="K180" s="203"/>
      <c r="L180" s="208"/>
      <c r="M180" s="209"/>
      <c r="N180" s="210"/>
      <c r="O180" s="210"/>
      <c r="P180" s="210"/>
      <c r="Q180" s="210"/>
      <c r="R180" s="210"/>
      <c r="S180" s="210"/>
      <c r="T180" s="211"/>
      <c r="AT180" s="212" t="s">
        <v>143</v>
      </c>
      <c r="AU180" s="212" t="s">
        <v>82</v>
      </c>
      <c r="AV180" s="14" t="s">
        <v>82</v>
      </c>
      <c r="AW180" s="14" t="s">
        <v>33</v>
      </c>
      <c r="AX180" s="14" t="s">
        <v>72</v>
      </c>
      <c r="AY180" s="212" t="s">
        <v>132</v>
      </c>
    </row>
    <row r="181" spans="1:65" s="14" customFormat="1" ht="11.25">
      <c r="B181" s="202"/>
      <c r="C181" s="203"/>
      <c r="D181" s="187" t="s">
        <v>143</v>
      </c>
      <c r="E181" s="204" t="s">
        <v>19</v>
      </c>
      <c r="F181" s="205" t="s">
        <v>686</v>
      </c>
      <c r="G181" s="203"/>
      <c r="H181" s="206">
        <v>4.1000000000000002E-2</v>
      </c>
      <c r="I181" s="207"/>
      <c r="J181" s="203"/>
      <c r="K181" s="203"/>
      <c r="L181" s="208"/>
      <c r="M181" s="209"/>
      <c r="N181" s="210"/>
      <c r="O181" s="210"/>
      <c r="P181" s="210"/>
      <c r="Q181" s="210"/>
      <c r="R181" s="210"/>
      <c r="S181" s="210"/>
      <c r="T181" s="211"/>
      <c r="AT181" s="212" t="s">
        <v>143</v>
      </c>
      <c r="AU181" s="212" t="s">
        <v>82</v>
      </c>
      <c r="AV181" s="14" t="s">
        <v>82</v>
      </c>
      <c r="AW181" s="14" t="s">
        <v>33</v>
      </c>
      <c r="AX181" s="14" t="s">
        <v>72</v>
      </c>
      <c r="AY181" s="212" t="s">
        <v>132</v>
      </c>
    </row>
    <row r="182" spans="1:65" s="14" customFormat="1" ht="11.25">
      <c r="B182" s="202"/>
      <c r="C182" s="203"/>
      <c r="D182" s="187" t="s">
        <v>143</v>
      </c>
      <c r="E182" s="204" t="s">
        <v>19</v>
      </c>
      <c r="F182" s="205" t="s">
        <v>687</v>
      </c>
      <c r="G182" s="203"/>
      <c r="H182" s="206">
        <v>3.2000000000000001E-2</v>
      </c>
      <c r="I182" s="207"/>
      <c r="J182" s="203"/>
      <c r="K182" s="203"/>
      <c r="L182" s="208"/>
      <c r="M182" s="209"/>
      <c r="N182" s="210"/>
      <c r="O182" s="210"/>
      <c r="P182" s="210"/>
      <c r="Q182" s="210"/>
      <c r="R182" s="210"/>
      <c r="S182" s="210"/>
      <c r="T182" s="211"/>
      <c r="AT182" s="212" t="s">
        <v>143</v>
      </c>
      <c r="AU182" s="212" t="s">
        <v>82</v>
      </c>
      <c r="AV182" s="14" t="s">
        <v>82</v>
      </c>
      <c r="AW182" s="14" t="s">
        <v>33</v>
      </c>
      <c r="AX182" s="14" t="s">
        <v>72</v>
      </c>
      <c r="AY182" s="212" t="s">
        <v>132</v>
      </c>
    </row>
    <row r="183" spans="1:65" s="15" customFormat="1" ht="11.25">
      <c r="B183" s="213"/>
      <c r="C183" s="214"/>
      <c r="D183" s="187" t="s">
        <v>143</v>
      </c>
      <c r="E183" s="215" t="s">
        <v>19</v>
      </c>
      <c r="F183" s="216" t="s">
        <v>163</v>
      </c>
      <c r="G183" s="214"/>
      <c r="H183" s="217">
        <v>0.16600000000000001</v>
      </c>
      <c r="I183" s="218"/>
      <c r="J183" s="214"/>
      <c r="K183" s="214"/>
      <c r="L183" s="219"/>
      <c r="M183" s="220"/>
      <c r="N183" s="221"/>
      <c r="O183" s="221"/>
      <c r="P183" s="221"/>
      <c r="Q183" s="221"/>
      <c r="R183" s="221"/>
      <c r="S183" s="221"/>
      <c r="T183" s="222"/>
      <c r="AT183" s="223" t="s">
        <v>143</v>
      </c>
      <c r="AU183" s="223" t="s">
        <v>82</v>
      </c>
      <c r="AV183" s="15" t="s">
        <v>139</v>
      </c>
      <c r="AW183" s="15" t="s">
        <v>33</v>
      </c>
      <c r="AX183" s="15" t="s">
        <v>80</v>
      </c>
      <c r="AY183" s="223" t="s">
        <v>132</v>
      </c>
    </row>
    <row r="184" spans="1:65" s="12" customFormat="1" ht="22.9" customHeight="1">
      <c r="B184" s="158"/>
      <c r="C184" s="159"/>
      <c r="D184" s="160" t="s">
        <v>71</v>
      </c>
      <c r="E184" s="172" t="s">
        <v>139</v>
      </c>
      <c r="F184" s="172" t="s">
        <v>297</v>
      </c>
      <c r="G184" s="159"/>
      <c r="H184" s="159"/>
      <c r="I184" s="162"/>
      <c r="J184" s="173">
        <f>BK184</f>
        <v>0</v>
      </c>
      <c r="K184" s="159"/>
      <c r="L184" s="164"/>
      <c r="M184" s="165"/>
      <c r="N184" s="166"/>
      <c r="O184" s="166"/>
      <c r="P184" s="167">
        <f>SUM(P185:P197)</f>
        <v>0</v>
      </c>
      <c r="Q184" s="166"/>
      <c r="R184" s="167">
        <f>SUM(R185:R197)</f>
        <v>16.308427999999999</v>
      </c>
      <c r="S184" s="166"/>
      <c r="T184" s="168">
        <f>SUM(T185:T197)</f>
        <v>0</v>
      </c>
      <c r="AR184" s="169" t="s">
        <v>80</v>
      </c>
      <c r="AT184" s="170" t="s">
        <v>71</v>
      </c>
      <c r="AU184" s="170" t="s">
        <v>80</v>
      </c>
      <c r="AY184" s="169" t="s">
        <v>132</v>
      </c>
      <c r="BK184" s="171">
        <f>SUM(BK185:BK197)</f>
        <v>0</v>
      </c>
    </row>
    <row r="185" spans="1:65" s="2" customFormat="1" ht="14.45" customHeight="1">
      <c r="A185" s="35"/>
      <c r="B185" s="36"/>
      <c r="C185" s="174" t="s">
        <v>7</v>
      </c>
      <c r="D185" s="174" t="s">
        <v>134</v>
      </c>
      <c r="E185" s="175" t="s">
        <v>688</v>
      </c>
      <c r="F185" s="176" t="s">
        <v>689</v>
      </c>
      <c r="G185" s="177" t="s">
        <v>137</v>
      </c>
      <c r="H185" s="178">
        <v>0.64800000000000002</v>
      </c>
      <c r="I185" s="179"/>
      <c r="J185" s="180">
        <f>ROUND(I185*H185,2)</f>
        <v>0</v>
      </c>
      <c r="K185" s="176" t="s">
        <v>138</v>
      </c>
      <c r="L185" s="40"/>
      <c r="M185" s="181" t="s">
        <v>19</v>
      </c>
      <c r="N185" s="182" t="s">
        <v>43</v>
      </c>
      <c r="O185" s="65"/>
      <c r="P185" s="183">
        <f>O185*H185</f>
        <v>0</v>
      </c>
      <c r="Q185" s="183">
        <v>0</v>
      </c>
      <c r="R185" s="183">
        <f>Q185*H185</f>
        <v>0</v>
      </c>
      <c r="S185" s="183">
        <v>0</v>
      </c>
      <c r="T185" s="184">
        <f>S185*H185</f>
        <v>0</v>
      </c>
      <c r="U185" s="35"/>
      <c r="V185" s="35"/>
      <c r="W185" s="35"/>
      <c r="X185" s="35"/>
      <c r="Y185" s="35"/>
      <c r="Z185" s="35"/>
      <c r="AA185" s="35"/>
      <c r="AB185" s="35"/>
      <c r="AC185" s="35"/>
      <c r="AD185" s="35"/>
      <c r="AE185" s="35"/>
      <c r="AR185" s="185" t="s">
        <v>139</v>
      </c>
      <c r="AT185" s="185" t="s">
        <v>134</v>
      </c>
      <c r="AU185" s="185" t="s">
        <v>82</v>
      </c>
      <c r="AY185" s="18" t="s">
        <v>132</v>
      </c>
      <c r="BE185" s="186">
        <f>IF(N185="základní",J185,0)</f>
        <v>0</v>
      </c>
      <c r="BF185" s="186">
        <f>IF(N185="snížená",J185,0)</f>
        <v>0</v>
      </c>
      <c r="BG185" s="186">
        <f>IF(N185="zákl. přenesená",J185,0)</f>
        <v>0</v>
      </c>
      <c r="BH185" s="186">
        <f>IF(N185="sníž. přenesená",J185,0)</f>
        <v>0</v>
      </c>
      <c r="BI185" s="186">
        <f>IF(N185="nulová",J185,0)</f>
        <v>0</v>
      </c>
      <c r="BJ185" s="18" t="s">
        <v>80</v>
      </c>
      <c r="BK185" s="186">
        <f>ROUND(I185*H185,2)</f>
        <v>0</v>
      </c>
      <c r="BL185" s="18" t="s">
        <v>139</v>
      </c>
      <c r="BM185" s="185" t="s">
        <v>690</v>
      </c>
    </row>
    <row r="186" spans="1:65" s="2" customFormat="1" ht="107.25">
      <c r="A186" s="35"/>
      <c r="B186" s="36"/>
      <c r="C186" s="37"/>
      <c r="D186" s="187" t="s">
        <v>141</v>
      </c>
      <c r="E186" s="37"/>
      <c r="F186" s="188" t="s">
        <v>691</v>
      </c>
      <c r="G186" s="37"/>
      <c r="H186" s="37"/>
      <c r="I186" s="189"/>
      <c r="J186" s="37"/>
      <c r="K186" s="37"/>
      <c r="L186" s="40"/>
      <c r="M186" s="190"/>
      <c r="N186" s="191"/>
      <c r="O186" s="65"/>
      <c r="P186" s="65"/>
      <c r="Q186" s="65"/>
      <c r="R186" s="65"/>
      <c r="S186" s="65"/>
      <c r="T186" s="66"/>
      <c r="U186" s="35"/>
      <c r="V186" s="35"/>
      <c r="W186" s="35"/>
      <c r="X186" s="35"/>
      <c r="Y186" s="35"/>
      <c r="Z186" s="35"/>
      <c r="AA186" s="35"/>
      <c r="AB186" s="35"/>
      <c r="AC186" s="35"/>
      <c r="AD186" s="35"/>
      <c r="AE186" s="35"/>
      <c r="AT186" s="18" t="s">
        <v>141</v>
      </c>
      <c r="AU186" s="18" t="s">
        <v>82</v>
      </c>
    </row>
    <row r="187" spans="1:65" s="13" customFormat="1" ht="11.25">
      <c r="B187" s="192"/>
      <c r="C187" s="193"/>
      <c r="D187" s="187" t="s">
        <v>143</v>
      </c>
      <c r="E187" s="194" t="s">
        <v>19</v>
      </c>
      <c r="F187" s="195" t="s">
        <v>631</v>
      </c>
      <c r="G187" s="193"/>
      <c r="H187" s="194" t="s">
        <v>19</v>
      </c>
      <c r="I187" s="196"/>
      <c r="J187" s="193"/>
      <c r="K187" s="193"/>
      <c r="L187" s="197"/>
      <c r="M187" s="198"/>
      <c r="N187" s="199"/>
      <c r="O187" s="199"/>
      <c r="P187" s="199"/>
      <c r="Q187" s="199"/>
      <c r="R187" s="199"/>
      <c r="S187" s="199"/>
      <c r="T187" s="200"/>
      <c r="AT187" s="201" t="s">
        <v>143</v>
      </c>
      <c r="AU187" s="201" t="s">
        <v>82</v>
      </c>
      <c r="AV187" s="13" t="s">
        <v>80</v>
      </c>
      <c r="AW187" s="13" t="s">
        <v>33</v>
      </c>
      <c r="AX187" s="13" t="s">
        <v>72</v>
      </c>
      <c r="AY187" s="201" t="s">
        <v>132</v>
      </c>
    </row>
    <row r="188" spans="1:65" s="14" customFormat="1" ht="11.25">
      <c r="B188" s="202"/>
      <c r="C188" s="203"/>
      <c r="D188" s="187" t="s">
        <v>143</v>
      </c>
      <c r="E188" s="204" t="s">
        <v>19</v>
      </c>
      <c r="F188" s="205" t="s">
        <v>692</v>
      </c>
      <c r="G188" s="203"/>
      <c r="H188" s="206">
        <v>0.64800000000000002</v>
      </c>
      <c r="I188" s="207"/>
      <c r="J188" s="203"/>
      <c r="K188" s="203"/>
      <c r="L188" s="208"/>
      <c r="M188" s="209"/>
      <c r="N188" s="210"/>
      <c r="O188" s="210"/>
      <c r="P188" s="210"/>
      <c r="Q188" s="210"/>
      <c r="R188" s="210"/>
      <c r="S188" s="210"/>
      <c r="T188" s="211"/>
      <c r="AT188" s="212" t="s">
        <v>143</v>
      </c>
      <c r="AU188" s="212" t="s">
        <v>82</v>
      </c>
      <c r="AV188" s="14" t="s">
        <v>82</v>
      </c>
      <c r="AW188" s="14" t="s">
        <v>33</v>
      </c>
      <c r="AX188" s="14" t="s">
        <v>80</v>
      </c>
      <c r="AY188" s="212" t="s">
        <v>132</v>
      </c>
    </row>
    <row r="189" spans="1:65" s="2" customFormat="1" ht="14.45" customHeight="1">
      <c r="A189" s="35"/>
      <c r="B189" s="36"/>
      <c r="C189" s="174" t="s">
        <v>270</v>
      </c>
      <c r="D189" s="174" t="s">
        <v>134</v>
      </c>
      <c r="E189" s="175" t="s">
        <v>299</v>
      </c>
      <c r="F189" s="176" t="s">
        <v>300</v>
      </c>
      <c r="G189" s="177" t="s">
        <v>183</v>
      </c>
      <c r="H189" s="178">
        <v>0.996</v>
      </c>
      <c r="I189" s="179"/>
      <c r="J189" s="180">
        <f>ROUND(I189*H189,2)</f>
        <v>0</v>
      </c>
      <c r="K189" s="176" t="s">
        <v>138</v>
      </c>
      <c r="L189" s="40"/>
      <c r="M189" s="181" t="s">
        <v>19</v>
      </c>
      <c r="N189" s="182" t="s">
        <v>43</v>
      </c>
      <c r="O189" s="65"/>
      <c r="P189" s="183">
        <f>O189*H189</f>
        <v>0</v>
      </c>
      <c r="Q189" s="183">
        <v>0</v>
      </c>
      <c r="R189" s="183">
        <f>Q189*H189</f>
        <v>0</v>
      </c>
      <c r="S189" s="183">
        <v>0</v>
      </c>
      <c r="T189" s="184">
        <f>S189*H189</f>
        <v>0</v>
      </c>
      <c r="U189" s="35"/>
      <c r="V189" s="35"/>
      <c r="W189" s="35"/>
      <c r="X189" s="35"/>
      <c r="Y189" s="35"/>
      <c r="Z189" s="35"/>
      <c r="AA189" s="35"/>
      <c r="AB189" s="35"/>
      <c r="AC189" s="35"/>
      <c r="AD189" s="35"/>
      <c r="AE189" s="35"/>
      <c r="AR189" s="185" t="s">
        <v>139</v>
      </c>
      <c r="AT189" s="185" t="s">
        <v>134</v>
      </c>
      <c r="AU189" s="185" t="s">
        <v>82</v>
      </c>
      <c r="AY189" s="18" t="s">
        <v>132</v>
      </c>
      <c r="BE189" s="186">
        <f>IF(N189="základní",J189,0)</f>
        <v>0</v>
      </c>
      <c r="BF189" s="186">
        <f>IF(N189="snížená",J189,0)</f>
        <v>0</v>
      </c>
      <c r="BG189" s="186">
        <f>IF(N189="zákl. přenesená",J189,0)</f>
        <v>0</v>
      </c>
      <c r="BH189" s="186">
        <f>IF(N189="sníž. přenesená",J189,0)</f>
        <v>0</v>
      </c>
      <c r="BI189" s="186">
        <f>IF(N189="nulová",J189,0)</f>
        <v>0</v>
      </c>
      <c r="BJ189" s="18" t="s">
        <v>80</v>
      </c>
      <c r="BK189" s="186">
        <f>ROUND(I189*H189,2)</f>
        <v>0</v>
      </c>
      <c r="BL189" s="18" t="s">
        <v>139</v>
      </c>
      <c r="BM189" s="185" t="s">
        <v>693</v>
      </c>
    </row>
    <row r="190" spans="1:65" s="2" customFormat="1" ht="39">
      <c r="A190" s="35"/>
      <c r="B190" s="36"/>
      <c r="C190" s="37"/>
      <c r="D190" s="187" t="s">
        <v>141</v>
      </c>
      <c r="E190" s="37"/>
      <c r="F190" s="188" t="s">
        <v>302</v>
      </c>
      <c r="G190" s="37"/>
      <c r="H190" s="37"/>
      <c r="I190" s="189"/>
      <c r="J190" s="37"/>
      <c r="K190" s="37"/>
      <c r="L190" s="40"/>
      <c r="M190" s="190"/>
      <c r="N190" s="191"/>
      <c r="O190" s="65"/>
      <c r="P190" s="65"/>
      <c r="Q190" s="65"/>
      <c r="R190" s="65"/>
      <c r="S190" s="65"/>
      <c r="T190" s="66"/>
      <c r="U190" s="35"/>
      <c r="V190" s="35"/>
      <c r="W190" s="35"/>
      <c r="X190" s="35"/>
      <c r="Y190" s="35"/>
      <c r="Z190" s="35"/>
      <c r="AA190" s="35"/>
      <c r="AB190" s="35"/>
      <c r="AC190" s="35"/>
      <c r="AD190" s="35"/>
      <c r="AE190" s="35"/>
      <c r="AT190" s="18" t="s">
        <v>141</v>
      </c>
      <c r="AU190" s="18" t="s">
        <v>82</v>
      </c>
    </row>
    <row r="191" spans="1:65" s="13" customFormat="1" ht="11.25">
      <c r="B191" s="192"/>
      <c r="C191" s="193"/>
      <c r="D191" s="187" t="s">
        <v>143</v>
      </c>
      <c r="E191" s="194" t="s">
        <v>19</v>
      </c>
      <c r="F191" s="195" t="s">
        <v>631</v>
      </c>
      <c r="G191" s="193"/>
      <c r="H191" s="194" t="s">
        <v>19</v>
      </c>
      <c r="I191" s="196"/>
      <c r="J191" s="193"/>
      <c r="K191" s="193"/>
      <c r="L191" s="197"/>
      <c r="M191" s="198"/>
      <c r="N191" s="199"/>
      <c r="O191" s="199"/>
      <c r="P191" s="199"/>
      <c r="Q191" s="199"/>
      <c r="R191" s="199"/>
      <c r="S191" s="199"/>
      <c r="T191" s="200"/>
      <c r="AT191" s="201" t="s">
        <v>143</v>
      </c>
      <c r="AU191" s="201" t="s">
        <v>82</v>
      </c>
      <c r="AV191" s="13" t="s">
        <v>80</v>
      </c>
      <c r="AW191" s="13" t="s">
        <v>33</v>
      </c>
      <c r="AX191" s="13" t="s">
        <v>72</v>
      </c>
      <c r="AY191" s="201" t="s">
        <v>132</v>
      </c>
    </row>
    <row r="192" spans="1:65" s="14" customFormat="1" ht="11.25">
      <c r="B192" s="202"/>
      <c r="C192" s="203"/>
      <c r="D192" s="187" t="s">
        <v>143</v>
      </c>
      <c r="E192" s="204" t="s">
        <v>19</v>
      </c>
      <c r="F192" s="205" t="s">
        <v>694</v>
      </c>
      <c r="G192" s="203"/>
      <c r="H192" s="206">
        <v>0.996</v>
      </c>
      <c r="I192" s="207"/>
      <c r="J192" s="203"/>
      <c r="K192" s="203"/>
      <c r="L192" s="208"/>
      <c r="M192" s="209"/>
      <c r="N192" s="210"/>
      <c r="O192" s="210"/>
      <c r="P192" s="210"/>
      <c r="Q192" s="210"/>
      <c r="R192" s="210"/>
      <c r="S192" s="210"/>
      <c r="T192" s="211"/>
      <c r="AT192" s="212" t="s">
        <v>143</v>
      </c>
      <c r="AU192" s="212" t="s">
        <v>82</v>
      </c>
      <c r="AV192" s="14" t="s">
        <v>82</v>
      </c>
      <c r="AW192" s="14" t="s">
        <v>33</v>
      </c>
      <c r="AX192" s="14" t="s">
        <v>80</v>
      </c>
      <c r="AY192" s="212" t="s">
        <v>132</v>
      </c>
    </row>
    <row r="193" spans="1:65" s="2" customFormat="1" ht="24.2" customHeight="1">
      <c r="A193" s="35"/>
      <c r="B193" s="36"/>
      <c r="C193" s="174" t="s">
        <v>276</v>
      </c>
      <c r="D193" s="174" t="s">
        <v>134</v>
      </c>
      <c r="E193" s="175" t="s">
        <v>695</v>
      </c>
      <c r="F193" s="176" t="s">
        <v>696</v>
      </c>
      <c r="G193" s="177" t="s">
        <v>137</v>
      </c>
      <c r="H193" s="178">
        <v>15.815</v>
      </c>
      <c r="I193" s="179"/>
      <c r="J193" s="180">
        <f>ROUND(I193*H193,2)</f>
        <v>0</v>
      </c>
      <c r="K193" s="176" t="s">
        <v>19</v>
      </c>
      <c r="L193" s="40"/>
      <c r="M193" s="181" t="s">
        <v>19</v>
      </c>
      <c r="N193" s="182" t="s">
        <v>43</v>
      </c>
      <c r="O193" s="65"/>
      <c r="P193" s="183">
        <f>O193*H193</f>
        <v>0</v>
      </c>
      <c r="Q193" s="183">
        <v>1.0311999999999999</v>
      </c>
      <c r="R193" s="183">
        <f>Q193*H193</f>
        <v>16.308427999999999</v>
      </c>
      <c r="S193" s="183">
        <v>0</v>
      </c>
      <c r="T193" s="184">
        <f>S193*H193</f>
        <v>0</v>
      </c>
      <c r="U193" s="35"/>
      <c r="V193" s="35"/>
      <c r="W193" s="35"/>
      <c r="X193" s="35"/>
      <c r="Y193" s="35"/>
      <c r="Z193" s="35"/>
      <c r="AA193" s="35"/>
      <c r="AB193" s="35"/>
      <c r="AC193" s="35"/>
      <c r="AD193" s="35"/>
      <c r="AE193" s="35"/>
      <c r="AR193" s="185" t="s">
        <v>139</v>
      </c>
      <c r="AT193" s="185" t="s">
        <v>134</v>
      </c>
      <c r="AU193" s="185" t="s">
        <v>82</v>
      </c>
      <c r="AY193" s="18" t="s">
        <v>132</v>
      </c>
      <c r="BE193" s="186">
        <f>IF(N193="základní",J193,0)</f>
        <v>0</v>
      </c>
      <c r="BF193" s="186">
        <f>IF(N193="snížená",J193,0)</f>
        <v>0</v>
      </c>
      <c r="BG193" s="186">
        <f>IF(N193="zákl. přenesená",J193,0)</f>
        <v>0</v>
      </c>
      <c r="BH193" s="186">
        <f>IF(N193="sníž. přenesená",J193,0)</f>
        <v>0</v>
      </c>
      <c r="BI193" s="186">
        <f>IF(N193="nulová",J193,0)</f>
        <v>0</v>
      </c>
      <c r="BJ193" s="18" t="s">
        <v>80</v>
      </c>
      <c r="BK193" s="186">
        <f>ROUND(I193*H193,2)</f>
        <v>0</v>
      </c>
      <c r="BL193" s="18" t="s">
        <v>139</v>
      </c>
      <c r="BM193" s="185" t="s">
        <v>697</v>
      </c>
    </row>
    <row r="194" spans="1:65" s="2" customFormat="1" ht="68.25">
      <c r="A194" s="35"/>
      <c r="B194" s="36"/>
      <c r="C194" s="37"/>
      <c r="D194" s="187" t="s">
        <v>141</v>
      </c>
      <c r="E194" s="37"/>
      <c r="F194" s="188" t="s">
        <v>698</v>
      </c>
      <c r="G194" s="37"/>
      <c r="H194" s="37"/>
      <c r="I194" s="189"/>
      <c r="J194" s="37"/>
      <c r="K194" s="37"/>
      <c r="L194" s="40"/>
      <c r="M194" s="190"/>
      <c r="N194" s="191"/>
      <c r="O194" s="65"/>
      <c r="P194" s="65"/>
      <c r="Q194" s="65"/>
      <c r="R194" s="65"/>
      <c r="S194" s="65"/>
      <c r="T194" s="66"/>
      <c r="U194" s="35"/>
      <c r="V194" s="35"/>
      <c r="W194" s="35"/>
      <c r="X194" s="35"/>
      <c r="Y194" s="35"/>
      <c r="Z194" s="35"/>
      <c r="AA194" s="35"/>
      <c r="AB194" s="35"/>
      <c r="AC194" s="35"/>
      <c r="AD194" s="35"/>
      <c r="AE194" s="35"/>
      <c r="AT194" s="18" t="s">
        <v>141</v>
      </c>
      <c r="AU194" s="18" t="s">
        <v>82</v>
      </c>
    </row>
    <row r="195" spans="1:65" s="13" customFormat="1" ht="11.25">
      <c r="B195" s="192"/>
      <c r="C195" s="193"/>
      <c r="D195" s="187" t="s">
        <v>143</v>
      </c>
      <c r="E195" s="194" t="s">
        <v>19</v>
      </c>
      <c r="F195" s="195" t="s">
        <v>631</v>
      </c>
      <c r="G195" s="193"/>
      <c r="H195" s="194" t="s">
        <v>19</v>
      </c>
      <c r="I195" s="196"/>
      <c r="J195" s="193"/>
      <c r="K195" s="193"/>
      <c r="L195" s="197"/>
      <c r="M195" s="198"/>
      <c r="N195" s="199"/>
      <c r="O195" s="199"/>
      <c r="P195" s="199"/>
      <c r="Q195" s="199"/>
      <c r="R195" s="199"/>
      <c r="S195" s="199"/>
      <c r="T195" s="200"/>
      <c r="AT195" s="201" t="s">
        <v>143</v>
      </c>
      <c r="AU195" s="201" t="s">
        <v>82</v>
      </c>
      <c r="AV195" s="13" t="s">
        <v>80</v>
      </c>
      <c r="AW195" s="13" t="s">
        <v>33</v>
      </c>
      <c r="AX195" s="13" t="s">
        <v>72</v>
      </c>
      <c r="AY195" s="201" t="s">
        <v>132</v>
      </c>
    </row>
    <row r="196" spans="1:65" s="13" customFormat="1" ht="11.25">
      <c r="B196" s="192"/>
      <c r="C196" s="193"/>
      <c r="D196" s="187" t="s">
        <v>143</v>
      </c>
      <c r="E196" s="194" t="s">
        <v>19</v>
      </c>
      <c r="F196" s="195" t="s">
        <v>699</v>
      </c>
      <c r="G196" s="193"/>
      <c r="H196" s="194" t="s">
        <v>19</v>
      </c>
      <c r="I196" s="196"/>
      <c r="J196" s="193"/>
      <c r="K196" s="193"/>
      <c r="L196" s="197"/>
      <c r="M196" s="198"/>
      <c r="N196" s="199"/>
      <c r="O196" s="199"/>
      <c r="P196" s="199"/>
      <c r="Q196" s="199"/>
      <c r="R196" s="199"/>
      <c r="S196" s="199"/>
      <c r="T196" s="200"/>
      <c r="AT196" s="201" t="s">
        <v>143</v>
      </c>
      <c r="AU196" s="201" t="s">
        <v>82</v>
      </c>
      <c r="AV196" s="13" t="s">
        <v>80</v>
      </c>
      <c r="AW196" s="13" t="s">
        <v>33</v>
      </c>
      <c r="AX196" s="13" t="s">
        <v>72</v>
      </c>
      <c r="AY196" s="201" t="s">
        <v>132</v>
      </c>
    </row>
    <row r="197" spans="1:65" s="14" customFormat="1" ht="11.25">
      <c r="B197" s="202"/>
      <c r="C197" s="203"/>
      <c r="D197" s="187" t="s">
        <v>143</v>
      </c>
      <c r="E197" s="204" t="s">
        <v>19</v>
      </c>
      <c r="F197" s="205" t="s">
        <v>700</v>
      </c>
      <c r="G197" s="203"/>
      <c r="H197" s="206">
        <v>15.815</v>
      </c>
      <c r="I197" s="207"/>
      <c r="J197" s="203"/>
      <c r="K197" s="203"/>
      <c r="L197" s="208"/>
      <c r="M197" s="209"/>
      <c r="N197" s="210"/>
      <c r="O197" s="210"/>
      <c r="P197" s="210"/>
      <c r="Q197" s="210"/>
      <c r="R197" s="210"/>
      <c r="S197" s="210"/>
      <c r="T197" s="211"/>
      <c r="AT197" s="212" t="s">
        <v>143</v>
      </c>
      <c r="AU197" s="212" t="s">
        <v>82</v>
      </c>
      <c r="AV197" s="14" t="s">
        <v>82</v>
      </c>
      <c r="AW197" s="14" t="s">
        <v>33</v>
      </c>
      <c r="AX197" s="14" t="s">
        <v>80</v>
      </c>
      <c r="AY197" s="212" t="s">
        <v>132</v>
      </c>
    </row>
    <row r="198" spans="1:65" s="12" customFormat="1" ht="22.9" customHeight="1">
      <c r="B198" s="158"/>
      <c r="C198" s="159"/>
      <c r="D198" s="160" t="s">
        <v>71</v>
      </c>
      <c r="E198" s="172" t="s">
        <v>186</v>
      </c>
      <c r="F198" s="172" t="s">
        <v>533</v>
      </c>
      <c r="G198" s="159"/>
      <c r="H198" s="159"/>
      <c r="I198" s="162"/>
      <c r="J198" s="173">
        <f>BK198</f>
        <v>0</v>
      </c>
      <c r="K198" s="159"/>
      <c r="L198" s="164"/>
      <c r="M198" s="165"/>
      <c r="N198" s="166"/>
      <c r="O198" s="166"/>
      <c r="P198" s="167">
        <f>SUM(P199:P200)</f>
        <v>0</v>
      </c>
      <c r="Q198" s="166"/>
      <c r="R198" s="167">
        <f>SUM(R199:R200)</f>
        <v>0</v>
      </c>
      <c r="S198" s="166"/>
      <c r="T198" s="168">
        <f>SUM(T199:T200)</f>
        <v>0</v>
      </c>
      <c r="AR198" s="169" t="s">
        <v>80</v>
      </c>
      <c r="AT198" s="170" t="s">
        <v>71</v>
      </c>
      <c r="AU198" s="170" t="s">
        <v>80</v>
      </c>
      <c r="AY198" s="169" t="s">
        <v>132</v>
      </c>
      <c r="BK198" s="171">
        <f>SUM(BK199:BK200)</f>
        <v>0</v>
      </c>
    </row>
    <row r="199" spans="1:65" s="2" customFormat="1" ht="24.2" customHeight="1">
      <c r="A199" s="35"/>
      <c r="B199" s="36"/>
      <c r="C199" s="174" t="s">
        <v>281</v>
      </c>
      <c r="D199" s="174" t="s">
        <v>134</v>
      </c>
      <c r="E199" s="175" t="s">
        <v>701</v>
      </c>
      <c r="F199" s="176" t="s">
        <v>702</v>
      </c>
      <c r="G199" s="177" t="s">
        <v>293</v>
      </c>
      <c r="H199" s="178">
        <v>1</v>
      </c>
      <c r="I199" s="179"/>
      <c r="J199" s="180">
        <f>ROUND(I199*H199,2)</f>
        <v>0</v>
      </c>
      <c r="K199" s="176" t="s">
        <v>138</v>
      </c>
      <c r="L199" s="40"/>
      <c r="M199" s="181" t="s">
        <v>19</v>
      </c>
      <c r="N199" s="182" t="s">
        <v>43</v>
      </c>
      <c r="O199" s="65"/>
      <c r="P199" s="183">
        <f>O199*H199</f>
        <v>0</v>
      </c>
      <c r="Q199" s="183">
        <v>0</v>
      </c>
      <c r="R199" s="183">
        <f>Q199*H199</f>
        <v>0</v>
      </c>
      <c r="S199" s="183">
        <v>0</v>
      </c>
      <c r="T199" s="184">
        <f>S199*H199</f>
        <v>0</v>
      </c>
      <c r="U199" s="35"/>
      <c r="V199" s="35"/>
      <c r="W199" s="35"/>
      <c r="X199" s="35"/>
      <c r="Y199" s="35"/>
      <c r="Z199" s="35"/>
      <c r="AA199" s="35"/>
      <c r="AB199" s="35"/>
      <c r="AC199" s="35"/>
      <c r="AD199" s="35"/>
      <c r="AE199" s="35"/>
      <c r="AR199" s="185" t="s">
        <v>139</v>
      </c>
      <c r="AT199" s="185" t="s">
        <v>134</v>
      </c>
      <c r="AU199" s="185" t="s">
        <v>82</v>
      </c>
      <c r="AY199" s="18" t="s">
        <v>132</v>
      </c>
      <c r="BE199" s="186">
        <f>IF(N199="základní",J199,0)</f>
        <v>0</v>
      </c>
      <c r="BF199" s="186">
        <f>IF(N199="snížená",J199,0)</f>
        <v>0</v>
      </c>
      <c r="BG199" s="186">
        <f>IF(N199="zákl. přenesená",J199,0)</f>
        <v>0</v>
      </c>
      <c r="BH199" s="186">
        <f>IF(N199="sníž. přenesená",J199,0)</f>
        <v>0</v>
      </c>
      <c r="BI199" s="186">
        <f>IF(N199="nulová",J199,0)</f>
        <v>0</v>
      </c>
      <c r="BJ199" s="18" t="s">
        <v>80</v>
      </c>
      <c r="BK199" s="186">
        <f>ROUND(I199*H199,2)</f>
        <v>0</v>
      </c>
      <c r="BL199" s="18" t="s">
        <v>139</v>
      </c>
      <c r="BM199" s="185" t="s">
        <v>703</v>
      </c>
    </row>
    <row r="200" spans="1:65" s="2" customFormat="1" ht="29.25">
      <c r="A200" s="35"/>
      <c r="B200" s="36"/>
      <c r="C200" s="37"/>
      <c r="D200" s="187" t="s">
        <v>141</v>
      </c>
      <c r="E200" s="37"/>
      <c r="F200" s="188" t="s">
        <v>704</v>
      </c>
      <c r="G200" s="37"/>
      <c r="H200" s="37"/>
      <c r="I200" s="189"/>
      <c r="J200" s="37"/>
      <c r="K200" s="37"/>
      <c r="L200" s="40"/>
      <c r="M200" s="190"/>
      <c r="N200" s="191"/>
      <c r="O200" s="65"/>
      <c r="P200" s="65"/>
      <c r="Q200" s="65"/>
      <c r="R200" s="65"/>
      <c r="S200" s="65"/>
      <c r="T200" s="66"/>
      <c r="U200" s="35"/>
      <c r="V200" s="35"/>
      <c r="W200" s="35"/>
      <c r="X200" s="35"/>
      <c r="Y200" s="35"/>
      <c r="Z200" s="35"/>
      <c r="AA200" s="35"/>
      <c r="AB200" s="35"/>
      <c r="AC200" s="35"/>
      <c r="AD200" s="35"/>
      <c r="AE200" s="35"/>
      <c r="AT200" s="18" t="s">
        <v>141</v>
      </c>
      <c r="AU200" s="18" t="s">
        <v>82</v>
      </c>
    </row>
    <row r="201" spans="1:65" s="12" customFormat="1" ht="22.9" customHeight="1">
      <c r="B201" s="158"/>
      <c r="C201" s="159"/>
      <c r="D201" s="160" t="s">
        <v>71</v>
      </c>
      <c r="E201" s="172" t="s">
        <v>193</v>
      </c>
      <c r="F201" s="172" t="s">
        <v>705</v>
      </c>
      <c r="G201" s="159"/>
      <c r="H201" s="159"/>
      <c r="I201" s="162"/>
      <c r="J201" s="173">
        <f>BK201</f>
        <v>0</v>
      </c>
      <c r="K201" s="159"/>
      <c r="L201" s="164"/>
      <c r="M201" s="165"/>
      <c r="N201" s="166"/>
      <c r="O201" s="166"/>
      <c r="P201" s="167">
        <f>SUM(P202:P210)</f>
        <v>0</v>
      </c>
      <c r="Q201" s="166"/>
      <c r="R201" s="167">
        <f>SUM(R202:R210)</f>
        <v>29.978697946</v>
      </c>
      <c r="S201" s="166"/>
      <c r="T201" s="168">
        <f>SUM(T202:T210)</f>
        <v>0</v>
      </c>
      <c r="AR201" s="169" t="s">
        <v>80</v>
      </c>
      <c r="AT201" s="170" t="s">
        <v>71</v>
      </c>
      <c r="AU201" s="170" t="s">
        <v>80</v>
      </c>
      <c r="AY201" s="169" t="s">
        <v>132</v>
      </c>
      <c r="BK201" s="171">
        <f>SUM(BK202:BK210)</f>
        <v>0</v>
      </c>
    </row>
    <row r="202" spans="1:65" s="2" customFormat="1" ht="14.45" customHeight="1">
      <c r="A202" s="35"/>
      <c r="B202" s="36"/>
      <c r="C202" s="174" t="s">
        <v>286</v>
      </c>
      <c r="D202" s="174" t="s">
        <v>134</v>
      </c>
      <c r="E202" s="175" t="s">
        <v>706</v>
      </c>
      <c r="F202" s="176" t="s">
        <v>707</v>
      </c>
      <c r="G202" s="177" t="s">
        <v>154</v>
      </c>
      <c r="H202" s="178">
        <v>9.8000000000000007</v>
      </c>
      <c r="I202" s="179"/>
      <c r="J202" s="180">
        <f>ROUND(I202*H202,2)</f>
        <v>0</v>
      </c>
      <c r="K202" s="176" t="s">
        <v>138</v>
      </c>
      <c r="L202" s="40"/>
      <c r="M202" s="181" t="s">
        <v>19</v>
      </c>
      <c r="N202" s="182" t="s">
        <v>43</v>
      </c>
      <c r="O202" s="65"/>
      <c r="P202" s="183">
        <f>O202*H202</f>
        <v>0</v>
      </c>
      <c r="Q202" s="183">
        <v>0.88534999999999997</v>
      </c>
      <c r="R202" s="183">
        <f>Q202*H202</f>
        <v>8.6764299999999999</v>
      </c>
      <c r="S202" s="183">
        <v>0</v>
      </c>
      <c r="T202" s="184">
        <f>S202*H202</f>
        <v>0</v>
      </c>
      <c r="U202" s="35"/>
      <c r="V202" s="35"/>
      <c r="W202" s="35"/>
      <c r="X202" s="35"/>
      <c r="Y202" s="35"/>
      <c r="Z202" s="35"/>
      <c r="AA202" s="35"/>
      <c r="AB202" s="35"/>
      <c r="AC202" s="35"/>
      <c r="AD202" s="35"/>
      <c r="AE202" s="35"/>
      <c r="AR202" s="185" t="s">
        <v>139</v>
      </c>
      <c r="AT202" s="185" t="s">
        <v>134</v>
      </c>
      <c r="AU202" s="185" t="s">
        <v>82</v>
      </c>
      <c r="AY202" s="18" t="s">
        <v>132</v>
      </c>
      <c r="BE202" s="186">
        <f>IF(N202="základní",J202,0)</f>
        <v>0</v>
      </c>
      <c r="BF202" s="186">
        <f>IF(N202="snížená",J202,0)</f>
        <v>0</v>
      </c>
      <c r="BG202" s="186">
        <f>IF(N202="zákl. přenesená",J202,0)</f>
        <v>0</v>
      </c>
      <c r="BH202" s="186">
        <f>IF(N202="sníž. přenesená",J202,0)</f>
        <v>0</v>
      </c>
      <c r="BI202" s="186">
        <f>IF(N202="nulová",J202,0)</f>
        <v>0</v>
      </c>
      <c r="BJ202" s="18" t="s">
        <v>80</v>
      </c>
      <c r="BK202" s="186">
        <f>ROUND(I202*H202,2)</f>
        <v>0</v>
      </c>
      <c r="BL202" s="18" t="s">
        <v>139</v>
      </c>
      <c r="BM202" s="185" t="s">
        <v>708</v>
      </c>
    </row>
    <row r="203" spans="1:65" s="2" customFormat="1" ht="97.5">
      <c r="A203" s="35"/>
      <c r="B203" s="36"/>
      <c r="C203" s="37"/>
      <c r="D203" s="187" t="s">
        <v>141</v>
      </c>
      <c r="E203" s="37"/>
      <c r="F203" s="188" t="s">
        <v>709</v>
      </c>
      <c r="G203" s="37"/>
      <c r="H203" s="37"/>
      <c r="I203" s="189"/>
      <c r="J203" s="37"/>
      <c r="K203" s="37"/>
      <c r="L203" s="40"/>
      <c r="M203" s="190"/>
      <c r="N203" s="191"/>
      <c r="O203" s="65"/>
      <c r="P203" s="65"/>
      <c r="Q203" s="65"/>
      <c r="R203" s="65"/>
      <c r="S203" s="65"/>
      <c r="T203" s="66"/>
      <c r="U203" s="35"/>
      <c r="V203" s="35"/>
      <c r="W203" s="35"/>
      <c r="X203" s="35"/>
      <c r="Y203" s="35"/>
      <c r="Z203" s="35"/>
      <c r="AA203" s="35"/>
      <c r="AB203" s="35"/>
      <c r="AC203" s="35"/>
      <c r="AD203" s="35"/>
      <c r="AE203" s="35"/>
      <c r="AT203" s="18" t="s">
        <v>141</v>
      </c>
      <c r="AU203" s="18" t="s">
        <v>82</v>
      </c>
    </row>
    <row r="204" spans="1:65" s="13" customFormat="1" ht="11.25">
      <c r="B204" s="192"/>
      <c r="C204" s="193"/>
      <c r="D204" s="187" t="s">
        <v>143</v>
      </c>
      <c r="E204" s="194" t="s">
        <v>19</v>
      </c>
      <c r="F204" s="195" t="s">
        <v>631</v>
      </c>
      <c r="G204" s="193"/>
      <c r="H204" s="194" t="s">
        <v>19</v>
      </c>
      <c r="I204" s="196"/>
      <c r="J204" s="193"/>
      <c r="K204" s="193"/>
      <c r="L204" s="197"/>
      <c r="M204" s="198"/>
      <c r="N204" s="199"/>
      <c r="O204" s="199"/>
      <c r="P204" s="199"/>
      <c r="Q204" s="199"/>
      <c r="R204" s="199"/>
      <c r="S204" s="199"/>
      <c r="T204" s="200"/>
      <c r="AT204" s="201" t="s">
        <v>143</v>
      </c>
      <c r="AU204" s="201" t="s">
        <v>82</v>
      </c>
      <c r="AV204" s="13" t="s">
        <v>80</v>
      </c>
      <c r="AW204" s="13" t="s">
        <v>33</v>
      </c>
      <c r="AX204" s="13" t="s">
        <v>72</v>
      </c>
      <c r="AY204" s="201" t="s">
        <v>132</v>
      </c>
    </row>
    <row r="205" spans="1:65" s="14" customFormat="1" ht="11.25">
      <c r="B205" s="202"/>
      <c r="C205" s="203"/>
      <c r="D205" s="187" t="s">
        <v>143</v>
      </c>
      <c r="E205" s="204" t="s">
        <v>19</v>
      </c>
      <c r="F205" s="205" t="s">
        <v>710</v>
      </c>
      <c r="G205" s="203"/>
      <c r="H205" s="206">
        <v>9.8000000000000007</v>
      </c>
      <c r="I205" s="207"/>
      <c r="J205" s="203"/>
      <c r="K205" s="203"/>
      <c r="L205" s="208"/>
      <c r="M205" s="209"/>
      <c r="N205" s="210"/>
      <c r="O205" s="210"/>
      <c r="P205" s="210"/>
      <c r="Q205" s="210"/>
      <c r="R205" s="210"/>
      <c r="S205" s="210"/>
      <c r="T205" s="211"/>
      <c r="AT205" s="212" t="s">
        <v>143</v>
      </c>
      <c r="AU205" s="212" t="s">
        <v>82</v>
      </c>
      <c r="AV205" s="14" t="s">
        <v>82</v>
      </c>
      <c r="AW205" s="14" t="s">
        <v>33</v>
      </c>
      <c r="AX205" s="14" t="s">
        <v>80</v>
      </c>
      <c r="AY205" s="212" t="s">
        <v>132</v>
      </c>
    </row>
    <row r="206" spans="1:65" s="2" customFormat="1" ht="14.45" customHeight="1">
      <c r="A206" s="35"/>
      <c r="B206" s="36"/>
      <c r="C206" s="224" t="s">
        <v>290</v>
      </c>
      <c r="D206" s="224" t="s">
        <v>214</v>
      </c>
      <c r="E206" s="225" t="s">
        <v>711</v>
      </c>
      <c r="F206" s="226" t="s">
        <v>712</v>
      </c>
      <c r="G206" s="227" t="s">
        <v>154</v>
      </c>
      <c r="H206" s="228">
        <v>9.8979999999999997</v>
      </c>
      <c r="I206" s="229"/>
      <c r="J206" s="230">
        <f>ROUND(I206*H206,2)</f>
        <v>0</v>
      </c>
      <c r="K206" s="226" t="s">
        <v>138</v>
      </c>
      <c r="L206" s="231"/>
      <c r="M206" s="232" t="s">
        <v>19</v>
      </c>
      <c r="N206" s="233" t="s">
        <v>43</v>
      </c>
      <c r="O206" s="65"/>
      <c r="P206" s="183">
        <f>O206*H206</f>
        <v>0</v>
      </c>
      <c r="Q206" s="183">
        <v>0.6</v>
      </c>
      <c r="R206" s="183">
        <f>Q206*H206</f>
        <v>5.9387999999999996</v>
      </c>
      <c r="S206" s="183">
        <v>0</v>
      </c>
      <c r="T206" s="184">
        <f>S206*H206</f>
        <v>0</v>
      </c>
      <c r="U206" s="35"/>
      <c r="V206" s="35"/>
      <c r="W206" s="35"/>
      <c r="X206" s="35"/>
      <c r="Y206" s="35"/>
      <c r="Z206" s="35"/>
      <c r="AA206" s="35"/>
      <c r="AB206" s="35"/>
      <c r="AC206" s="35"/>
      <c r="AD206" s="35"/>
      <c r="AE206" s="35"/>
      <c r="AR206" s="185" t="s">
        <v>186</v>
      </c>
      <c r="AT206" s="185" t="s">
        <v>214</v>
      </c>
      <c r="AU206" s="185" t="s">
        <v>82</v>
      </c>
      <c r="AY206" s="18" t="s">
        <v>132</v>
      </c>
      <c r="BE206" s="186">
        <f>IF(N206="základní",J206,0)</f>
        <v>0</v>
      </c>
      <c r="BF206" s="186">
        <f>IF(N206="snížená",J206,0)</f>
        <v>0</v>
      </c>
      <c r="BG206" s="186">
        <f>IF(N206="zákl. přenesená",J206,0)</f>
        <v>0</v>
      </c>
      <c r="BH206" s="186">
        <f>IF(N206="sníž. přenesená",J206,0)</f>
        <v>0</v>
      </c>
      <c r="BI206" s="186">
        <f>IF(N206="nulová",J206,0)</f>
        <v>0</v>
      </c>
      <c r="BJ206" s="18" t="s">
        <v>80</v>
      </c>
      <c r="BK206" s="186">
        <f>ROUND(I206*H206,2)</f>
        <v>0</v>
      </c>
      <c r="BL206" s="18" t="s">
        <v>139</v>
      </c>
      <c r="BM206" s="185" t="s">
        <v>713</v>
      </c>
    </row>
    <row r="207" spans="1:65" s="14" customFormat="1" ht="11.25">
      <c r="B207" s="202"/>
      <c r="C207" s="203"/>
      <c r="D207" s="187" t="s">
        <v>143</v>
      </c>
      <c r="E207" s="203"/>
      <c r="F207" s="205" t="s">
        <v>714</v>
      </c>
      <c r="G207" s="203"/>
      <c r="H207" s="206">
        <v>9.8979999999999997</v>
      </c>
      <c r="I207" s="207"/>
      <c r="J207" s="203"/>
      <c r="K207" s="203"/>
      <c r="L207" s="208"/>
      <c r="M207" s="209"/>
      <c r="N207" s="210"/>
      <c r="O207" s="210"/>
      <c r="P207" s="210"/>
      <c r="Q207" s="210"/>
      <c r="R207" s="210"/>
      <c r="S207" s="210"/>
      <c r="T207" s="211"/>
      <c r="AT207" s="212" t="s">
        <v>143</v>
      </c>
      <c r="AU207" s="212" t="s">
        <v>82</v>
      </c>
      <c r="AV207" s="14" t="s">
        <v>82</v>
      </c>
      <c r="AW207" s="14" t="s">
        <v>4</v>
      </c>
      <c r="AX207" s="14" t="s">
        <v>80</v>
      </c>
      <c r="AY207" s="212" t="s">
        <v>132</v>
      </c>
    </row>
    <row r="208" spans="1:65" s="2" customFormat="1" ht="14.45" customHeight="1">
      <c r="A208" s="35"/>
      <c r="B208" s="36"/>
      <c r="C208" s="174" t="s">
        <v>298</v>
      </c>
      <c r="D208" s="174" t="s">
        <v>134</v>
      </c>
      <c r="E208" s="175" t="s">
        <v>715</v>
      </c>
      <c r="F208" s="176" t="s">
        <v>716</v>
      </c>
      <c r="G208" s="177" t="s">
        <v>183</v>
      </c>
      <c r="H208" s="178">
        <v>6.2359999999999998</v>
      </c>
      <c r="I208" s="179"/>
      <c r="J208" s="180">
        <f>ROUND(I208*H208,2)</f>
        <v>0</v>
      </c>
      <c r="K208" s="176" t="s">
        <v>19</v>
      </c>
      <c r="L208" s="40"/>
      <c r="M208" s="181" t="s">
        <v>19</v>
      </c>
      <c r="N208" s="182" t="s">
        <v>43</v>
      </c>
      <c r="O208" s="65"/>
      <c r="P208" s="183">
        <f>O208*H208</f>
        <v>0</v>
      </c>
      <c r="Q208" s="183">
        <v>2.4636735000000001</v>
      </c>
      <c r="R208" s="183">
        <f>Q208*H208</f>
        <v>15.363467946</v>
      </c>
      <c r="S208" s="183">
        <v>0</v>
      </c>
      <c r="T208" s="184">
        <f>S208*H208</f>
        <v>0</v>
      </c>
      <c r="U208" s="35"/>
      <c r="V208" s="35"/>
      <c r="W208" s="35"/>
      <c r="X208" s="35"/>
      <c r="Y208" s="35"/>
      <c r="Z208" s="35"/>
      <c r="AA208" s="35"/>
      <c r="AB208" s="35"/>
      <c r="AC208" s="35"/>
      <c r="AD208" s="35"/>
      <c r="AE208" s="35"/>
      <c r="AR208" s="185" t="s">
        <v>139</v>
      </c>
      <c r="AT208" s="185" t="s">
        <v>134</v>
      </c>
      <c r="AU208" s="185" t="s">
        <v>82</v>
      </c>
      <c r="AY208" s="18" t="s">
        <v>132</v>
      </c>
      <c r="BE208" s="186">
        <f>IF(N208="základní",J208,0)</f>
        <v>0</v>
      </c>
      <c r="BF208" s="186">
        <f>IF(N208="snížená",J208,0)</f>
        <v>0</v>
      </c>
      <c r="BG208" s="186">
        <f>IF(N208="zákl. přenesená",J208,0)</f>
        <v>0</v>
      </c>
      <c r="BH208" s="186">
        <f>IF(N208="sníž. přenesená",J208,0)</f>
        <v>0</v>
      </c>
      <c r="BI208" s="186">
        <f>IF(N208="nulová",J208,0)</f>
        <v>0</v>
      </c>
      <c r="BJ208" s="18" t="s">
        <v>80</v>
      </c>
      <c r="BK208" s="186">
        <f>ROUND(I208*H208,2)</f>
        <v>0</v>
      </c>
      <c r="BL208" s="18" t="s">
        <v>139</v>
      </c>
      <c r="BM208" s="185" t="s">
        <v>717</v>
      </c>
    </row>
    <row r="209" spans="1:65" s="2" customFormat="1" ht="48.75">
      <c r="A209" s="35"/>
      <c r="B209" s="36"/>
      <c r="C209" s="37"/>
      <c r="D209" s="187" t="s">
        <v>141</v>
      </c>
      <c r="E209" s="37"/>
      <c r="F209" s="188" t="s">
        <v>718</v>
      </c>
      <c r="G209" s="37"/>
      <c r="H209" s="37"/>
      <c r="I209" s="189"/>
      <c r="J209" s="37"/>
      <c r="K209" s="37"/>
      <c r="L209" s="40"/>
      <c r="M209" s="190"/>
      <c r="N209" s="191"/>
      <c r="O209" s="65"/>
      <c r="P209" s="65"/>
      <c r="Q209" s="65"/>
      <c r="R209" s="65"/>
      <c r="S209" s="65"/>
      <c r="T209" s="66"/>
      <c r="U209" s="35"/>
      <c r="V209" s="35"/>
      <c r="W209" s="35"/>
      <c r="X209" s="35"/>
      <c r="Y209" s="35"/>
      <c r="Z209" s="35"/>
      <c r="AA209" s="35"/>
      <c r="AB209" s="35"/>
      <c r="AC209" s="35"/>
      <c r="AD209" s="35"/>
      <c r="AE209" s="35"/>
      <c r="AT209" s="18" t="s">
        <v>141</v>
      </c>
      <c r="AU209" s="18" t="s">
        <v>82</v>
      </c>
    </row>
    <row r="210" spans="1:65" s="14" customFormat="1" ht="11.25">
      <c r="B210" s="202"/>
      <c r="C210" s="203"/>
      <c r="D210" s="187" t="s">
        <v>143</v>
      </c>
      <c r="E210" s="204" t="s">
        <v>19</v>
      </c>
      <c r="F210" s="205" t="s">
        <v>719</v>
      </c>
      <c r="G210" s="203"/>
      <c r="H210" s="206">
        <v>6.2359999999999998</v>
      </c>
      <c r="I210" s="207"/>
      <c r="J210" s="203"/>
      <c r="K210" s="203"/>
      <c r="L210" s="208"/>
      <c r="M210" s="209"/>
      <c r="N210" s="210"/>
      <c r="O210" s="210"/>
      <c r="P210" s="210"/>
      <c r="Q210" s="210"/>
      <c r="R210" s="210"/>
      <c r="S210" s="210"/>
      <c r="T210" s="211"/>
      <c r="AT210" s="212" t="s">
        <v>143</v>
      </c>
      <c r="AU210" s="212" t="s">
        <v>82</v>
      </c>
      <c r="AV210" s="14" t="s">
        <v>82</v>
      </c>
      <c r="AW210" s="14" t="s">
        <v>33</v>
      </c>
      <c r="AX210" s="14" t="s">
        <v>80</v>
      </c>
      <c r="AY210" s="212" t="s">
        <v>132</v>
      </c>
    </row>
    <row r="211" spans="1:65" s="12" customFormat="1" ht="22.9" customHeight="1">
      <c r="B211" s="158"/>
      <c r="C211" s="159"/>
      <c r="D211" s="160" t="s">
        <v>71</v>
      </c>
      <c r="E211" s="172" t="s">
        <v>418</v>
      </c>
      <c r="F211" s="172" t="s">
        <v>419</v>
      </c>
      <c r="G211" s="159"/>
      <c r="H211" s="159"/>
      <c r="I211" s="162"/>
      <c r="J211" s="173">
        <f>BK211</f>
        <v>0</v>
      </c>
      <c r="K211" s="159"/>
      <c r="L211" s="164"/>
      <c r="M211" s="165"/>
      <c r="N211" s="166"/>
      <c r="O211" s="166"/>
      <c r="P211" s="167">
        <f>SUM(P212:P213)</f>
        <v>0</v>
      </c>
      <c r="Q211" s="166"/>
      <c r="R211" s="167">
        <f>SUM(R212:R213)</f>
        <v>0</v>
      </c>
      <c r="S211" s="166"/>
      <c r="T211" s="168">
        <f>SUM(T212:T213)</f>
        <v>0</v>
      </c>
      <c r="AR211" s="169" t="s">
        <v>80</v>
      </c>
      <c r="AT211" s="170" t="s">
        <v>71</v>
      </c>
      <c r="AU211" s="170" t="s">
        <v>80</v>
      </c>
      <c r="AY211" s="169" t="s">
        <v>132</v>
      </c>
      <c r="BK211" s="171">
        <f>SUM(BK212:BK213)</f>
        <v>0</v>
      </c>
    </row>
    <row r="212" spans="1:65" s="2" customFormat="1" ht="24.2" customHeight="1">
      <c r="A212" s="35"/>
      <c r="B212" s="36"/>
      <c r="C212" s="174" t="s">
        <v>305</v>
      </c>
      <c r="D212" s="174" t="s">
        <v>134</v>
      </c>
      <c r="E212" s="175" t="s">
        <v>421</v>
      </c>
      <c r="F212" s="176" t="s">
        <v>422</v>
      </c>
      <c r="G212" s="177" t="s">
        <v>217</v>
      </c>
      <c r="H212" s="178">
        <v>47.878999999999998</v>
      </c>
      <c r="I212" s="179"/>
      <c r="J212" s="180">
        <f>ROUND(I212*H212,2)</f>
        <v>0</v>
      </c>
      <c r="K212" s="176" t="s">
        <v>138</v>
      </c>
      <c r="L212" s="40"/>
      <c r="M212" s="181" t="s">
        <v>19</v>
      </c>
      <c r="N212" s="182" t="s">
        <v>43</v>
      </c>
      <c r="O212" s="65"/>
      <c r="P212" s="183">
        <f>O212*H212</f>
        <v>0</v>
      </c>
      <c r="Q212" s="183">
        <v>0</v>
      </c>
      <c r="R212" s="183">
        <f>Q212*H212</f>
        <v>0</v>
      </c>
      <c r="S212" s="183">
        <v>0</v>
      </c>
      <c r="T212" s="184">
        <f>S212*H212</f>
        <v>0</v>
      </c>
      <c r="U212" s="35"/>
      <c r="V212" s="35"/>
      <c r="W212" s="35"/>
      <c r="X212" s="35"/>
      <c r="Y212" s="35"/>
      <c r="Z212" s="35"/>
      <c r="AA212" s="35"/>
      <c r="AB212" s="35"/>
      <c r="AC212" s="35"/>
      <c r="AD212" s="35"/>
      <c r="AE212" s="35"/>
      <c r="AR212" s="185" t="s">
        <v>139</v>
      </c>
      <c r="AT212" s="185" t="s">
        <v>134</v>
      </c>
      <c r="AU212" s="185" t="s">
        <v>82</v>
      </c>
      <c r="AY212" s="18" t="s">
        <v>132</v>
      </c>
      <c r="BE212" s="186">
        <f>IF(N212="základní",J212,0)</f>
        <v>0</v>
      </c>
      <c r="BF212" s="186">
        <f>IF(N212="snížená",J212,0)</f>
        <v>0</v>
      </c>
      <c r="BG212" s="186">
        <f>IF(N212="zákl. přenesená",J212,0)</f>
        <v>0</v>
      </c>
      <c r="BH212" s="186">
        <f>IF(N212="sníž. přenesená",J212,0)</f>
        <v>0</v>
      </c>
      <c r="BI212" s="186">
        <f>IF(N212="nulová",J212,0)</f>
        <v>0</v>
      </c>
      <c r="BJ212" s="18" t="s">
        <v>80</v>
      </c>
      <c r="BK212" s="186">
        <f>ROUND(I212*H212,2)</f>
        <v>0</v>
      </c>
      <c r="BL212" s="18" t="s">
        <v>139</v>
      </c>
      <c r="BM212" s="185" t="s">
        <v>720</v>
      </c>
    </row>
    <row r="213" spans="1:65" s="2" customFormat="1" ht="29.25">
      <c r="A213" s="35"/>
      <c r="B213" s="36"/>
      <c r="C213" s="37"/>
      <c r="D213" s="187" t="s">
        <v>141</v>
      </c>
      <c r="E213" s="37"/>
      <c r="F213" s="188" t="s">
        <v>424</v>
      </c>
      <c r="G213" s="37"/>
      <c r="H213" s="37"/>
      <c r="I213" s="189"/>
      <c r="J213" s="37"/>
      <c r="K213" s="37"/>
      <c r="L213" s="40"/>
      <c r="M213" s="190"/>
      <c r="N213" s="191"/>
      <c r="O213" s="65"/>
      <c r="P213" s="65"/>
      <c r="Q213" s="65"/>
      <c r="R213" s="65"/>
      <c r="S213" s="65"/>
      <c r="T213" s="66"/>
      <c r="U213" s="35"/>
      <c r="V213" s="35"/>
      <c r="W213" s="35"/>
      <c r="X213" s="35"/>
      <c r="Y213" s="35"/>
      <c r="Z213" s="35"/>
      <c r="AA213" s="35"/>
      <c r="AB213" s="35"/>
      <c r="AC213" s="35"/>
      <c r="AD213" s="35"/>
      <c r="AE213" s="35"/>
      <c r="AT213" s="18" t="s">
        <v>141</v>
      </c>
      <c r="AU213" s="18" t="s">
        <v>82</v>
      </c>
    </row>
    <row r="214" spans="1:65" s="12" customFormat="1" ht="25.9" customHeight="1">
      <c r="B214" s="158"/>
      <c r="C214" s="159"/>
      <c r="D214" s="160" t="s">
        <v>71</v>
      </c>
      <c r="E214" s="161" t="s">
        <v>721</v>
      </c>
      <c r="F214" s="161" t="s">
        <v>722</v>
      </c>
      <c r="G214" s="159"/>
      <c r="H214" s="159"/>
      <c r="I214" s="162"/>
      <c r="J214" s="163">
        <f>BK214</f>
        <v>0</v>
      </c>
      <c r="K214" s="159"/>
      <c r="L214" s="164"/>
      <c r="M214" s="165"/>
      <c r="N214" s="166"/>
      <c r="O214" s="166"/>
      <c r="P214" s="167">
        <f>P215+P224</f>
        <v>0</v>
      </c>
      <c r="Q214" s="166"/>
      <c r="R214" s="167">
        <f>R215+R224</f>
        <v>4.0499999999999998E-3</v>
      </c>
      <c r="S214" s="166"/>
      <c r="T214" s="168">
        <f>T215+T224</f>
        <v>0</v>
      </c>
      <c r="AR214" s="169" t="s">
        <v>82</v>
      </c>
      <c r="AT214" s="170" t="s">
        <v>71</v>
      </c>
      <c r="AU214" s="170" t="s">
        <v>72</v>
      </c>
      <c r="AY214" s="169" t="s">
        <v>132</v>
      </c>
      <c r="BK214" s="171">
        <f>BK215+BK224</f>
        <v>0</v>
      </c>
    </row>
    <row r="215" spans="1:65" s="12" customFormat="1" ht="22.9" customHeight="1">
      <c r="B215" s="158"/>
      <c r="C215" s="159"/>
      <c r="D215" s="160" t="s">
        <v>71</v>
      </c>
      <c r="E215" s="172" t="s">
        <v>723</v>
      </c>
      <c r="F215" s="172" t="s">
        <v>724</v>
      </c>
      <c r="G215" s="159"/>
      <c r="H215" s="159"/>
      <c r="I215" s="162"/>
      <c r="J215" s="173">
        <f>BK215</f>
        <v>0</v>
      </c>
      <c r="K215" s="159"/>
      <c r="L215" s="164"/>
      <c r="M215" s="165"/>
      <c r="N215" s="166"/>
      <c r="O215" s="166"/>
      <c r="P215" s="167">
        <f>SUM(P216:P223)</f>
        <v>0</v>
      </c>
      <c r="Q215" s="166"/>
      <c r="R215" s="167">
        <f>SUM(R216:R223)</f>
        <v>4.0000000000000001E-3</v>
      </c>
      <c r="S215" s="166"/>
      <c r="T215" s="168">
        <f>SUM(T216:T223)</f>
        <v>0</v>
      </c>
      <c r="AR215" s="169" t="s">
        <v>82</v>
      </c>
      <c r="AT215" s="170" t="s">
        <v>71</v>
      </c>
      <c r="AU215" s="170" t="s">
        <v>80</v>
      </c>
      <c r="AY215" s="169" t="s">
        <v>132</v>
      </c>
      <c r="BK215" s="171">
        <f>SUM(BK216:BK223)</f>
        <v>0</v>
      </c>
    </row>
    <row r="216" spans="1:65" s="2" customFormat="1" ht="14.45" customHeight="1">
      <c r="A216" s="35"/>
      <c r="B216" s="36"/>
      <c r="C216" s="174" t="s">
        <v>312</v>
      </c>
      <c r="D216" s="174" t="s">
        <v>134</v>
      </c>
      <c r="E216" s="175" t="s">
        <v>725</v>
      </c>
      <c r="F216" s="176" t="s">
        <v>726</v>
      </c>
      <c r="G216" s="177" t="s">
        <v>137</v>
      </c>
      <c r="H216" s="178">
        <v>12.24</v>
      </c>
      <c r="I216" s="179"/>
      <c r="J216" s="180">
        <f>ROUND(I216*H216,2)</f>
        <v>0</v>
      </c>
      <c r="K216" s="176" t="s">
        <v>138</v>
      </c>
      <c r="L216" s="40"/>
      <c r="M216" s="181" t="s">
        <v>19</v>
      </c>
      <c r="N216" s="182" t="s">
        <v>43</v>
      </c>
      <c r="O216" s="65"/>
      <c r="P216" s="183">
        <f>O216*H216</f>
        <v>0</v>
      </c>
      <c r="Q216" s="183">
        <v>0</v>
      </c>
      <c r="R216" s="183">
        <f>Q216*H216</f>
        <v>0</v>
      </c>
      <c r="S216" s="183">
        <v>0</v>
      </c>
      <c r="T216" s="184">
        <f>S216*H216</f>
        <v>0</v>
      </c>
      <c r="U216" s="35"/>
      <c r="V216" s="35"/>
      <c r="W216" s="35"/>
      <c r="X216" s="35"/>
      <c r="Y216" s="35"/>
      <c r="Z216" s="35"/>
      <c r="AA216" s="35"/>
      <c r="AB216" s="35"/>
      <c r="AC216" s="35"/>
      <c r="AD216" s="35"/>
      <c r="AE216" s="35"/>
      <c r="AR216" s="185" t="s">
        <v>236</v>
      </c>
      <c r="AT216" s="185" t="s">
        <v>134</v>
      </c>
      <c r="AU216" s="185" t="s">
        <v>82</v>
      </c>
      <c r="AY216" s="18" t="s">
        <v>132</v>
      </c>
      <c r="BE216" s="186">
        <f>IF(N216="základní",J216,0)</f>
        <v>0</v>
      </c>
      <c r="BF216" s="186">
        <f>IF(N216="snížená",J216,0)</f>
        <v>0</v>
      </c>
      <c r="BG216" s="186">
        <f>IF(N216="zákl. přenesená",J216,0)</f>
        <v>0</v>
      </c>
      <c r="BH216" s="186">
        <f>IF(N216="sníž. přenesená",J216,0)</f>
        <v>0</v>
      </c>
      <c r="BI216" s="186">
        <f>IF(N216="nulová",J216,0)</f>
        <v>0</v>
      </c>
      <c r="BJ216" s="18" t="s">
        <v>80</v>
      </c>
      <c r="BK216" s="186">
        <f>ROUND(I216*H216,2)</f>
        <v>0</v>
      </c>
      <c r="BL216" s="18" t="s">
        <v>236</v>
      </c>
      <c r="BM216" s="185" t="s">
        <v>727</v>
      </c>
    </row>
    <row r="217" spans="1:65" s="2" customFormat="1" ht="29.25">
      <c r="A217" s="35"/>
      <c r="B217" s="36"/>
      <c r="C217" s="37"/>
      <c r="D217" s="187" t="s">
        <v>141</v>
      </c>
      <c r="E217" s="37"/>
      <c r="F217" s="188" t="s">
        <v>728</v>
      </c>
      <c r="G217" s="37"/>
      <c r="H217" s="37"/>
      <c r="I217" s="189"/>
      <c r="J217" s="37"/>
      <c r="K217" s="37"/>
      <c r="L217" s="40"/>
      <c r="M217" s="190"/>
      <c r="N217" s="191"/>
      <c r="O217" s="65"/>
      <c r="P217" s="65"/>
      <c r="Q217" s="65"/>
      <c r="R217" s="65"/>
      <c r="S217" s="65"/>
      <c r="T217" s="66"/>
      <c r="U217" s="35"/>
      <c r="V217" s="35"/>
      <c r="W217" s="35"/>
      <c r="X217" s="35"/>
      <c r="Y217" s="35"/>
      <c r="Z217" s="35"/>
      <c r="AA217" s="35"/>
      <c r="AB217" s="35"/>
      <c r="AC217" s="35"/>
      <c r="AD217" s="35"/>
      <c r="AE217" s="35"/>
      <c r="AT217" s="18" t="s">
        <v>141</v>
      </c>
      <c r="AU217" s="18" t="s">
        <v>82</v>
      </c>
    </row>
    <row r="218" spans="1:65" s="14" customFormat="1" ht="11.25">
      <c r="B218" s="202"/>
      <c r="C218" s="203"/>
      <c r="D218" s="187" t="s">
        <v>143</v>
      </c>
      <c r="E218" s="204" t="s">
        <v>19</v>
      </c>
      <c r="F218" s="205" t="s">
        <v>729</v>
      </c>
      <c r="G218" s="203"/>
      <c r="H218" s="206">
        <v>12.24</v>
      </c>
      <c r="I218" s="207"/>
      <c r="J218" s="203"/>
      <c r="K218" s="203"/>
      <c r="L218" s="208"/>
      <c r="M218" s="209"/>
      <c r="N218" s="210"/>
      <c r="O218" s="210"/>
      <c r="P218" s="210"/>
      <c r="Q218" s="210"/>
      <c r="R218" s="210"/>
      <c r="S218" s="210"/>
      <c r="T218" s="211"/>
      <c r="AT218" s="212" t="s">
        <v>143</v>
      </c>
      <c r="AU218" s="212" t="s">
        <v>82</v>
      </c>
      <c r="AV218" s="14" t="s">
        <v>82</v>
      </c>
      <c r="AW218" s="14" t="s">
        <v>33</v>
      </c>
      <c r="AX218" s="14" t="s">
        <v>80</v>
      </c>
      <c r="AY218" s="212" t="s">
        <v>132</v>
      </c>
    </row>
    <row r="219" spans="1:65" s="2" customFormat="1" ht="14.45" customHeight="1">
      <c r="A219" s="35"/>
      <c r="B219" s="36"/>
      <c r="C219" s="224" t="s">
        <v>323</v>
      </c>
      <c r="D219" s="224" t="s">
        <v>214</v>
      </c>
      <c r="E219" s="225" t="s">
        <v>730</v>
      </c>
      <c r="F219" s="226" t="s">
        <v>731</v>
      </c>
      <c r="G219" s="227" t="s">
        <v>217</v>
      </c>
      <c r="H219" s="228">
        <v>4.0000000000000001E-3</v>
      </c>
      <c r="I219" s="229"/>
      <c r="J219" s="230">
        <f>ROUND(I219*H219,2)</f>
        <v>0</v>
      </c>
      <c r="K219" s="226" t="s">
        <v>138</v>
      </c>
      <c r="L219" s="231"/>
      <c r="M219" s="232" t="s">
        <v>19</v>
      </c>
      <c r="N219" s="233" t="s">
        <v>43</v>
      </c>
      <c r="O219" s="65"/>
      <c r="P219" s="183">
        <f>O219*H219</f>
        <v>0</v>
      </c>
      <c r="Q219" s="183">
        <v>1</v>
      </c>
      <c r="R219" s="183">
        <f>Q219*H219</f>
        <v>4.0000000000000001E-3</v>
      </c>
      <c r="S219" s="183">
        <v>0</v>
      </c>
      <c r="T219" s="184">
        <f>S219*H219</f>
        <v>0</v>
      </c>
      <c r="U219" s="35"/>
      <c r="V219" s="35"/>
      <c r="W219" s="35"/>
      <c r="X219" s="35"/>
      <c r="Y219" s="35"/>
      <c r="Z219" s="35"/>
      <c r="AA219" s="35"/>
      <c r="AB219" s="35"/>
      <c r="AC219" s="35"/>
      <c r="AD219" s="35"/>
      <c r="AE219" s="35"/>
      <c r="AR219" s="185" t="s">
        <v>335</v>
      </c>
      <c r="AT219" s="185" t="s">
        <v>214</v>
      </c>
      <c r="AU219" s="185" t="s">
        <v>82</v>
      </c>
      <c r="AY219" s="18" t="s">
        <v>132</v>
      </c>
      <c r="BE219" s="186">
        <f>IF(N219="základní",J219,0)</f>
        <v>0</v>
      </c>
      <c r="BF219" s="186">
        <f>IF(N219="snížená",J219,0)</f>
        <v>0</v>
      </c>
      <c r="BG219" s="186">
        <f>IF(N219="zákl. přenesená",J219,0)</f>
        <v>0</v>
      </c>
      <c r="BH219" s="186">
        <f>IF(N219="sníž. přenesená",J219,0)</f>
        <v>0</v>
      </c>
      <c r="BI219" s="186">
        <f>IF(N219="nulová",J219,0)</f>
        <v>0</v>
      </c>
      <c r="BJ219" s="18" t="s">
        <v>80</v>
      </c>
      <c r="BK219" s="186">
        <f>ROUND(I219*H219,2)</f>
        <v>0</v>
      </c>
      <c r="BL219" s="18" t="s">
        <v>236</v>
      </c>
      <c r="BM219" s="185" t="s">
        <v>732</v>
      </c>
    </row>
    <row r="220" spans="1:65" s="14" customFormat="1" ht="11.25">
      <c r="B220" s="202"/>
      <c r="C220" s="203"/>
      <c r="D220" s="187" t="s">
        <v>143</v>
      </c>
      <c r="E220" s="204" t="s">
        <v>19</v>
      </c>
      <c r="F220" s="205" t="s">
        <v>729</v>
      </c>
      <c r="G220" s="203"/>
      <c r="H220" s="206">
        <v>12.24</v>
      </c>
      <c r="I220" s="207"/>
      <c r="J220" s="203"/>
      <c r="K220" s="203"/>
      <c r="L220" s="208"/>
      <c r="M220" s="209"/>
      <c r="N220" s="210"/>
      <c r="O220" s="210"/>
      <c r="P220" s="210"/>
      <c r="Q220" s="210"/>
      <c r="R220" s="210"/>
      <c r="S220" s="210"/>
      <c r="T220" s="211"/>
      <c r="AT220" s="212" t="s">
        <v>143</v>
      </c>
      <c r="AU220" s="212" t="s">
        <v>82</v>
      </c>
      <c r="AV220" s="14" t="s">
        <v>82</v>
      </c>
      <c r="AW220" s="14" t="s">
        <v>33</v>
      </c>
      <c r="AX220" s="14" t="s">
        <v>80</v>
      </c>
      <c r="AY220" s="212" t="s">
        <v>132</v>
      </c>
    </row>
    <row r="221" spans="1:65" s="14" customFormat="1" ht="11.25">
      <c r="B221" s="202"/>
      <c r="C221" s="203"/>
      <c r="D221" s="187" t="s">
        <v>143</v>
      </c>
      <c r="E221" s="203"/>
      <c r="F221" s="205" t="s">
        <v>733</v>
      </c>
      <c r="G221" s="203"/>
      <c r="H221" s="206">
        <v>4.0000000000000001E-3</v>
      </c>
      <c r="I221" s="207"/>
      <c r="J221" s="203"/>
      <c r="K221" s="203"/>
      <c r="L221" s="208"/>
      <c r="M221" s="209"/>
      <c r="N221" s="210"/>
      <c r="O221" s="210"/>
      <c r="P221" s="210"/>
      <c r="Q221" s="210"/>
      <c r="R221" s="210"/>
      <c r="S221" s="210"/>
      <c r="T221" s="211"/>
      <c r="AT221" s="212" t="s">
        <v>143</v>
      </c>
      <c r="AU221" s="212" t="s">
        <v>82</v>
      </c>
      <c r="AV221" s="14" t="s">
        <v>82</v>
      </c>
      <c r="AW221" s="14" t="s">
        <v>4</v>
      </c>
      <c r="AX221" s="14" t="s">
        <v>80</v>
      </c>
      <c r="AY221" s="212" t="s">
        <v>132</v>
      </c>
    </row>
    <row r="222" spans="1:65" s="2" customFormat="1" ht="24.2" customHeight="1">
      <c r="A222" s="35"/>
      <c r="B222" s="36"/>
      <c r="C222" s="174" t="s">
        <v>329</v>
      </c>
      <c r="D222" s="174" t="s">
        <v>134</v>
      </c>
      <c r="E222" s="175" t="s">
        <v>734</v>
      </c>
      <c r="F222" s="176" t="s">
        <v>735</v>
      </c>
      <c r="G222" s="177" t="s">
        <v>217</v>
      </c>
      <c r="H222" s="178">
        <v>4.0000000000000001E-3</v>
      </c>
      <c r="I222" s="179"/>
      <c r="J222" s="180">
        <f>ROUND(I222*H222,2)</f>
        <v>0</v>
      </c>
      <c r="K222" s="176" t="s">
        <v>138</v>
      </c>
      <c r="L222" s="40"/>
      <c r="M222" s="181" t="s">
        <v>19</v>
      </c>
      <c r="N222" s="182" t="s">
        <v>43</v>
      </c>
      <c r="O222" s="65"/>
      <c r="P222" s="183">
        <f>O222*H222</f>
        <v>0</v>
      </c>
      <c r="Q222" s="183">
        <v>0</v>
      </c>
      <c r="R222" s="183">
        <f>Q222*H222</f>
        <v>0</v>
      </c>
      <c r="S222" s="183">
        <v>0</v>
      </c>
      <c r="T222" s="184">
        <f>S222*H222</f>
        <v>0</v>
      </c>
      <c r="U222" s="35"/>
      <c r="V222" s="35"/>
      <c r="W222" s="35"/>
      <c r="X222" s="35"/>
      <c r="Y222" s="35"/>
      <c r="Z222" s="35"/>
      <c r="AA222" s="35"/>
      <c r="AB222" s="35"/>
      <c r="AC222" s="35"/>
      <c r="AD222" s="35"/>
      <c r="AE222" s="35"/>
      <c r="AR222" s="185" t="s">
        <v>236</v>
      </c>
      <c r="AT222" s="185" t="s">
        <v>134</v>
      </c>
      <c r="AU222" s="185" t="s">
        <v>82</v>
      </c>
      <c r="AY222" s="18" t="s">
        <v>132</v>
      </c>
      <c r="BE222" s="186">
        <f>IF(N222="základní",J222,0)</f>
        <v>0</v>
      </c>
      <c r="BF222" s="186">
        <f>IF(N222="snížená",J222,0)</f>
        <v>0</v>
      </c>
      <c r="BG222" s="186">
        <f>IF(N222="zákl. přenesená",J222,0)</f>
        <v>0</v>
      </c>
      <c r="BH222" s="186">
        <f>IF(N222="sníž. přenesená",J222,0)</f>
        <v>0</v>
      </c>
      <c r="BI222" s="186">
        <f>IF(N222="nulová",J222,0)</f>
        <v>0</v>
      </c>
      <c r="BJ222" s="18" t="s">
        <v>80</v>
      </c>
      <c r="BK222" s="186">
        <f>ROUND(I222*H222,2)</f>
        <v>0</v>
      </c>
      <c r="BL222" s="18" t="s">
        <v>236</v>
      </c>
      <c r="BM222" s="185" t="s">
        <v>736</v>
      </c>
    </row>
    <row r="223" spans="1:65" s="2" customFormat="1" ht="78">
      <c r="A223" s="35"/>
      <c r="B223" s="36"/>
      <c r="C223" s="37"/>
      <c r="D223" s="187" t="s">
        <v>141</v>
      </c>
      <c r="E223" s="37"/>
      <c r="F223" s="188" t="s">
        <v>737</v>
      </c>
      <c r="G223" s="37"/>
      <c r="H223" s="37"/>
      <c r="I223" s="189"/>
      <c r="J223" s="37"/>
      <c r="K223" s="37"/>
      <c r="L223" s="40"/>
      <c r="M223" s="190"/>
      <c r="N223" s="191"/>
      <c r="O223" s="65"/>
      <c r="P223" s="65"/>
      <c r="Q223" s="65"/>
      <c r="R223" s="65"/>
      <c r="S223" s="65"/>
      <c r="T223" s="66"/>
      <c r="U223" s="35"/>
      <c r="V223" s="35"/>
      <c r="W223" s="35"/>
      <c r="X223" s="35"/>
      <c r="Y223" s="35"/>
      <c r="Z223" s="35"/>
      <c r="AA223" s="35"/>
      <c r="AB223" s="35"/>
      <c r="AC223" s="35"/>
      <c r="AD223" s="35"/>
      <c r="AE223" s="35"/>
      <c r="AT223" s="18" t="s">
        <v>141</v>
      </c>
      <c r="AU223" s="18" t="s">
        <v>82</v>
      </c>
    </row>
    <row r="224" spans="1:65" s="12" customFormat="1" ht="22.9" customHeight="1">
      <c r="B224" s="158"/>
      <c r="C224" s="159"/>
      <c r="D224" s="160" t="s">
        <v>71</v>
      </c>
      <c r="E224" s="172" t="s">
        <v>738</v>
      </c>
      <c r="F224" s="172" t="s">
        <v>739</v>
      </c>
      <c r="G224" s="159"/>
      <c r="H224" s="159"/>
      <c r="I224" s="162"/>
      <c r="J224" s="173">
        <f>BK224</f>
        <v>0</v>
      </c>
      <c r="K224" s="159"/>
      <c r="L224" s="164"/>
      <c r="M224" s="165"/>
      <c r="N224" s="166"/>
      <c r="O224" s="166"/>
      <c r="P224" s="167">
        <f>SUM(P225:P227)</f>
        <v>0</v>
      </c>
      <c r="Q224" s="166"/>
      <c r="R224" s="167">
        <f>SUM(R225:R227)</f>
        <v>5.0000000000000002E-5</v>
      </c>
      <c r="S224" s="166"/>
      <c r="T224" s="168">
        <f>SUM(T225:T227)</f>
        <v>0</v>
      </c>
      <c r="AR224" s="169" t="s">
        <v>82</v>
      </c>
      <c r="AT224" s="170" t="s">
        <v>71</v>
      </c>
      <c r="AU224" s="170" t="s">
        <v>80</v>
      </c>
      <c r="AY224" s="169" t="s">
        <v>132</v>
      </c>
      <c r="BK224" s="171">
        <f>SUM(BK225:BK227)</f>
        <v>0</v>
      </c>
    </row>
    <row r="225" spans="1:65" s="2" customFormat="1" ht="24.2" customHeight="1">
      <c r="A225" s="35"/>
      <c r="B225" s="36"/>
      <c r="C225" s="174" t="s">
        <v>335</v>
      </c>
      <c r="D225" s="174" t="s">
        <v>134</v>
      </c>
      <c r="E225" s="175" t="s">
        <v>740</v>
      </c>
      <c r="F225" s="176" t="s">
        <v>741</v>
      </c>
      <c r="G225" s="177" t="s">
        <v>293</v>
      </c>
      <c r="H225" s="178">
        <v>1</v>
      </c>
      <c r="I225" s="179"/>
      <c r="J225" s="180">
        <f>ROUND(I225*H225,2)</f>
        <v>0</v>
      </c>
      <c r="K225" s="176" t="s">
        <v>19</v>
      </c>
      <c r="L225" s="40"/>
      <c r="M225" s="181" t="s">
        <v>19</v>
      </c>
      <c r="N225" s="182" t="s">
        <v>43</v>
      </c>
      <c r="O225" s="65"/>
      <c r="P225" s="183">
        <f>O225*H225</f>
        <v>0</v>
      </c>
      <c r="Q225" s="183">
        <v>5.0000000000000002E-5</v>
      </c>
      <c r="R225" s="183">
        <f>Q225*H225</f>
        <v>5.0000000000000002E-5</v>
      </c>
      <c r="S225" s="183">
        <v>0</v>
      </c>
      <c r="T225" s="184">
        <f>S225*H225</f>
        <v>0</v>
      </c>
      <c r="U225" s="35"/>
      <c r="V225" s="35"/>
      <c r="W225" s="35"/>
      <c r="X225" s="35"/>
      <c r="Y225" s="35"/>
      <c r="Z225" s="35"/>
      <c r="AA225" s="35"/>
      <c r="AB225" s="35"/>
      <c r="AC225" s="35"/>
      <c r="AD225" s="35"/>
      <c r="AE225" s="35"/>
      <c r="AR225" s="185" t="s">
        <v>236</v>
      </c>
      <c r="AT225" s="185" t="s">
        <v>134</v>
      </c>
      <c r="AU225" s="185" t="s">
        <v>82</v>
      </c>
      <c r="AY225" s="18" t="s">
        <v>132</v>
      </c>
      <c r="BE225" s="186">
        <f>IF(N225="základní",J225,0)</f>
        <v>0</v>
      </c>
      <c r="BF225" s="186">
        <f>IF(N225="snížená",J225,0)</f>
        <v>0</v>
      </c>
      <c r="BG225" s="186">
        <f>IF(N225="zákl. přenesená",J225,0)</f>
        <v>0</v>
      </c>
      <c r="BH225" s="186">
        <f>IF(N225="sníž. přenesená",J225,0)</f>
        <v>0</v>
      </c>
      <c r="BI225" s="186">
        <f>IF(N225="nulová",J225,0)</f>
        <v>0</v>
      </c>
      <c r="BJ225" s="18" t="s">
        <v>80</v>
      </c>
      <c r="BK225" s="186">
        <f>ROUND(I225*H225,2)</f>
        <v>0</v>
      </c>
      <c r="BL225" s="18" t="s">
        <v>236</v>
      </c>
      <c r="BM225" s="185" t="s">
        <v>742</v>
      </c>
    </row>
    <row r="226" spans="1:65" s="13" customFormat="1" ht="11.25">
      <c r="B226" s="192"/>
      <c r="C226" s="193"/>
      <c r="D226" s="187" t="s">
        <v>143</v>
      </c>
      <c r="E226" s="194" t="s">
        <v>19</v>
      </c>
      <c r="F226" s="195" t="s">
        <v>743</v>
      </c>
      <c r="G226" s="193"/>
      <c r="H226" s="194" t="s">
        <v>19</v>
      </c>
      <c r="I226" s="196"/>
      <c r="J226" s="193"/>
      <c r="K226" s="193"/>
      <c r="L226" s="197"/>
      <c r="M226" s="198"/>
      <c r="N226" s="199"/>
      <c r="O226" s="199"/>
      <c r="P226" s="199"/>
      <c r="Q226" s="199"/>
      <c r="R226" s="199"/>
      <c r="S226" s="199"/>
      <c r="T226" s="200"/>
      <c r="AT226" s="201" t="s">
        <v>143</v>
      </c>
      <c r="AU226" s="201" t="s">
        <v>82</v>
      </c>
      <c r="AV226" s="13" t="s">
        <v>80</v>
      </c>
      <c r="AW226" s="13" t="s">
        <v>33</v>
      </c>
      <c r="AX226" s="13" t="s">
        <v>72</v>
      </c>
      <c r="AY226" s="201" t="s">
        <v>132</v>
      </c>
    </row>
    <row r="227" spans="1:65" s="14" customFormat="1" ht="11.25">
      <c r="B227" s="202"/>
      <c r="C227" s="203"/>
      <c r="D227" s="187" t="s">
        <v>143</v>
      </c>
      <c r="E227" s="204" t="s">
        <v>19</v>
      </c>
      <c r="F227" s="205" t="s">
        <v>80</v>
      </c>
      <c r="G227" s="203"/>
      <c r="H227" s="206">
        <v>1</v>
      </c>
      <c r="I227" s="207"/>
      <c r="J227" s="203"/>
      <c r="K227" s="203"/>
      <c r="L227" s="208"/>
      <c r="M227" s="234"/>
      <c r="N227" s="235"/>
      <c r="O227" s="235"/>
      <c r="P227" s="235"/>
      <c r="Q227" s="235"/>
      <c r="R227" s="235"/>
      <c r="S227" s="235"/>
      <c r="T227" s="236"/>
      <c r="AT227" s="212" t="s">
        <v>143</v>
      </c>
      <c r="AU227" s="212" t="s">
        <v>82</v>
      </c>
      <c r="AV227" s="14" t="s">
        <v>82</v>
      </c>
      <c r="AW227" s="14" t="s">
        <v>33</v>
      </c>
      <c r="AX227" s="14" t="s">
        <v>80</v>
      </c>
      <c r="AY227" s="212" t="s">
        <v>132</v>
      </c>
    </row>
    <row r="228" spans="1:65" s="2" customFormat="1" ht="6.95" customHeight="1">
      <c r="A228" s="35"/>
      <c r="B228" s="48"/>
      <c r="C228" s="49"/>
      <c r="D228" s="49"/>
      <c r="E228" s="49"/>
      <c r="F228" s="49"/>
      <c r="G228" s="49"/>
      <c r="H228" s="49"/>
      <c r="I228" s="49"/>
      <c r="J228" s="49"/>
      <c r="K228" s="49"/>
      <c r="L228" s="40"/>
      <c r="M228" s="35"/>
      <c r="O228" s="35"/>
      <c r="P228" s="35"/>
      <c r="Q228" s="35"/>
      <c r="R228" s="35"/>
      <c r="S228" s="35"/>
      <c r="T228" s="35"/>
      <c r="U228" s="35"/>
      <c r="V228" s="35"/>
      <c r="W228" s="35"/>
      <c r="X228" s="35"/>
      <c r="Y228" s="35"/>
      <c r="Z228" s="35"/>
      <c r="AA228" s="35"/>
      <c r="AB228" s="35"/>
      <c r="AC228" s="35"/>
      <c r="AD228" s="35"/>
      <c r="AE228" s="35"/>
    </row>
  </sheetData>
  <sheetProtection algorithmName="SHA-512" hashValue="BiFYm4keaCMmpMLyJ1UgFpKwcvwR/cQVEGWlXKinN1hrhL6rx+8+YxHkD9ofnuibhZyQtOSD5VmoqLrU88knOw==" saltValue="fAxyjhNrYyFRKsHioyCo5IMNpHFC72mXMDUHe8vrUl/YqrxirY64wniFxtsIYZ6h404JLHRgBhh+C3yF646ceA==" spinCount="100000" sheet="1" objects="1" scenarios="1" formatColumns="0" formatRows="0" autoFilter="0"/>
  <autoFilter ref="C89:K227" xr:uid="{00000000-0009-0000-0000-000003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58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91</v>
      </c>
    </row>
    <row r="3" spans="1:46" s="1" customFormat="1" ht="6.95" customHeight="1">
      <c r="B3" s="102"/>
      <c r="C3" s="103"/>
      <c r="D3" s="103"/>
      <c r="E3" s="103"/>
      <c r="F3" s="103"/>
      <c r="G3" s="103"/>
      <c r="H3" s="103"/>
      <c r="I3" s="103"/>
      <c r="J3" s="103"/>
      <c r="K3" s="103"/>
      <c r="L3" s="21"/>
      <c r="AT3" s="18" t="s">
        <v>82</v>
      </c>
    </row>
    <row r="4" spans="1:46" s="1" customFormat="1" ht="24.95" customHeight="1">
      <c r="B4" s="21"/>
      <c r="D4" s="104" t="s">
        <v>101</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K.ú. Mnichov u Mariánských Lázní - Cesta C5 a liniová zeleň KZ2 - extravilán</v>
      </c>
      <c r="F7" s="367"/>
      <c r="G7" s="367"/>
      <c r="H7" s="367"/>
      <c r="L7" s="21"/>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744</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10. 11. 2020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27</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
        <v>19</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32</v>
      </c>
      <c r="F21" s="35"/>
      <c r="G21" s="35"/>
      <c r="H21" s="35"/>
      <c r="I21" s="106" t="s">
        <v>28</v>
      </c>
      <c r="J21" s="108" t="s">
        <v>19</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35</v>
      </c>
      <c r="F24" s="35"/>
      <c r="G24" s="35"/>
      <c r="H24" s="35"/>
      <c r="I24" s="106" t="s">
        <v>28</v>
      </c>
      <c r="J24" s="108" t="s">
        <v>19</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36</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38</v>
      </c>
      <c r="E30" s="35"/>
      <c r="F30" s="35"/>
      <c r="G30" s="35"/>
      <c r="H30" s="35"/>
      <c r="I30" s="35"/>
      <c r="J30" s="115">
        <f>ROUND(J92,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40</v>
      </c>
      <c r="G32" s="35"/>
      <c r="H32" s="35"/>
      <c r="I32" s="116" t="s">
        <v>39</v>
      </c>
      <c r="J32" s="116" t="s">
        <v>41</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42</v>
      </c>
      <c r="E33" s="106" t="s">
        <v>43</v>
      </c>
      <c r="F33" s="118">
        <f>ROUND((SUM(BE92:BE585)),  2)</f>
        <v>0</v>
      </c>
      <c r="G33" s="35"/>
      <c r="H33" s="35"/>
      <c r="I33" s="119">
        <v>0.21</v>
      </c>
      <c r="J33" s="118">
        <f>ROUND(((SUM(BE92:BE585))*I33),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44</v>
      </c>
      <c r="F34" s="118">
        <f>ROUND((SUM(BF92:BF585)),  2)</f>
        <v>0</v>
      </c>
      <c r="G34" s="35"/>
      <c r="H34" s="35"/>
      <c r="I34" s="119">
        <v>0.15</v>
      </c>
      <c r="J34" s="118">
        <f>ROUND(((SUM(BF92:BF585))*I34),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45</v>
      </c>
      <c r="F35" s="118">
        <f>ROUND((SUM(BG92:BG585)),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46</v>
      </c>
      <c r="F36" s="118">
        <f>ROUND((SUM(BH92:BH585)),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47</v>
      </c>
      <c r="F37" s="118">
        <f>ROUND((SUM(BI92:BI585)),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48</v>
      </c>
      <c r="E39" s="122"/>
      <c r="F39" s="122"/>
      <c r="G39" s="123" t="s">
        <v>49</v>
      </c>
      <c r="H39" s="124" t="s">
        <v>50</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K.ú. Mnichov u Mariánských Lázní - Cesta C5 a liniová zeleň KZ2 - extravilán</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201 - Most</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Mnichov</v>
      </c>
      <c r="G52" s="37"/>
      <c r="H52" s="37"/>
      <c r="I52" s="30" t="s">
        <v>23</v>
      </c>
      <c r="J52" s="60" t="str">
        <f>IF(J12="","",J12)</f>
        <v>10. 11. 2020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Česká republika - Státní pozemkový úřad</v>
      </c>
      <c r="G54" s="37"/>
      <c r="H54" s="37"/>
      <c r="I54" s="30" t="s">
        <v>31</v>
      </c>
      <c r="J54" s="33" t="str">
        <f>E21</f>
        <v>AZ Consult spol. s r.o.</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Lucie Wojčiková</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70</v>
      </c>
      <c r="D59" s="37"/>
      <c r="E59" s="37"/>
      <c r="F59" s="37"/>
      <c r="G59" s="37"/>
      <c r="H59" s="37"/>
      <c r="I59" s="37"/>
      <c r="J59" s="78">
        <f>J92</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J93</f>
        <v>0</v>
      </c>
      <c r="K60" s="136"/>
      <c r="L60" s="140"/>
    </row>
    <row r="61" spans="1:47" s="10" customFormat="1" ht="19.899999999999999" customHeight="1">
      <c r="B61" s="141"/>
      <c r="C61" s="142"/>
      <c r="D61" s="143" t="s">
        <v>109</v>
      </c>
      <c r="E61" s="144"/>
      <c r="F61" s="144"/>
      <c r="G61" s="144"/>
      <c r="H61" s="144"/>
      <c r="I61" s="144"/>
      <c r="J61" s="145">
        <f>J94</f>
        <v>0</v>
      </c>
      <c r="K61" s="142"/>
      <c r="L61" s="146"/>
    </row>
    <row r="62" spans="1:47" s="10" customFormat="1" ht="19.899999999999999" customHeight="1">
      <c r="B62" s="141"/>
      <c r="C62" s="142"/>
      <c r="D62" s="143" t="s">
        <v>444</v>
      </c>
      <c r="E62" s="144"/>
      <c r="F62" s="144"/>
      <c r="G62" s="144"/>
      <c r="H62" s="144"/>
      <c r="I62" s="144"/>
      <c r="J62" s="145">
        <f>J235</f>
        <v>0</v>
      </c>
      <c r="K62" s="142"/>
      <c r="L62" s="146"/>
    </row>
    <row r="63" spans="1:47" s="10" customFormat="1" ht="19.899999999999999" customHeight="1">
      <c r="B63" s="141"/>
      <c r="C63" s="142"/>
      <c r="D63" s="143" t="s">
        <v>580</v>
      </c>
      <c r="E63" s="144"/>
      <c r="F63" s="144"/>
      <c r="G63" s="144"/>
      <c r="H63" s="144"/>
      <c r="I63" s="144"/>
      <c r="J63" s="145">
        <f>J282</f>
        <v>0</v>
      </c>
      <c r="K63" s="142"/>
      <c r="L63" s="146"/>
    </row>
    <row r="64" spans="1:47" s="10" customFormat="1" ht="19.899999999999999" customHeight="1">
      <c r="B64" s="141"/>
      <c r="C64" s="142"/>
      <c r="D64" s="143" t="s">
        <v>110</v>
      </c>
      <c r="E64" s="144"/>
      <c r="F64" s="144"/>
      <c r="G64" s="144"/>
      <c r="H64" s="144"/>
      <c r="I64" s="144"/>
      <c r="J64" s="145">
        <f>J337</f>
        <v>0</v>
      </c>
      <c r="K64" s="142"/>
      <c r="L64" s="146"/>
    </row>
    <row r="65" spans="1:31" s="10" customFormat="1" ht="19.899999999999999" customHeight="1">
      <c r="B65" s="141"/>
      <c r="C65" s="142"/>
      <c r="D65" s="143" t="s">
        <v>111</v>
      </c>
      <c r="E65" s="144"/>
      <c r="F65" s="144"/>
      <c r="G65" s="144"/>
      <c r="H65" s="144"/>
      <c r="I65" s="144"/>
      <c r="J65" s="145">
        <f>J394</f>
        <v>0</v>
      </c>
      <c r="K65" s="142"/>
      <c r="L65" s="146"/>
    </row>
    <row r="66" spans="1:31" s="10" customFormat="1" ht="19.899999999999999" customHeight="1">
      <c r="B66" s="141"/>
      <c r="C66" s="142"/>
      <c r="D66" s="143" t="s">
        <v>745</v>
      </c>
      <c r="E66" s="144"/>
      <c r="F66" s="144"/>
      <c r="G66" s="144"/>
      <c r="H66" s="144"/>
      <c r="I66" s="144"/>
      <c r="J66" s="145">
        <f>J399</f>
        <v>0</v>
      </c>
      <c r="K66" s="142"/>
      <c r="L66" s="146"/>
    </row>
    <row r="67" spans="1:31" s="10" customFormat="1" ht="19.899999999999999" customHeight="1">
      <c r="B67" s="141"/>
      <c r="C67" s="142"/>
      <c r="D67" s="143" t="s">
        <v>445</v>
      </c>
      <c r="E67" s="144"/>
      <c r="F67" s="144"/>
      <c r="G67" s="144"/>
      <c r="H67" s="144"/>
      <c r="I67" s="144"/>
      <c r="J67" s="145">
        <f>J403</f>
        <v>0</v>
      </c>
      <c r="K67" s="142"/>
      <c r="L67" s="146"/>
    </row>
    <row r="68" spans="1:31" s="10" customFormat="1" ht="19.899999999999999" customHeight="1">
      <c r="B68" s="141"/>
      <c r="C68" s="142"/>
      <c r="D68" s="143" t="s">
        <v>581</v>
      </c>
      <c r="E68" s="144"/>
      <c r="F68" s="144"/>
      <c r="G68" s="144"/>
      <c r="H68" s="144"/>
      <c r="I68" s="144"/>
      <c r="J68" s="145">
        <f>J417</f>
        <v>0</v>
      </c>
      <c r="K68" s="142"/>
      <c r="L68" s="146"/>
    </row>
    <row r="69" spans="1:31" s="10" customFormat="1" ht="19.899999999999999" customHeight="1">
      <c r="B69" s="141"/>
      <c r="C69" s="142"/>
      <c r="D69" s="143" t="s">
        <v>113</v>
      </c>
      <c r="E69" s="144"/>
      <c r="F69" s="144"/>
      <c r="G69" s="144"/>
      <c r="H69" s="144"/>
      <c r="I69" s="144"/>
      <c r="J69" s="145">
        <f>J491</f>
        <v>0</v>
      </c>
      <c r="K69" s="142"/>
      <c r="L69" s="146"/>
    </row>
    <row r="70" spans="1:31" s="10" customFormat="1" ht="19.899999999999999" customHeight="1">
      <c r="B70" s="141"/>
      <c r="C70" s="142"/>
      <c r="D70" s="143" t="s">
        <v>746</v>
      </c>
      <c r="E70" s="144"/>
      <c r="F70" s="144"/>
      <c r="G70" s="144"/>
      <c r="H70" s="144"/>
      <c r="I70" s="144"/>
      <c r="J70" s="145">
        <f>J522</f>
        <v>0</v>
      </c>
      <c r="K70" s="142"/>
      <c r="L70" s="146"/>
    </row>
    <row r="71" spans="1:31" s="9" customFormat="1" ht="24.95" customHeight="1">
      <c r="B71" s="135"/>
      <c r="C71" s="136"/>
      <c r="D71" s="137" t="s">
        <v>582</v>
      </c>
      <c r="E71" s="138"/>
      <c r="F71" s="138"/>
      <c r="G71" s="138"/>
      <c r="H71" s="138"/>
      <c r="I71" s="138"/>
      <c r="J71" s="139">
        <f>J525</f>
        <v>0</v>
      </c>
      <c r="K71" s="136"/>
      <c r="L71" s="140"/>
    </row>
    <row r="72" spans="1:31" s="10" customFormat="1" ht="19.899999999999999" customHeight="1">
      <c r="B72" s="141"/>
      <c r="C72" s="142"/>
      <c r="D72" s="143" t="s">
        <v>583</v>
      </c>
      <c r="E72" s="144"/>
      <c r="F72" s="144"/>
      <c r="G72" s="144"/>
      <c r="H72" s="144"/>
      <c r="I72" s="144"/>
      <c r="J72" s="145">
        <f>J526</f>
        <v>0</v>
      </c>
      <c r="K72" s="142"/>
      <c r="L72" s="146"/>
    </row>
    <row r="73" spans="1:31" s="2" customFormat="1" ht="21.75" customHeight="1">
      <c r="A73" s="35"/>
      <c r="B73" s="36"/>
      <c r="C73" s="37"/>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6.95" customHeight="1">
      <c r="A74" s="35"/>
      <c r="B74" s="48"/>
      <c r="C74" s="49"/>
      <c r="D74" s="49"/>
      <c r="E74" s="49"/>
      <c r="F74" s="49"/>
      <c r="G74" s="49"/>
      <c r="H74" s="49"/>
      <c r="I74" s="49"/>
      <c r="J74" s="49"/>
      <c r="K74" s="49"/>
      <c r="L74" s="107"/>
      <c r="S74" s="35"/>
      <c r="T74" s="35"/>
      <c r="U74" s="35"/>
      <c r="V74" s="35"/>
      <c r="W74" s="35"/>
      <c r="X74" s="35"/>
      <c r="Y74" s="35"/>
      <c r="Z74" s="35"/>
      <c r="AA74" s="35"/>
      <c r="AB74" s="35"/>
      <c r="AC74" s="35"/>
      <c r="AD74" s="35"/>
      <c r="AE74" s="35"/>
    </row>
    <row r="78" spans="1:31" s="2" customFormat="1" ht="6.95" customHeight="1">
      <c r="A78" s="35"/>
      <c r="B78" s="50"/>
      <c r="C78" s="51"/>
      <c r="D78" s="51"/>
      <c r="E78" s="51"/>
      <c r="F78" s="51"/>
      <c r="G78" s="51"/>
      <c r="H78" s="51"/>
      <c r="I78" s="51"/>
      <c r="J78" s="51"/>
      <c r="K78" s="51"/>
      <c r="L78" s="107"/>
      <c r="S78" s="35"/>
      <c r="T78" s="35"/>
      <c r="U78" s="35"/>
      <c r="V78" s="35"/>
      <c r="W78" s="35"/>
      <c r="X78" s="35"/>
      <c r="Y78" s="35"/>
      <c r="Z78" s="35"/>
      <c r="AA78" s="35"/>
      <c r="AB78" s="35"/>
      <c r="AC78" s="35"/>
      <c r="AD78" s="35"/>
      <c r="AE78" s="35"/>
    </row>
    <row r="79" spans="1:31" s="2" customFormat="1" ht="24.95" customHeight="1">
      <c r="A79" s="35"/>
      <c r="B79" s="36"/>
      <c r="C79" s="24" t="s">
        <v>117</v>
      </c>
      <c r="D79" s="37"/>
      <c r="E79" s="37"/>
      <c r="F79" s="37"/>
      <c r="G79" s="37"/>
      <c r="H79" s="37"/>
      <c r="I79" s="37"/>
      <c r="J79" s="37"/>
      <c r="K79" s="37"/>
      <c r="L79" s="107"/>
      <c r="S79" s="35"/>
      <c r="T79" s="35"/>
      <c r="U79" s="35"/>
      <c r="V79" s="35"/>
      <c r="W79" s="35"/>
      <c r="X79" s="35"/>
      <c r="Y79" s="35"/>
      <c r="Z79" s="35"/>
      <c r="AA79" s="35"/>
      <c r="AB79" s="35"/>
      <c r="AC79" s="35"/>
      <c r="AD79" s="35"/>
      <c r="AE79" s="35"/>
    </row>
    <row r="80" spans="1:31" s="2" customFormat="1" ht="6.95"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2" customFormat="1" ht="12" customHeight="1">
      <c r="A81" s="35"/>
      <c r="B81" s="36"/>
      <c r="C81" s="30" t="s">
        <v>16</v>
      </c>
      <c r="D81" s="37"/>
      <c r="E81" s="37"/>
      <c r="F81" s="37"/>
      <c r="G81" s="37"/>
      <c r="H81" s="37"/>
      <c r="I81" s="37"/>
      <c r="J81" s="37"/>
      <c r="K81" s="37"/>
      <c r="L81" s="107"/>
      <c r="S81" s="35"/>
      <c r="T81" s="35"/>
      <c r="U81" s="35"/>
      <c r="V81" s="35"/>
      <c r="W81" s="35"/>
      <c r="X81" s="35"/>
      <c r="Y81" s="35"/>
      <c r="Z81" s="35"/>
      <c r="AA81" s="35"/>
      <c r="AB81" s="35"/>
      <c r="AC81" s="35"/>
      <c r="AD81" s="35"/>
      <c r="AE81" s="35"/>
    </row>
    <row r="82" spans="1:65" s="2" customFormat="1" ht="16.5" customHeight="1">
      <c r="A82" s="35"/>
      <c r="B82" s="36"/>
      <c r="C82" s="37"/>
      <c r="D82" s="37"/>
      <c r="E82" s="373" t="str">
        <f>E7</f>
        <v>K.ú. Mnichov u Mariánských Lázní - Cesta C5 a liniová zeleň KZ2 - extravilán</v>
      </c>
      <c r="F82" s="374"/>
      <c r="G82" s="374"/>
      <c r="H82" s="374"/>
      <c r="I82" s="37"/>
      <c r="J82" s="37"/>
      <c r="K82" s="37"/>
      <c r="L82" s="107"/>
      <c r="S82" s="35"/>
      <c r="T82" s="35"/>
      <c r="U82" s="35"/>
      <c r="V82" s="35"/>
      <c r="W82" s="35"/>
      <c r="X82" s="35"/>
      <c r="Y82" s="35"/>
      <c r="Z82" s="35"/>
      <c r="AA82" s="35"/>
      <c r="AB82" s="35"/>
      <c r="AC82" s="35"/>
      <c r="AD82" s="35"/>
      <c r="AE82" s="35"/>
    </row>
    <row r="83" spans="1:65" s="2" customFormat="1" ht="12" customHeight="1">
      <c r="A83" s="35"/>
      <c r="B83" s="36"/>
      <c r="C83" s="30" t="s">
        <v>102</v>
      </c>
      <c r="D83" s="37"/>
      <c r="E83" s="37"/>
      <c r="F83" s="37"/>
      <c r="G83" s="37"/>
      <c r="H83" s="37"/>
      <c r="I83" s="37"/>
      <c r="J83" s="37"/>
      <c r="K83" s="37"/>
      <c r="L83" s="107"/>
      <c r="S83" s="35"/>
      <c r="T83" s="35"/>
      <c r="U83" s="35"/>
      <c r="V83" s="35"/>
      <c r="W83" s="35"/>
      <c r="X83" s="35"/>
      <c r="Y83" s="35"/>
      <c r="Z83" s="35"/>
      <c r="AA83" s="35"/>
      <c r="AB83" s="35"/>
      <c r="AC83" s="35"/>
      <c r="AD83" s="35"/>
      <c r="AE83" s="35"/>
    </row>
    <row r="84" spans="1:65" s="2" customFormat="1" ht="16.5" customHeight="1">
      <c r="A84" s="35"/>
      <c r="B84" s="36"/>
      <c r="C84" s="37"/>
      <c r="D84" s="37"/>
      <c r="E84" s="326" t="str">
        <f>E9</f>
        <v>SO 201 - Most</v>
      </c>
      <c r="F84" s="375"/>
      <c r="G84" s="375"/>
      <c r="H84" s="375"/>
      <c r="I84" s="37"/>
      <c r="J84" s="37"/>
      <c r="K84" s="37"/>
      <c r="L84" s="107"/>
      <c r="S84" s="35"/>
      <c r="T84" s="35"/>
      <c r="U84" s="35"/>
      <c r="V84" s="35"/>
      <c r="W84" s="35"/>
      <c r="X84" s="35"/>
      <c r="Y84" s="35"/>
      <c r="Z84" s="35"/>
      <c r="AA84" s="35"/>
      <c r="AB84" s="35"/>
      <c r="AC84" s="35"/>
      <c r="AD84" s="35"/>
      <c r="AE84" s="35"/>
    </row>
    <row r="85" spans="1:65" s="2" customFormat="1" ht="6.95" customHeight="1">
      <c r="A85" s="35"/>
      <c r="B85" s="36"/>
      <c r="C85" s="37"/>
      <c r="D85" s="37"/>
      <c r="E85" s="37"/>
      <c r="F85" s="37"/>
      <c r="G85" s="37"/>
      <c r="H85" s="37"/>
      <c r="I85" s="37"/>
      <c r="J85" s="37"/>
      <c r="K85" s="37"/>
      <c r="L85" s="107"/>
      <c r="S85" s="35"/>
      <c r="T85" s="35"/>
      <c r="U85" s="35"/>
      <c r="V85" s="35"/>
      <c r="W85" s="35"/>
      <c r="X85" s="35"/>
      <c r="Y85" s="35"/>
      <c r="Z85" s="35"/>
      <c r="AA85" s="35"/>
      <c r="AB85" s="35"/>
      <c r="AC85" s="35"/>
      <c r="AD85" s="35"/>
      <c r="AE85" s="35"/>
    </row>
    <row r="86" spans="1:65" s="2" customFormat="1" ht="12" customHeight="1">
      <c r="A86" s="35"/>
      <c r="B86" s="36"/>
      <c r="C86" s="30" t="s">
        <v>21</v>
      </c>
      <c r="D86" s="37"/>
      <c r="E86" s="37"/>
      <c r="F86" s="28" t="str">
        <f>F12</f>
        <v>Mnichov</v>
      </c>
      <c r="G86" s="37"/>
      <c r="H86" s="37"/>
      <c r="I86" s="30" t="s">
        <v>23</v>
      </c>
      <c r="J86" s="60" t="str">
        <f>IF(J12="","",J12)</f>
        <v>10. 11. 2020</v>
      </c>
      <c r="K86" s="37"/>
      <c r="L86" s="107"/>
      <c r="S86" s="35"/>
      <c r="T86" s="35"/>
      <c r="U86" s="35"/>
      <c r="V86" s="35"/>
      <c r="W86" s="35"/>
      <c r="X86" s="35"/>
      <c r="Y86" s="35"/>
      <c r="Z86" s="35"/>
      <c r="AA86" s="35"/>
      <c r="AB86" s="35"/>
      <c r="AC86" s="35"/>
      <c r="AD86" s="35"/>
      <c r="AE86" s="35"/>
    </row>
    <row r="87" spans="1:65" s="2" customFormat="1" ht="6.95" customHeight="1">
      <c r="A87" s="35"/>
      <c r="B87" s="36"/>
      <c r="C87" s="37"/>
      <c r="D87" s="37"/>
      <c r="E87" s="37"/>
      <c r="F87" s="37"/>
      <c r="G87" s="37"/>
      <c r="H87" s="37"/>
      <c r="I87" s="37"/>
      <c r="J87" s="37"/>
      <c r="K87" s="37"/>
      <c r="L87" s="107"/>
      <c r="S87" s="35"/>
      <c r="T87" s="35"/>
      <c r="U87" s="35"/>
      <c r="V87" s="35"/>
      <c r="W87" s="35"/>
      <c r="X87" s="35"/>
      <c r="Y87" s="35"/>
      <c r="Z87" s="35"/>
      <c r="AA87" s="35"/>
      <c r="AB87" s="35"/>
      <c r="AC87" s="35"/>
      <c r="AD87" s="35"/>
      <c r="AE87" s="35"/>
    </row>
    <row r="88" spans="1:65" s="2" customFormat="1" ht="25.7" customHeight="1">
      <c r="A88" s="35"/>
      <c r="B88" s="36"/>
      <c r="C88" s="30" t="s">
        <v>25</v>
      </c>
      <c r="D88" s="37"/>
      <c r="E88" s="37"/>
      <c r="F88" s="28" t="str">
        <f>E15</f>
        <v>Česká republika - Státní pozemkový úřad</v>
      </c>
      <c r="G88" s="37"/>
      <c r="H88" s="37"/>
      <c r="I88" s="30" t="s">
        <v>31</v>
      </c>
      <c r="J88" s="33" t="str">
        <f>E21</f>
        <v>AZ Consult spol. s r.o.</v>
      </c>
      <c r="K88" s="37"/>
      <c r="L88" s="107"/>
      <c r="S88" s="35"/>
      <c r="T88" s="35"/>
      <c r="U88" s="35"/>
      <c r="V88" s="35"/>
      <c r="W88" s="35"/>
      <c r="X88" s="35"/>
      <c r="Y88" s="35"/>
      <c r="Z88" s="35"/>
      <c r="AA88" s="35"/>
      <c r="AB88" s="35"/>
      <c r="AC88" s="35"/>
      <c r="AD88" s="35"/>
      <c r="AE88" s="35"/>
    </row>
    <row r="89" spans="1:65" s="2" customFormat="1" ht="15.2" customHeight="1">
      <c r="A89" s="35"/>
      <c r="B89" s="36"/>
      <c r="C89" s="30" t="s">
        <v>29</v>
      </c>
      <c r="D89" s="37"/>
      <c r="E89" s="37"/>
      <c r="F89" s="28" t="str">
        <f>IF(E18="","",E18)</f>
        <v>Vyplň údaj</v>
      </c>
      <c r="G89" s="37"/>
      <c r="H89" s="37"/>
      <c r="I89" s="30" t="s">
        <v>34</v>
      </c>
      <c r="J89" s="33" t="str">
        <f>E24</f>
        <v>Lucie Wojčiková</v>
      </c>
      <c r="K89" s="37"/>
      <c r="L89" s="107"/>
      <c r="S89" s="35"/>
      <c r="T89" s="35"/>
      <c r="U89" s="35"/>
      <c r="V89" s="35"/>
      <c r="W89" s="35"/>
      <c r="X89" s="35"/>
      <c r="Y89" s="35"/>
      <c r="Z89" s="35"/>
      <c r="AA89" s="35"/>
      <c r="AB89" s="35"/>
      <c r="AC89" s="35"/>
      <c r="AD89" s="35"/>
      <c r="AE89" s="35"/>
    </row>
    <row r="90" spans="1:65" s="2" customFormat="1" ht="10.35" customHeight="1">
      <c r="A90" s="35"/>
      <c r="B90" s="36"/>
      <c r="C90" s="37"/>
      <c r="D90" s="37"/>
      <c r="E90" s="37"/>
      <c r="F90" s="37"/>
      <c r="G90" s="37"/>
      <c r="H90" s="37"/>
      <c r="I90" s="37"/>
      <c r="J90" s="37"/>
      <c r="K90" s="37"/>
      <c r="L90" s="107"/>
      <c r="S90" s="35"/>
      <c r="T90" s="35"/>
      <c r="U90" s="35"/>
      <c r="V90" s="35"/>
      <c r="W90" s="35"/>
      <c r="X90" s="35"/>
      <c r="Y90" s="35"/>
      <c r="Z90" s="35"/>
      <c r="AA90" s="35"/>
      <c r="AB90" s="35"/>
      <c r="AC90" s="35"/>
      <c r="AD90" s="35"/>
      <c r="AE90" s="35"/>
    </row>
    <row r="91" spans="1:65" s="11" customFormat="1" ht="29.25" customHeight="1">
      <c r="A91" s="147"/>
      <c r="B91" s="148"/>
      <c r="C91" s="149" t="s">
        <v>118</v>
      </c>
      <c r="D91" s="150" t="s">
        <v>57</v>
      </c>
      <c r="E91" s="150" t="s">
        <v>53</v>
      </c>
      <c r="F91" s="150" t="s">
        <v>54</v>
      </c>
      <c r="G91" s="150" t="s">
        <v>119</v>
      </c>
      <c r="H91" s="150" t="s">
        <v>120</v>
      </c>
      <c r="I91" s="150" t="s">
        <v>121</v>
      </c>
      <c r="J91" s="150" t="s">
        <v>106</v>
      </c>
      <c r="K91" s="151" t="s">
        <v>122</v>
      </c>
      <c r="L91" s="152"/>
      <c r="M91" s="69" t="s">
        <v>19</v>
      </c>
      <c r="N91" s="70" t="s">
        <v>42</v>
      </c>
      <c r="O91" s="70" t="s">
        <v>123</v>
      </c>
      <c r="P91" s="70" t="s">
        <v>124</v>
      </c>
      <c r="Q91" s="70" t="s">
        <v>125</v>
      </c>
      <c r="R91" s="70" t="s">
        <v>126</v>
      </c>
      <c r="S91" s="70" t="s">
        <v>127</v>
      </c>
      <c r="T91" s="71" t="s">
        <v>128</v>
      </c>
      <c r="U91" s="147"/>
      <c r="V91" s="147"/>
      <c r="W91" s="147"/>
      <c r="X91" s="147"/>
      <c r="Y91" s="147"/>
      <c r="Z91" s="147"/>
      <c r="AA91" s="147"/>
      <c r="AB91" s="147"/>
      <c r="AC91" s="147"/>
      <c r="AD91" s="147"/>
      <c r="AE91" s="147"/>
    </row>
    <row r="92" spans="1:65" s="2" customFormat="1" ht="22.9" customHeight="1">
      <c r="A92" s="35"/>
      <c r="B92" s="36"/>
      <c r="C92" s="76" t="s">
        <v>129</v>
      </c>
      <c r="D92" s="37"/>
      <c r="E92" s="37"/>
      <c r="F92" s="37"/>
      <c r="G92" s="37"/>
      <c r="H92" s="37"/>
      <c r="I92" s="37"/>
      <c r="J92" s="153">
        <f>BK92</f>
        <v>0</v>
      </c>
      <c r="K92" s="37"/>
      <c r="L92" s="40"/>
      <c r="M92" s="72"/>
      <c r="N92" s="154"/>
      <c r="O92" s="73"/>
      <c r="P92" s="155">
        <f>P93+P525</f>
        <v>0</v>
      </c>
      <c r="Q92" s="73"/>
      <c r="R92" s="155">
        <f>R93+R525</f>
        <v>203.82543820000001</v>
      </c>
      <c r="S92" s="73"/>
      <c r="T92" s="156">
        <f>T93+T525</f>
        <v>98.209919999999997</v>
      </c>
      <c r="U92" s="35"/>
      <c r="V92" s="35"/>
      <c r="W92" s="35"/>
      <c r="X92" s="35"/>
      <c r="Y92" s="35"/>
      <c r="Z92" s="35"/>
      <c r="AA92" s="35"/>
      <c r="AB92" s="35"/>
      <c r="AC92" s="35"/>
      <c r="AD92" s="35"/>
      <c r="AE92" s="35"/>
      <c r="AT92" s="18" t="s">
        <v>71</v>
      </c>
      <c r="AU92" s="18" t="s">
        <v>107</v>
      </c>
      <c r="BK92" s="157">
        <f>BK93+BK525</f>
        <v>0</v>
      </c>
    </row>
    <row r="93" spans="1:65" s="12" customFormat="1" ht="25.9" customHeight="1">
      <c r="B93" s="158"/>
      <c r="C93" s="159"/>
      <c r="D93" s="160" t="s">
        <v>71</v>
      </c>
      <c r="E93" s="161" t="s">
        <v>130</v>
      </c>
      <c r="F93" s="161" t="s">
        <v>131</v>
      </c>
      <c r="G93" s="159"/>
      <c r="H93" s="159"/>
      <c r="I93" s="162"/>
      <c r="J93" s="163">
        <f>BK93</f>
        <v>0</v>
      </c>
      <c r="K93" s="159"/>
      <c r="L93" s="164"/>
      <c r="M93" s="165"/>
      <c r="N93" s="166"/>
      <c r="O93" s="166"/>
      <c r="P93" s="167">
        <f>P94+P235+P282+P337+P394+P399+P403+P417+P491+P522</f>
        <v>0</v>
      </c>
      <c r="Q93" s="166"/>
      <c r="R93" s="167">
        <f>R94+R235+R282+R337+R394+R399+R403+R417+R491+R522</f>
        <v>203.02375503000002</v>
      </c>
      <c r="S93" s="166"/>
      <c r="T93" s="168">
        <f>T94+T235+T282+T337+T394+T399+T403+T417+T491+T522</f>
        <v>98.209919999999997</v>
      </c>
      <c r="AR93" s="169" t="s">
        <v>80</v>
      </c>
      <c r="AT93" s="170" t="s">
        <v>71</v>
      </c>
      <c r="AU93" s="170" t="s">
        <v>72</v>
      </c>
      <c r="AY93" s="169" t="s">
        <v>132</v>
      </c>
      <c r="BK93" s="171">
        <f>BK94+BK235+BK282+BK337+BK394+BK399+BK403+BK417+BK491+BK522</f>
        <v>0</v>
      </c>
    </row>
    <row r="94" spans="1:65" s="12" customFormat="1" ht="22.9" customHeight="1">
      <c r="B94" s="158"/>
      <c r="C94" s="159"/>
      <c r="D94" s="160" t="s">
        <v>71</v>
      </c>
      <c r="E94" s="172" t="s">
        <v>80</v>
      </c>
      <c r="F94" s="172" t="s">
        <v>133</v>
      </c>
      <c r="G94" s="159"/>
      <c r="H94" s="159"/>
      <c r="I94" s="162"/>
      <c r="J94" s="173">
        <f>BK94</f>
        <v>0</v>
      </c>
      <c r="K94" s="159"/>
      <c r="L94" s="164"/>
      <c r="M94" s="165"/>
      <c r="N94" s="166"/>
      <c r="O94" s="166"/>
      <c r="P94" s="167">
        <f>SUM(P95:P234)</f>
        <v>0</v>
      </c>
      <c r="Q94" s="166"/>
      <c r="R94" s="167">
        <f>SUM(R95:R234)</f>
        <v>51.648550539999995</v>
      </c>
      <c r="S94" s="166"/>
      <c r="T94" s="168">
        <f>SUM(T95:T234)</f>
        <v>3.1704400000000001</v>
      </c>
      <c r="AR94" s="169" t="s">
        <v>80</v>
      </c>
      <c r="AT94" s="170" t="s">
        <v>71</v>
      </c>
      <c r="AU94" s="170" t="s">
        <v>80</v>
      </c>
      <c r="AY94" s="169" t="s">
        <v>132</v>
      </c>
      <c r="BK94" s="171">
        <f>SUM(BK95:BK234)</f>
        <v>0</v>
      </c>
    </row>
    <row r="95" spans="1:65" s="2" customFormat="1" ht="24.2" customHeight="1">
      <c r="A95" s="35"/>
      <c r="B95" s="36"/>
      <c r="C95" s="174" t="s">
        <v>80</v>
      </c>
      <c r="D95" s="174" t="s">
        <v>134</v>
      </c>
      <c r="E95" s="175" t="s">
        <v>747</v>
      </c>
      <c r="F95" s="176" t="s">
        <v>748</v>
      </c>
      <c r="G95" s="177" t="s">
        <v>183</v>
      </c>
      <c r="H95" s="178">
        <v>1.742</v>
      </c>
      <c r="I95" s="179"/>
      <c r="J95" s="180">
        <f>ROUND(I95*H95,2)</f>
        <v>0</v>
      </c>
      <c r="K95" s="176" t="s">
        <v>138</v>
      </c>
      <c r="L95" s="40"/>
      <c r="M95" s="181" t="s">
        <v>19</v>
      </c>
      <c r="N95" s="182" t="s">
        <v>43</v>
      </c>
      <c r="O95" s="65"/>
      <c r="P95" s="183">
        <f>O95*H95</f>
        <v>0</v>
      </c>
      <c r="Q95" s="183">
        <v>0</v>
      </c>
      <c r="R95" s="183">
        <f>Q95*H95</f>
        <v>0</v>
      </c>
      <c r="S95" s="183">
        <v>1.82</v>
      </c>
      <c r="T95" s="184">
        <f>S95*H95</f>
        <v>3.1704400000000001</v>
      </c>
      <c r="U95" s="35"/>
      <c r="V95" s="35"/>
      <c r="W95" s="35"/>
      <c r="X95" s="35"/>
      <c r="Y95" s="35"/>
      <c r="Z95" s="35"/>
      <c r="AA95" s="35"/>
      <c r="AB95" s="35"/>
      <c r="AC95" s="35"/>
      <c r="AD95" s="35"/>
      <c r="AE95" s="35"/>
      <c r="AR95" s="185" t="s">
        <v>139</v>
      </c>
      <c r="AT95" s="185" t="s">
        <v>134</v>
      </c>
      <c r="AU95" s="185" t="s">
        <v>82</v>
      </c>
      <c r="AY95" s="18" t="s">
        <v>132</v>
      </c>
      <c r="BE95" s="186">
        <f>IF(N95="základní",J95,0)</f>
        <v>0</v>
      </c>
      <c r="BF95" s="186">
        <f>IF(N95="snížená",J95,0)</f>
        <v>0</v>
      </c>
      <c r="BG95" s="186">
        <f>IF(N95="zákl. přenesená",J95,0)</f>
        <v>0</v>
      </c>
      <c r="BH95" s="186">
        <f>IF(N95="sníž. přenesená",J95,0)</f>
        <v>0</v>
      </c>
      <c r="BI95" s="186">
        <f>IF(N95="nulová",J95,0)</f>
        <v>0</v>
      </c>
      <c r="BJ95" s="18" t="s">
        <v>80</v>
      </c>
      <c r="BK95" s="186">
        <f>ROUND(I95*H95,2)</f>
        <v>0</v>
      </c>
      <c r="BL95" s="18" t="s">
        <v>139</v>
      </c>
      <c r="BM95" s="185" t="s">
        <v>749</v>
      </c>
    </row>
    <row r="96" spans="1:65" s="2" customFormat="1" ht="273">
      <c r="A96" s="35"/>
      <c r="B96" s="36"/>
      <c r="C96" s="37"/>
      <c r="D96" s="187" t="s">
        <v>141</v>
      </c>
      <c r="E96" s="37"/>
      <c r="F96" s="188" t="s">
        <v>750</v>
      </c>
      <c r="G96" s="37"/>
      <c r="H96" s="37"/>
      <c r="I96" s="189"/>
      <c r="J96" s="37"/>
      <c r="K96" s="37"/>
      <c r="L96" s="40"/>
      <c r="M96" s="190"/>
      <c r="N96" s="191"/>
      <c r="O96" s="65"/>
      <c r="P96" s="65"/>
      <c r="Q96" s="65"/>
      <c r="R96" s="65"/>
      <c r="S96" s="65"/>
      <c r="T96" s="66"/>
      <c r="U96" s="35"/>
      <c r="V96" s="35"/>
      <c r="W96" s="35"/>
      <c r="X96" s="35"/>
      <c r="Y96" s="35"/>
      <c r="Z96" s="35"/>
      <c r="AA96" s="35"/>
      <c r="AB96" s="35"/>
      <c r="AC96" s="35"/>
      <c r="AD96" s="35"/>
      <c r="AE96" s="35"/>
      <c r="AT96" s="18" t="s">
        <v>141</v>
      </c>
      <c r="AU96" s="18" t="s">
        <v>82</v>
      </c>
    </row>
    <row r="97" spans="1:65" s="13" customFormat="1" ht="11.25">
      <c r="B97" s="192"/>
      <c r="C97" s="193"/>
      <c r="D97" s="187" t="s">
        <v>143</v>
      </c>
      <c r="E97" s="194" t="s">
        <v>19</v>
      </c>
      <c r="F97" s="195" t="s">
        <v>751</v>
      </c>
      <c r="G97" s="193"/>
      <c r="H97" s="194" t="s">
        <v>19</v>
      </c>
      <c r="I97" s="196"/>
      <c r="J97" s="193"/>
      <c r="K97" s="193"/>
      <c r="L97" s="197"/>
      <c r="M97" s="198"/>
      <c r="N97" s="199"/>
      <c r="O97" s="199"/>
      <c r="P97" s="199"/>
      <c r="Q97" s="199"/>
      <c r="R97" s="199"/>
      <c r="S97" s="199"/>
      <c r="T97" s="200"/>
      <c r="AT97" s="201" t="s">
        <v>143</v>
      </c>
      <c r="AU97" s="201" t="s">
        <v>82</v>
      </c>
      <c r="AV97" s="13" t="s">
        <v>80</v>
      </c>
      <c r="AW97" s="13" t="s">
        <v>33</v>
      </c>
      <c r="AX97" s="13" t="s">
        <v>72</v>
      </c>
      <c r="AY97" s="201" t="s">
        <v>132</v>
      </c>
    </row>
    <row r="98" spans="1:65" s="14" customFormat="1" ht="11.25">
      <c r="B98" s="202"/>
      <c r="C98" s="203"/>
      <c r="D98" s="187" t="s">
        <v>143</v>
      </c>
      <c r="E98" s="204" t="s">
        <v>19</v>
      </c>
      <c r="F98" s="205" t="s">
        <v>752</v>
      </c>
      <c r="G98" s="203"/>
      <c r="H98" s="206">
        <v>1.742</v>
      </c>
      <c r="I98" s="207"/>
      <c r="J98" s="203"/>
      <c r="K98" s="203"/>
      <c r="L98" s="208"/>
      <c r="M98" s="209"/>
      <c r="N98" s="210"/>
      <c r="O98" s="210"/>
      <c r="P98" s="210"/>
      <c r="Q98" s="210"/>
      <c r="R98" s="210"/>
      <c r="S98" s="210"/>
      <c r="T98" s="211"/>
      <c r="AT98" s="212" t="s">
        <v>143</v>
      </c>
      <c r="AU98" s="212" t="s">
        <v>82</v>
      </c>
      <c r="AV98" s="14" t="s">
        <v>82</v>
      </c>
      <c r="AW98" s="14" t="s">
        <v>33</v>
      </c>
      <c r="AX98" s="14" t="s">
        <v>80</v>
      </c>
      <c r="AY98" s="212" t="s">
        <v>132</v>
      </c>
    </row>
    <row r="99" spans="1:65" s="2" customFormat="1" ht="14.45" customHeight="1">
      <c r="A99" s="35"/>
      <c r="B99" s="36"/>
      <c r="C99" s="174" t="s">
        <v>82</v>
      </c>
      <c r="D99" s="174" t="s">
        <v>134</v>
      </c>
      <c r="E99" s="175" t="s">
        <v>753</v>
      </c>
      <c r="F99" s="176" t="s">
        <v>754</v>
      </c>
      <c r="G99" s="177" t="s">
        <v>154</v>
      </c>
      <c r="H99" s="178">
        <v>25.75</v>
      </c>
      <c r="I99" s="179"/>
      <c r="J99" s="180">
        <f>ROUND(I99*H99,2)</f>
        <v>0</v>
      </c>
      <c r="K99" s="176" t="s">
        <v>138</v>
      </c>
      <c r="L99" s="40"/>
      <c r="M99" s="181" t="s">
        <v>19</v>
      </c>
      <c r="N99" s="182" t="s">
        <v>43</v>
      </c>
      <c r="O99" s="65"/>
      <c r="P99" s="183">
        <f>O99*H99</f>
        <v>0</v>
      </c>
      <c r="Q99" s="183">
        <v>2.1930000000000002E-2</v>
      </c>
      <c r="R99" s="183">
        <f>Q99*H99</f>
        <v>0.56469750000000007</v>
      </c>
      <c r="S99" s="183">
        <v>0</v>
      </c>
      <c r="T99" s="184">
        <f>S99*H99</f>
        <v>0</v>
      </c>
      <c r="U99" s="35"/>
      <c r="V99" s="35"/>
      <c r="W99" s="35"/>
      <c r="X99" s="35"/>
      <c r="Y99" s="35"/>
      <c r="Z99" s="35"/>
      <c r="AA99" s="35"/>
      <c r="AB99" s="35"/>
      <c r="AC99" s="35"/>
      <c r="AD99" s="35"/>
      <c r="AE99" s="35"/>
      <c r="AR99" s="185" t="s">
        <v>139</v>
      </c>
      <c r="AT99" s="185" t="s">
        <v>134</v>
      </c>
      <c r="AU99" s="185" t="s">
        <v>82</v>
      </c>
      <c r="AY99" s="18" t="s">
        <v>132</v>
      </c>
      <c r="BE99" s="186">
        <f>IF(N99="základní",J99,0)</f>
        <v>0</v>
      </c>
      <c r="BF99" s="186">
        <f>IF(N99="snížená",J99,0)</f>
        <v>0</v>
      </c>
      <c r="BG99" s="186">
        <f>IF(N99="zákl. přenesená",J99,0)</f>
        <v>0</v>
      </c>
      <c r="BH99" s="186">
        <f>IF(N99="sníž. přenesená",J99,0)</f>
        <v>0</v>
      </c>
      <c r="BI99" s="186">
        <f>IF(N99="nulová",J99,0)</f>
        <v>0</v>
      </c>
      <c r="BJ99" s="18" t="s">
        <v>80</v>
      </c>
      <c r="BK99" s="186">
        <f>ROUND(I99*H99,2)</f>
        <v>0</v>
      </c>
      <c r="BL99" s="18" t="s">
        <v>139</v>
      </c>
      <c r="BM99" s="185" t="s">
        <v>755</v>
      </c>
    </row>
    <row r="100" spans="1:65" s="2" customFormat="1" ht="156">
      <c r="A100" s="35"/>
      <c r="B100" s="36"/>
      <c r="C100" s="37"/>
      <c r="D100" s="187" t="s">
        <v>141</v>
      </c>
      <c r="E100" s="37"/>
      <c r="F100" s="188" t="s">
        <v>756</v>
      </c>
      <c r="G100" s="37"/>
      <c r="H100" s="37"/>
      <c r="I100" s="189"/>
      <c r="J100" s="37"/>
      <c r="K100" s="37"/>
      <c r="L100" s="40"/>
      <c r="M100" s="190"/>
      <c r="N100" s="191"/>
      <c r="O100" s="65"/>
      <c r="P100" s="65"/>
      <c r="Q100" s="65"/>
      <c r="R100" s="65"/>
      <c r="S100" s="65"/>
      <c r="T100" s="66"/>
      <c r="U100" s="35"/>
      <c r="V100" s="35"/>
      <c r="W100" s="35"/>
      <c r="X100" s="35"/>
      <c r="Y100" s="35"/>
      <c r="Z100" s="35"/>
      <c r="AA100" s="35"/>
      <c r="AB100" s="35"/>
      <c r="AC100" s="35"/>
      <c r="AD100" s="35"/>
      <c r="AE100" s="35"/>
      <c r="AT100" s="18" t="s">
        <v>141</v>
      </c>
      <c r="AU100" s="18" t="s">
        <v>82</v>
      </c>
    </row>
    <row r="101" spans="1:65" s="13" customFormat="1" ht="11.25">
      <c r="B101" s="192"/>
      <c r="C101" s="193"/>
      <c r="D101" s="187" t="s">
        <v>143</v>
      </c>
      <c r="E101" s="194" t="s">
        <v>19</v>
      </c>
      <c r="F101" s="195" t="s">
        <v>757</v>
      </c>
      <c r="G101" s="193"/>
      <c r="H101" s="194" t="s">
        <v>19</v>
      </c>
      <c r="I101" s="196"/>
      <c r="J101" s="193"/>
      <c r="K101" s="193"/>
      <c r="L101" s="197"/>
      <c r="M101" s="198"/>
      <c r="N101" s="199"/>
      <c r="O101" s="199"/>
      <c r="P101" s="199"/>
      <c r="Q101" s="199"/>
      <c r="R101" s="199"/>
      <c r="S101" s="199"/>
      <c r="T101" s="200"/>
      <c r="AT101" s="201" t="s">
        <v>143</v>
      </c>
      <c r="AU101" s="201" t="s">
        <v>82</v>
      </c>
      <c r="AV101" s="13" t="s">
        <v>80</v>
      </c>
      <c r="AW101" s="13" t="s">
        <v>33</v>
      </c>
      <c r="AX101" s="13" t="s">
        <v>72</v>
      </c>
      <c r="AY101" s="201" t="s">
        <v>132</v>
      </c>
    </row>
    <row r="102" spans="1:65" s="14" customFormat="1" ht="11.25">
      <c r="B102" s="202"/>
      <c r="C102" s="203"/>
      <c r="D102" s="187" t="s">
        <v>143</v>
      </c>
      <c r="E102" s="204" t="s">
        <v>19</v>
      </c>
      <c r="F102" s="205" t="s">
        <v>758</v>
      </c>
      <c r="G102" s="203"/>
      <c r="H102" s="206">
        <v>25.75</v>
      </c>
      <c r="I102" s="207"/>
      <c r="J102" s="203"/>
      <c r="K102" s="203"/>
      <c r="L102" s="208"/>
      <c r="M102" s="209"/>
      <c r="N102" s="210"/>
      <c r="O102" s="210"/>
      <c r="P102" s="210"/>
      <c r="Q102" s="210"/>
      <c r="R102" s="210"/>
      <c r="S102" s="210"/>
      <c r="T102" s="211"/>
      <c r="AT102" s="212" t="s">
        <v>143</v>
      </c>
      <c r="AU102" s="212" t="s">
        <v>82</v>
      </c>
      <c r="AV102" s="14" t="s">
        <v>82</v>
      </c>
      <c r="AW102" s="14" t="s">
        <v>33</v>
      </c>
      <c r="AX102" s="14" t="s">
        <v>80</v>
      </c>
      <c r="AY102" s="212" t="s">
        <v>132</v>
      </c>
    </row>
    <row r="103" spans="1:65" s="2" customFormat="1" ht="14.45" customHeight="1">
      <c r="A103" s="35"/>
      <c r="B103" s="36"/>
      <c r="C103" s="174" t="s">
        <v>151</v>
      </c>
      <c r="D103" s="174" t="s">
        <v>134</v>
      </c>
      <c r="E103" s="175" t="s">
        <v>759</v>
      </c>
      <c r="F103" s="176" t="s">
        <v>760</v>
      </c>
      <c r="G103" s="177" t="s">
        <v>761</v>
      </c>
      <c r="H103" s="178">
        <v>480</v>
      </c>
      <c r="I103" s="179"/>
      <c r="J103" s="180">
        <f>ROUND(I103*H103,2)</f>
        <v>0</v>
      </c>
      <c r="K103" s="176" t="s">
        <v>138</v>
      </c>
      <c r="L103" s="40"/>
      <c r="M103" s="181" t="s">
        <v>19</v>
      </c>
      <c r="N103" s="182" t="s">
        <v>43</v>
      </c>
      <c r="O103" s="65"/>
      <c r="P103" s="183">
        <f>O103*H103</f>
        <v>0</v>
      </c>
      <c r="Q103" s="183">
        <v>3.0000000000000001E-5</v>
      </c>
      <c r="R103" s="183">
        <f>Q103*H103</f>
        <v>1.44E-2</v>
      </c>
      <c r="S103" s="183">
        <v>0</v>
      </c>
      <c r="T103" s="184">
        <f>S103*H103</f>
        <v>0</v>
      </c>
      <c r="U103" s="35"/>
      <c r="V103" s="35"/>
      <c r="W103" s="35"/>
      <c r="X103" s="35"/>
      <c r="Y103" s="35"/>
      <c r="Z103" s="35"/>
      <c r="AA103" s="35"/>
      <c r="AB103" s="35"/>
      <c r="AC103" s="35"/>
      <c r="AD103" s="35"/>
      <c r="AE103" s="35"/>
      <c r="AR103" s="185" t="s">
        <v>139</v>
      </c>
      <c r="AT103" s="185" t="s">
        <v>134</v>
      </c>
      <c r="AU103" s="185" t="s">
        <v>82</v>
      </c>
      <c r="AY103" s="18" t="s">
        <v>132</v>
      </c>
      <c r="BE103" s="186">
        <f>IF(N103="základní",J103,0)</f>
        <v>0</v>
      </c>
      <c r="BF103" s="186">
        <f>IF(N103="snížená",J103,0)</f>
        <v>0</v>
      </c>
      <c r="BG103" s="186">
        <f>IF(N103="zákl. přenesená",J103,0)</f>
        <v>0</v>
      </c>
      <c r="BH103" s="186">
        <f>IF(N103="sníž. přenesená",J103,0)</f>
        <v>0</v>
      </c>
      <c r="BI103" s="186">
        <f>IF(N103="nulová",J103,0)</f>
        <v>0</v>
      </c>
      <c r="BJ103" s="18" t="s">
        <v>80</v>
      </c>
      <c r="BK103" s="186">
        <f>ROUND(I103*H103,2)</f>
        <v>0</v>
      </c>
      <c r="BL103" s="18" t="s">
        <v>139</v>
      </c>
      <c r="BM103" s="185" t="s">
        <v>762</v>
      </c>
    </row>
    <row r="104" spans="1:65" s="2" customFormat="1" ht="195">
      <c r="A104" s="35"/>
      <c r="B104" s="36"/>
      <c r="C104" s="37"/>
      <c r="D104" s="187" t="s">
        <v>141</v>
      </c>
      <c r="E104" s="37"/>
      <c r="F104" s="188" t="s">
        <v>763</v>
      </c>
      <c r="G104" s="37"/>
      <c r="H104" s="37"/>
      <c r="I104" s="189"/>
      <c r="J104" s="37"/>
      <c r="K104" s="37"/>
      <c r="L104" s="40"/>
      <c r="M104" s="190"/>
      <c r="N104" s="191"/>
      <c r="O104" s="65"/>
      <c r="P104" s="65"/>
      <c r="Q104" s="65"/>
      <c r="R104" s="65"/>
      <c r="S104" s="65"/>
      <c r="T104" s="66"/>
      <c r="U104" s="35"/>
      <c r="V104" s="35"/>
      <c r="W104" s="35"/>
      <c r="X104" s="35"/>
      <c r="Y104" s="35"/>
      <c r="Z104" s="35"/>
      <c r="AA104" s="35"/>
      <c r="AB104" s="35"/>
      <c r="AC104" s="35"/>
      <c r="AD104" s="35"/>
      <c r="AE104" s="35"/>
      <c r="AT104" s="18" t="s">
        <v>141</v>
      </c>
      <c r="AU104" s="18" t="s">
        <v>82</v>
      </c>
    </row>
    <row r="105" spans="1:65" s="13" customFormat="1" ht="11.25">
      <c r="B105" s="192"/>
      <c r="C105" s="193"/>
      <c r="D105" s="187" t="s">
        <v>143</v>
      </c>
      <c r="E105" s="194" t="s">
        <v>19</v>
      </c>
      <c r="F105" s="195" t="s">
        <v>764</v>
      </c>
      <c r="G105" s="193"/>
      <c r="H105" s="194" t="s">
        <v>19</v>
      </c>
      <c r="I105" s="196"/>
      <c r="J105" s="193"/>
      <c r="K105" s="193"/>
      <c r="L105" s="197"/>
      <c r="M105" s="198"/>
      <c r="N105" s="199"/>
      <c r="O105" s="199"/>
      <c r="P105" s="199"/>
      <c r="Q105" s="199"/>
      <c r="R105" s="199"/>
      <c r="S105" s="199"/>
      <c r="T105" s="200"/>
      <c r="AT105" s="201" t="s">
        <v>143</v>
      </c>
      <c r="AU105" s="201" t="s">
        <v>82</v>
      </c>
      <c r="AV105" s="13" t="s">
        <v>80</v>
      </c>
      <c r="AW105" s="13" t="s">
        <v>33</v>
      </c>
      <c r="AX105" s="13" t="s">
        <v>72</v>
      </c>
      <c r="AY105" s="201" t="s">
        <v>132</v>
      </c>
    </row>
    <row r="106" spans="1:65" s="14" customFormat="1" ht="11.25">
      <c r="B106" s="202"/>
      <c r="C106" s="203"/>
      <c r="D106" s="187" t="s">
        <v>143</v>
      </c>
      <c r="E106" s="204" t="s">
        <v>19</v>
      </c>
      <c r="F106" s="205" t="s">
        <v>765</v>
      </c>
      <c r="G106" s="203"/>
      <c r="H106" s="206">
        <v>480</v>
      </c>
      <c r="I106" s="207"/>
      <c r="J106" s="203"/>
      <c r="K106" s="203"/>
      <c r="L106" s="208"/>
      <c r="M106" s="209"/>
      <c r="N106" s="210"/>
      <c r="O106" s="210"/>
      <c r="P106" s="210"/>
      <c r="Q106" s="210"/>
      <c r="R106" s="210"/>
      <c r="S106" s="210"/>
      <c r="T106" s="211"/>
      <c r="AT106" s="212" t="s">
        <v>143</v>
      </c>
      <c r="AU106" s="212" t="s">
        <v>82</v>
      </c>
      <c r="AV106" s="14" t="s">
        <v>82</v>
      </c>
      <c r="AW106" s="14" t="s">
        <v>33</v>
      </c>
      <c r="AX106" s="14" t="s">
        <v>80</v>
      </c>
      <c r="AY106" s="212" t="s">
        <v>132</v>
      </c>
    </row>
    <row r="107" spans="1:65" s="2" customFormat="1" ht="24.2" customHeight="1">
      <c r="A107" s="35"/>
      <c r="B107" s="36"/>
      <c r="C107" s="174" t="s">
        <v>139</v>
      </c>
      <c r="D107" s="174" t="s">
        <v>134</v>
      </c>
      <c r="E107" s="175" t="s">
        <v>766</v>
      </c>
      <c r="F107" s="176" t="s">
        <v>767</v>
      </c>
      <c r="G107" s="177" t="s">
        <v>768</v>
      </c>
      <c r="H107" s="178">
        <v>60</v>
      </c>
      <c r="I107" s="179"/>
      <c r="J107" s="180">
        <f>ROUND(I107*H107,2)</f>
        <v>0</v>
      </c>
      <c r="K107" s="176" t="s">
        <v>138</v>
      </c>
      <c r="L107" s="40"/>
      <c r="M107" s="181" t="s">
        <v>19</v>
      </c>
      <c r="N107" s="182" t="s">
        <v>43</v>
      </c>
      <c r="O107" s="65"/>
      <c r="P107" s="183">
        <f>O107*H107</f>
        <v>0</v>
      </c>
      <c r="Q107" s="183">
        <v>0</v>
      </c>
      <c r="R107" s="183">
        <f>Q107*H107</f>
        <v>0</v>
      </c>
      <c r="S107" s="183">
        <v>0</v>
      </c>
      <c r="T107" s="184">
        <f>S107*H107</f>
        <v>0</v>
      </c>
      <c r="U107" s="35"/>
      <c r="V107" s="35"/>
      <c r="W107" s="35"/>
      <c r="X107" s="35"/>
      <c r="Y107" s="35"/>
      <c r="Z107" s="35"/>
      <c r="AA107" s="35"/>
      <c r="AB107" s="35"/>
      <c r="AC107" s="35"/>
      <c r="AD107" s="35"/>
      <c r="AE107" s="35"/>
      <c r="AR107" s="185" t="s">
        <v>139</v>
      </c>
      <c r="AT107" s="185" t="s">
        <v>134</v>
      </c>
      <c r="AU107" s="185" t="s">
        <v>82</v>
      </c>
      <c r="AY107" s="18" t="s">
        <v>132</v>
      </c>
      <c r="BE107" s="186">
        <f>IF(N107="základní",J107,0)</f>
        <v>0</v>
      </c>
      <c r="BF107" s="186">
        <f>IF(N107="snížená",J107,0)</f>
        <v>0</v>
      </c>
      <c r="BG107" s="186">
        <f>IF(N107="zákl. přenesená",J107,0)</f>
        <v>0</v>
      </c>
      <c r="BH107" s="186">
        <f>IF(N107="sníž. přenesená",J107,0)</f>
        <v>0</v>
      </c>
      <c r="BI107" s="186">
        <f>IF(N107="nulová",J107,0)</f>
        <v>0</v>
      </c>
      <c r="BJ107" s="18" t="s">
        <v>80</v>
      </c>
      <c r="BK107" s="186">
        <f>ROUND(I107*H107,2)</f>
        <v>0</v>
      </c>
      <c r="BL107" s="18" t="s">
        <v>139</v>
      </c>
      <c r="BM107" s="185" t="s">
        <v>769</v>
      </c>
    </row>
    <row r="108" spans="1:65" s="2" customFormat="1" ht="126.75">
      <c r="A108" s="35"/>
      <c r="B108" s="36"/>
      <c r="C108" s="37"/>
      <c r="D108" s="187" t="s">
        <v>141</v>
      </c>
      <c r="E108" s="37"/>
      <c r="F108" s="188" t="s">
        <v>770</v>
      </c>
      <c r="G108" s="37"/>
      <c r="H108" s="37"/>
      <c r="I108" s="189"/>
      <c r="J108" s="37"/>
      <c r="K108" s="37"/>
      <c r="L108" s="40"/>
      <c r="M108" s="190"/>
      <c r="N108" s="191"/>
      <c r="O108" s="65"/>
      <c r="P108" s="65"/>
      <c r="Q108" s="65"/>
      <c r="R108" s="65"/>
      <c r="S108" s="65"/>
      <c r="T108" s="66"/>
      <c r="U108" s="35"/>
      <c r="V108" s="35"/>
      <c r="W108" s="35"/>
      <c r="X108" s="35"/>
      <c r="Y108" s="35"/>
      <c r="Z108" s="35"/>
      <c r="AA108" s="35"/>
      <c r="AB108" s="35"/>
      <c r="AC108" s="35"/>
      <c r="AD108" s="35"/>
      <c r="AE108" s="35"/>
      <c r="AT108" s="18" t="s">
        <v>141</v>
      </c>
      <c r="AU108" s="18" t="s">
        <v>82</v>
      </c>
    </row>
    <row r="109" spans="1:65" s="2" customFormat="1" ht="14.45" customHeight="1">
      <c r="A109" s="35"/>
      <c r="B109" s="36"/>
      <c r="C109" s="174" t="s">
        <v>164</v>
      </c>
      <c r="D109" s="174" t="s">
        <v>134</v>
      </c>
      <c r="E109" s="175" t="s">
        <v>771</v>
      </c>
      <c r="F109" s="176" t="s">
        <v>772</v>
      </c>
      <c r="G109" s="177" t="s">
        <v>183</v>
      </c>
      <c r="H109" s="178">
        <v>45.762999999999998</v>
      </c>
      <c r="I109" s="179"/>
      <c r="J109" s="180">
        <f>ROUND(I109*H109,2)</f>
        <v>0</v>
      </c>
      <c r="K109" s="176" t="s">
        <v>138</v>
      </c>
      <c r="L109" s="40"/>
      <c r="M109" s="181" t="s">
        <v>19</v>
      </c>
      <c r="N109" s="182" t="s">
        <v>43</v>
      </c>
      <c r="O109" s="65"/>
      <c r="P109" s="183">
        <f>O109*H109</f>
        <v>0</v>
      </c>
      <c r="Q109" s="183">
        <v>0</v>
      </c>
      <c r="R109" s="183">
        <f>Q109*H109</f>
        <v>0</v>
      </c>
      <c r="S109" s="183">
        <v>0</v>
      </c>
      <c r="T109" s="184">
        <f>S109*H109</f>
        <v>0</v>
      </c>
      <c r="U109" s="35"/>
      <c r="V109" s="35"/>
      <c r="W109" s="35"/>
      <c r="X109" s="35"/>
      <c r="Y109" s="35"/>
      <c r="Z109" s="35"/>
      <c r="AA109" s="35"/>
      <c r="AB109" s="35"/>
      <c r="AC109" s="35"/>
      <c r="AD109" s="35"/>
      <c r="AE109" s="35"/>
      <c r="AR109" s="185" t="s">
        <v>139</v>
      </c>
      <c r="AT109" s="185" t="s">
        <v>134</v>
      </c>
      <c r="AU109" s="185" t="s">
        <v>82</v>
      </c>
      <c r="AY109" s="18" t="s">
        <v>132</v>
      </c>
      <c r="BE109" s="186">
        <f>IF(N109="základní",J109,0)</f>
        <v>0</v>
      </c>
      <c r="BF109" s="186">
        <f>IF(N109="snížená",J109,0)</f>
        <v>0</v>
      </c>
      <c r="BG109" s="186">
        <f>IF(N109="zákl. přenesená",J109,0)</f>
        <v>0</v>
      </c>
      <c r="BH109" s="186">
        <f>IF(N109="sníž. přenesená",J109,0)</f>
        <v>0</v>
      </c>
      <c r="BI109" s="186">
        <f>IF(N109="nulová",J109,0)</f>
        <v>0</v>
      </c>
      <c r="BJ109" s="18" t="s">
        <v>80</v>
      </c>
      <c r="BK109" s="186">
        <f>ROUND(I109*H109,2)</f>
        <v>0</v>
      </c>
      <c r="BL109" s="18" t="s">
        <v>139</v>
      </c>
      <c r="BM109" s="185" t="s">
        <v>773</v>
      </c>
    </row>
    <row r="110" spans="1:65" s="2" customFormat="1" ht="39">
      <c r="A110" s="35"/>
      <c r="B110" s="36"/>
      <c r="C110" s="37"/>
      <c r="D110" s="187" t="s">
        <v>141</v>
      </c>
      <c r="E110" s="37"/>
      <c r="F110" s="188" t="s">
        <v>774</v>
      </c>
      <c r="G110" s="37"/>
      <c r="H110" s="37"/>
      <c r="I110" s="189"/>
      <c r="J110" s="37"/>
      <c r="K110" s="37"/>
      <c r="L110" s="40"/>
      <c r="M110" s="190"/>
      <c r="N110" s="191"/>
      <c r="O110" s="65"/>
      <c r="P110" s="65"/>
      <c r="Q110" s="65"/>
      <c r="R110" s="65"/>
      <c r="S110" s="65"/>
      <c r="T110" s="66"/>
      <c r="U110" s="35"/>
      <c r="V110" s="35"/>
      <c r="W110" s="35"/>
      <c r="X110" s="35"/>
      <c r="Y110" s="35"/>
      <c r="Z110" s="35"/>
      <c r="AA110" s="35"/>
      <c r="AB110" s="35"/>
      <c r="AC110" s="35"/>
      <c r="AD110" s="35"/>
      <c r="AE110" s="35"/>
      <c r="AT110" s="18" t="s">
        <v>141</v>
      </c>
      <c r="AU110" s="18" t="s">
        <v>82</v>
      </c>
    </row>
    <row r="111" spans="1:65" s="13" customFormat="1" ht="11.25">
      <c r="B111" s="192"/>
      <c r="C111" s="193"/>
      <c r="D111" s="187" t="s">
        <v>143</v>
      </c>
      <c r="E111" s="194" t="s">
        <v>19</v>
      </c>
      <c r="F111" s="195" t="s">
        <v>775</v>
      </c>
      <c r="G111" s="193"/>
      <c r="H111" s="194" t="s">
        <v>19</v>
      </c>
      <c r="I111" s="196"/>
      <c r="J111" s="193"/>
      <c r="K111" s="193"/>
      <c r="L111" s="197"/>
      <c r="M111" s="198"/>
      <c r="N111" s="199"/>
      <c r="O111" s="199"/>
      <c r="P111" s="199"/>
      <c r="Q111" s="199"/>
      <c r="R111" s="199"/>
      <c r="S111" s="199"/>
      <c r="T111" s="200"/>
      <c r="AT111" s="201" t="s">
        <v>143</v>
      </c>
      <c r="AU111" s="201" t="s">
        <v>82</v>
      </c>
      <c r="AV111" s="13" t="s">
        <v>80</v>
      </c>
      <c r="AW111" s="13" t="s">
        <v>33</v>
      </c>
      <c r="AX111" s="13" t="s">
        <v>72</v>
      </c>
      <c r="AY111" s="201" t="s">
        <v>132</v>
      </c>
    </row>
    <row r="112" spans="1:65" s="14" customFormat="1" ht="11.25">
      <c r="B112" s="202"/>
      <c r="C112" s="203"/>
      <c r="D112" s="187" t="s">
        <v>143</v>
      </c>
      <c r="E112" s="204" t="s">
        <v>19</v>
      </c>
      <c r="F112" s="205" t="s">
        <v>776</v>
      </c>
      <c r="G112" s="203"/>
      <c r="H112" s="206">
        <v>11.97</v>
      </c>
      <c r="I112" s="207"/>
      <c r="J112" s="203"/>
      <c r="K112" s="203"/>
      <c r="L112" s="208"/>
      <c r="M112" s="209"/>
      <c r="N112" s="210"/>
      <c r="O112" s="210"/>
      <c r="P112" s="210"/>
      <c r="Q112" s="210"/>
      <c r="R112" s="210"/>
      <c r="S112" s="210"/>
      <c r="T112" s="211"/>
      <c r="AT112" s="212" t="s">
        <v>143</v>
      </c>
      <c r="AU112" s="212" t="s">
        <v>82</v>
      </c>
      <c r="AV112" s="14" t="s">
        <v>82</v>
      </c>
      <c r="AW112" s="14" t="s">
        <v>33</v>
      </c>
      <c r="AX112" s="14" t="s">
        <v>72</v>
      </c>
      <c r="AY112" s="212" t="s">
        <v>132</v>
      </c>
    </row>
    <row r="113" spans="1:65" s="13" customFormat="1" ht="11.25">
      <c r="B113" s="192"/>
      <c r="C113" s="193"/>
      <c r="D113" s="187" t="s">
        <v>143</v>
      </c>
      <c r="E113" s="194" t="s">
        <v>19</v>
      </c>
      <c r="F113" s="195" t="s">
        <v>777</v>
      </c>
      <c r="G113" s="193"/>
      <c r="H113" s="194" t="s">
        <v>19</v>
      </c>
      <c r="I113" s="196"/>
      <c r="J113" s="193"/>
      <c r="K113" s="193"/>
      <c r="L113" s="197"/>
      <c r="M113" s="198"/>
      <c r="N113" s="199"/>
      <c r="O113" s="199"/>
      <c r="P113" s="199"/>
      <c r="Q113" s="199"/>
      <c r="R113" s="199"/>
      <c r="S113" s="199"/>
      <c r="T113" s="200"/>
      <c r="AT113" s="201" t="s">
        <v>143</v>
      </c>
      <c r="AU113" s="201" t="s">
        <v>82</v>
      </c>
      <c r="AV113" s="13" t="s">
        <v>80</v>
      </c>
      <c r="AW113" s="13" t="s">
        <v>33</v>
      </c>
      <c r="AX113" s="13" t="s">
        <v>72</v>
      </c>
      <c r="AY113" s="201" t="s">
        <v>132</v>
      </c>
    </row>
    <row r="114" spans="1:65" s="14" customFormat="1" ht="11.25">
      <c r="B114" s="202"/>
      <c r="C114" s="203"/>
      <c r="D114" s="187" t="s">
        <v>143</v>
      </c>
      <c r="E114" s="204" t="s">
        <v>19</v>
      </c>
      <c r="F114" s="205" t="s">
        <v>778</v>
      </c>
      <c r="G114" s="203"/>
      <c r="H114" s="206">
        <v>16.093</v>
      </c>
      <c r="I114" s="207"/>
      <c r="J114" s="203"/>
      <c r="K114" s="203"/>
      <c r="L114" s="208"/>
      <c r="M114" s="209"/>
      <c r="N114" s="210"/>
      <c r="O114" s="210"/>
      <c r="P114" s="210"/>
      <c r="Q114" s="210"/>
      <c r="R114" s="210"/>
      <c r="S114" s="210"/>
      <c r="T114" s="211"/>
      <c r="AT114" s="212" t="s">
        <v>143</v>
      </c>
      <c r="AU114" s="212" t="s">
        <v>82</v>
      </c>
      <c r="AV114" s="14" t="s">
        <v>82</v>
      </c>
      <c r="AW114" s="14" t="s">
        <v>33</v>
      </c>
      <c r="AX114" s="14" t="s">
        <v>72</v>
      </c>
      <c r="AY114" s="212" t="s">
        <v>132</v>
      </c>
    </row>
    <row r="115" spans="1:65" s="13" customFormat="1" ht="11.25">
      <c r="B115" s="192"/>
      <c r="C115" s="193"/>
      <c r="D115" s="187" t="s">
        <v>143</v>
      </c>
      <c r="E115" s="194" t="s">
        <v>19</v>
      </c>
      <c r="F115" s="195" t="s">
        <v>779</v>
      </c>
      <c r="G115" s="193"/>
      <c r="H115" s="194" t="s">
        <v>19</v>
      </c>
      <c r="I115" s="196"/>
      <c r="J115" s="193"/>
      <c r="K115" s="193"/>
      <c r="L115" s="197"/>
      <c r="M115" s="198"/>
      <c r="N115" s="199"/>
      <c r="O115" s="199"/>
      <c r="P115" s="199"/>
      <c r="Q115" s="199"/>
      <c r="R115" s="199"/>
      <c r="S115" s="199"/>
      <c r="T115" s="200"/>
      <c r="AT115" s="201" t="s">
        <v>143</v>
      </c>
      <c r="AU115" s="201" t="s">
        <v>82</v>
      </c>
      <c r="AV115" s="13" t="s">
        <v>80</v>
      </c>
      <c r="AW115" s="13" t="s">
        <v>33</v>
      </c>
      <c r="AX115" s="13" t="s">
        <v>72</v>
      </c>
      <c r="AY115" s="201" t="s">
        <v>132</v>
      </c>
    </row>
    <row r="116" spans="1:65" s="14" customFormat="1" ht="11.25">
      <c r="B116" s="202"/>
      <c r="C116" s="203"/>
      <c r="D116" s="187" t="s">
        <v>143</v>
      </c>
      <c r="E116" s="204" t="s">
        <v>19</v>
      </c>
      <c r="F116" s="205" t="s">
        <v>780</v>
      </c>
      <c r="G116" s="203"/>
      <c r="H116" s="206">
        <v>17.7</v>
      </c>
      <c r="I116" s="207"/>
      <c r="J116" s="203"/>
      <c r="K116" s="203"/>
      <c r="L116" s="208"/>
      <c r="M116" s="209"/>
      <c r="N116" s="210"/>
      <c r="O116" s="210"/>
      <c r="P116" s="210"/>
      <c r="Q116" s="210"/>
      <c r="R116" s="210"/>
      <c r="S116" s="210"/>
      <c r="T116" s="211"/>
      <c r="AT116" s="212" t="s">
        <v>143</v>
      </c>
      <c r="AU116" s="212" t="s">
        <v>82</v>
      </c>
      <c r="AV116" s="14" t="s">
        <v>82</v>
      </c>
      <c r="AW116" s="14" t="s">
        <v>33</v>
      </c>
      <c r="AX116" s="14" t="s">
        <v>72</v>
      </c>
      <c r="AY116" s="212" t="s">
        <v>132</v>
      </c>
    </row>
    <row r="117" spans="1:65" s="15" customFormat="1" ht="11.25">
      <c r="B117" s="213"/>
      <c r="C117" s="214"/>
      <c r="D117" s="187" t="s">
        <v>143</v>
      </c>
      <c r="E117" s="215" t="s">
        <v>19</v>
      </c>
      <c r="F117" s="216" t="s">
        <v>163</v>
      </c>
      <c r="G117" s="214"/>
      <c r="H117" s="217">
        <v>45.762999999999998</v>
      </c>
      <c r="I117" s="218"/>
      <c r="J117" s="214"/>
      <c r="K117" s="214"/>
      <c r="L117" s="219"/>
      <c r="M117" s="220"/>
      <c r="N117" s="221"/>
      <c r="O117" s="221"/>
      <c r="P117" s="221"/>
      <c r="Q117" s="221"/>
      <c r="R117" s="221"/>
      <c r="S117" s="221"/>
      <c r="T117" s="222"/>
      <c r="AT117" s="223" t="s">
        <v>143</v>
      </c>
      <c r="AU117" s="223" t="s">
        <v>82</v>
      </c>
      <c r="AV117" s="15" t="s">
        <v>139</v>
      </c>
      <c r="AW117" s="15" t="s">
        <v>33</v>
      </c>
      <c r="AX117" s="15" t="s">
        <v>80</v>
      </c>
      <c r="AY117" s="223" t="s">
        <v>132</v>
      </c>
    </row>
    <row r="118" spans="1:65" s="2" customFormat="1" ht="24.2" customHeight="1">
      <c r="A118" s="35"/>
      <c r="B118" s="36"/>
      <c r="C118" s="174" t="s">
        <v>173</v>
      </c>
      <c r="D118" s="174" t="s">
        <v>134</v>
      </c>
      <c r="E118" s="175" t="s">
        <v>452</v>
      </c>
      <c r="F118" s="176" t="s">
        <v>453</v>
      </c>
      <c r="G118" s="177" t="s">
        <v>183</v>
      </c>
      <c r="H118" s="178">
        <v>222.43600000000001</v>
      </c>
      <c r="I118" s="179"/>
      <c r="J118" s="180">
        <f>ROUND(I118*H118,2)</f>
        <v>0</v>
      </c>
      <c r="K118" s="176" t="s">
        <v>138</v>
      </c>
      <c r="L118" s="40"/>
      <c r="M118" s="181" t="s">
        <v>19</v>
      </c>
      <c r="N118" s="182" t="s">
        <v>43</v>
      </c>
      <c r="O118" s="65"/>
      <c r="P118" s="183">
        <f>O118*H118</f>
        <v>0</v>
      </c>
      <c r="Q118" s="183">
        <v>0</v>
      </c>
      <c r="R118" s="183">
        <f>Q118*H118</f>
        <v>0</v>
      </c>
      <c r="S118" s="183">
        <v>0</v>
      </c>
      <c r="T118" s="184">
        <f>S118*H118</f>
        <v>0</v>
      </c>
      <c r="U118" s="35"/>
      <c r="V118" s="35"/>
      <c r="W118" s="35"/>
      <c r="X118" s="35"/>
      <c r="Y118" s="35"/>
      <c r="Z118" s="35"/>
      <c r="AA118" s="35"/>
      <c r="AB118" s="35"/>
      <c r="AC118" s="35"/>
      <c r="AD118" s="35"/>
      <c r="AE118" s="35"/>
      <c r="AR118" s="185" t="s">
        <v>139</v>
      </c>
      <c r="AT118" s="185" t="s">
        <v>134</v>
      </c>
      <c r="AU118" s="185" t="s">
        <v>82</v>
      </c>
      <c r="AY118" s="18" t="s">
        <v>132</v>
      </c>
      <c r="BE118" s="186">
        <f>IF(N118="základní",J118,0)</f>
        <v>0</v>
      </c>
      <c r="BF118" s="186">
        <f>IF(N118="snížená",J118,0)</f>
        <v>0</v>
      </c>
      <c r="BG118" s="186">
        <f>IF(N118="zákl. přenesená",J118,0)</f>
        <v>0</v>
      </c>
      <c r="BH118" s="186">
        <f>IF(N118="sníž. přenesená",J118,0)</f>
        <v>0</v>
      </c>
      <c r="BI118" s="186">
        <f>IF(N118="nulová",J118,0)</f>
        <v>0</v>
      </c>
      <c r="BJ118" s="18" t="s">
        <v>80</v>
      </c>
      <c r="BK118" s="186">
        <f>ROUND(I118*H118,2)</f>
        <v>0</v>
      </c>
      <c r="BL118" s="18" t="s">
        <v>139</v>
      </c>
      <c r="BM118" s="185" t="s">
        <v>781</v>
      </c>
    </row>
    <row r="119" spans="1:65" s="2" customFormat="1" ht="48.75">
      <c r="A119" s="35"/>
      <c r="B119" s="36"/>
      <c r="C119" s="37"/>
      <c r="D119" s="187" t="s">
        <v>141</v>
      </c>
      <c r="E119" s="37"/>
      <c r="F119" s="188" t="s">
        <v>449</v>
      </c>
      <c r="G119" s="37"/>
      <c r="H119" s="37"/>
      <c r="I119" s="189"/>
      <c r="J119" s="37"/>
      <c r="K119" s="37"/>
      <c r="L119" s="40"/>
      <c r="M119" s="190"/>
      <c r="N119" s="191"/>
      <c r="O119" s="65"/>
      <c r="P119" s="65"/>
      <c r="Q119" s="65"/>
      <c r="R119" s="65"/>
      <c r="S119" s="65"/>
      <c r="T119" s="66"/>
      <c r="U119" s="35"/>
      <c r="V119" s="35"/>
      <c r="W119" s="35"/>
      <c r="X119" s="35"/>
      <c r="Y119" s="35"/>
      <c r="Z119" s="35"/>
      <c r="AA119" s="35"/>
      <c r="AB119" s="35"/>
      <c r="AC119" s="35"/>
      <c r="AD119" s="35"/>
      <c r="AE119" s="35"/>
      <c r="AT119" s="18" t="s">
        <v>141</v>
      </c>
      <c r="AU119" s="18" t="s">
        <v>82</v>
      </c>
    </row>
    <row r="120" spans="1:65" s="13" customFormat="1" ht="11.25">
      <c r="B120" s="192"/>
      <c r="C120" s="193"/>
      <c r="D120" s="187" t="s">
        <v>143</v>
      </c>
      <c r="E120" s="194" t="s">
        <v>19</v>
      </c>
      <c r="F120" s="195" t="s">
        <v>782</v>
      </c>
      <c r="G120" s="193"/>
      <c r="H120" s="194" t="s">
        <v>19</v>
      </c>
      <c r="I120" s="196"/>
      <c r="J120" s="193"/>
      <c r="K120" s="193"/>
      <c r="L120" s="197"/>
      <c r="M120" s="198"/>
      <c r="N120" s="199"/>
      <c r="O120" s="199"/>
      <c r="P120" s="199"/>
      <c r="Q120" s="199"/>
      <c r="R120" s="199"/>
      <c r="S120" s="199"/>
      <c r="T120" s="200"/>
      <c r="AT120" s="201" t="s">
        <v>143</v>
      </c>
      <c r="AU120" s="201" t="s">
        <v>82</v>
      </c>
      <c r="AV120" s="13" t="s">
        <v>80</v>
      </c>
      <c r="AW120" s="13" t="s">
        <v>33</v>
      </c>
      <c r="AX120" s="13" t="s">
        <v>72</v>
      </c>
      <c r="AY120" s="201" t="s">
        <v>132</v>
      </c>
    </row>
    <row r="121" spans="1:65" s="13" customFormat="1" ht="11.25">
      <c r="B121" s="192"/>
      <c r="C121" s="193"/>
      <c r="D121" s="187" t="s">
        <v>143</v>
      </c>
      <c r="E121" s="194" t="s">
        <v>19</v>
      </c>
      <c r="F121" s="195" t="s">
        <v>783</v>
      </c>
      <c r="G121" s="193"/>
      <c r="H121" s="194" t="s">
        <v>19</v>
      </c>
      <c r="I121" s="196"/>
      <c r="J121" s="193"/>
      <c r="K121" s="193"/>
      <c r="L121" s="197"/>
      <c r="M121" s="198"/>
      <c r="N121" s="199"/>
      <c r="O121" s="199"/>
      <c r="P121" s="199"/>
      <c r="Q121" s="199"/>
      <c r="R121" s="199"/>
      <c r="S121" s="199"/>
      <c r="T121" s="200"/>
      <c r="AT121" s="201" t="s">
        <v>143</v>
      </c>
      <c r="AU121" s="201" t="s">
        <v>82</v>
      </c>
      <c r="AV121" s="13" t="s">
        <v>80</v>
      </c>
      <c r="AW121" s="13" t="s">
        <v>33</v>
      </c>
      <c r="AX121" s="13" t="s">
        <v>72</v>
      </c>
      <c r="AY121" s="201" t="s">
        <v>132</v>
      </c>
    </row>
    <row r="122" spans="1:65" s="14" customFormat="1" ht="22.5">
      <c r="B122" s="202"/>
      <c r="C122" s="203"/>
      <c r="D122" s="187" t="s">
        <v>143</v>
      </c>
      <c r="E122" s="204" t="s">
        <v>19</v>
      </c>
      <c r="F122" s="205" t="s">
        <v>784</v>
      </c>
      <c r="G122" s="203"/>
      <c r="H122" s="206">
        <v>222.43600000000001</v>
      </c>
      <c r="I122" s="207"/>
      <c r="J122" s="203"/>
      <c r="K122" s="203"/>
      <c r="L122" s="208"/>
      <c r="M122" s="209"/>
      <c r="N122" s="210"/>
      <c r="O122" s="210"/>
      <c r="P122" s="210"/>
      <c r="Q122" s="210"/>
      <c r="R122" s="210"/>
      <c r="S122" s="210"/>
      <c r="T122" s="211"/>
      <c r="AT122" s="212" t="s">
        <v>143</v>
      </c>
      <c r="AU122" s="212" t="s">
        <v>82</v>
      </c>
      <c r="AV122" s="14" t="s">
        <v>82</v>
      </c>
      <c r="AW122" s="14" t="s">
        <v>33</v>
      </c>
      <c r="AX122" s="14" t="s">
        <v>80</v>
      </c>
      <c r="AY122" s="212" t="s">
        <v>132</v>
      </c>
    </row>
    <row r="123" spans="1:65" s="2" customFormat="1" ht="24.2" customHeight="1">
      <c r="A123" s="35"/>
      <c r="B123" s="36"/>
      <c r="C123" s="174" t="s">
        <v>180</v>
      </c>
      <c r="D123" s="174" t="s">
        <v>134</v>
      </c>
      <c r="E123" s="175" t="s">
        <v>785</v>
      </c>
      <c r="F123" s="176" t="s">
        <v>786</v>
      </c>
      <c r="G123" s="177" t="s">
        <v>183</v>
      </c>
      <c r="H123" s="178">
        <v>222.43600000000001</v>
      </c>
      <c r="I123" s="179"/>
      <c r="J123" s="180">
        <f>ROUND(I123*H123,2)</f>
        <v>0</v>
      </c>
      <c r="K123" s="176" t="s">
        <v>138</v>
      </c>
      <c r="L123" s="40"/>
      <c r="M123" s="181" t="s">
        <v>19</v>
      </c>
      <c r="N123" s="182" t="s">
        <v>43</v>
      </c>
      <c r="O123" s="65"/>
      <c r="P123" s="183">
        <f>O123*H123</f>
        <v>0</v>
      </c>
      <c r="Q123" s="183">
        <v>0</v>
      </c>
      <c r="R123" s="183">
        <f>Q123*H123</f>
        <v>0</v>
      </c>
      <c r="S123" s="183">
        <v>0</v>
      </c>
      <c r="T123" s="184">
        <f>S123*H123</f>
        <v>0</v>
      </c>
      <c r="U123" s="35"/>
      <c r="V123" s="35"/>
      <c r="W123" s="35"/>
      <c r="X123" s="35"/>
      <c r="Y123" s="35"/>
      <c r="Z123" s="35"/>
      <c r="AA123" s="35"/>
      <c r="AB123" s="35"/>
      <c r="AC123" s="35"/>
      <c r="AD123" s="35"/>
      <c r="AE123" s="35"/>
      <c r="AR123" s="185" t="s">
        <v>139</v>
      </c>
      <c r="AT123" s="185" t="s">
        <v>134</v>
      </c>
      <c r="AU123" s="185" t="s">
        <v>82</v>
      </c>
      <c r="AY123" s="18" t="s">
        <v>132</v>
      </c>
      <c r="BE123" s="186">
        <f>IF(N123="základní",J123,0)</f>
        <v>0</v>
      </c>
      <c r="BF123" s="186">
        <f>IF(N123="snížená",J123,0)</f>
        <v>0</v>
      </c>
      <c r="BG123" s="186">
        <f>IF(N123="zákl. přenesená",J123,0)</f>
        <v>0</v>
      </c>
      <c r="BH123" s="186">
        <f>IF(N123="sníž. přenesená",J123,0)</f>
        <v>0</v>
      </c>
      <c r="BI123" s="186">
        <f>IF(N123="nulová",J123,0)</f>
        <v>0</v>
      </c>
      <c r="BJ123" s="18" t="s">
        <v>80</v>
      </c>
      <c r="BK123" s="186">
        <f>ROUND(I123*H123,2)</f>
        <v>0</v>
      </c>
      <c r="BL123" s="18" t="s">
        <v>139</v>
      </c>
      <c r="BM123" s="185" t="s">
        <v>787</v>
      </c>
    </row>
    <row r="124" spans="1:65" s="2" customFormat="1" ht="48.75">
      <c r="A124" s="35"/>
      <c r="B124" s="36"/>
      <c r="C124" s="37"/>
      <c r="D124" s="187" t="s">
        <v>141</v>
      </c>
      <c r="E124" s="37"/>
      <c r="F124" s="188" t="s">
        <v>449</v>
      </c>
      <c r="G124" s="37"/>
      <c r="H124" s="37"/>
      <c r="I124" s="189"/>
      <c r="J124" s="37"/>
      <c r="K124" s="37"/>
      <c r="L124" s="40"/>
      <c r="M124" s="190"/>
      <c r="N124" s="191"/>
      <c r="O124" s="65"/>
      <c r="P124" s="65"/>
      <c r="Q124" s="65"/>
      <c r="R124" s="65"/>
      <c r="S124" s="65"/>
      <c r="T124" s="66"/>
      <c r="U124" s="35"/>
      <c r="V124" s="35"/>
      <c r="W124" s="35"/>
      <c r="X124" s="35"/>
      <c r="Y124" s="35"/>
      <c r="Z124" s="35"/>
      <c r="AA124" s="35"/>
      <c r="AB124" s="35"/>
      <c r="AC124" s="35"/>
      <c r="AD124" s="35"/>
      <c r="AE124" s="35"/>
      <c r="AT124" s="18" t="s">
        <v>141</v>
      </c>
      <c r="AU124" s="18" t="s">
        <v>82</v>
      </c>
    </row>
    <row r="125" spans="1:65" s="13" customFormat="1" ht="11.25">
      <c r="B125" s="192"/>
      <c r="C125" s="193"/>
      <c r="D125" s="187" t="s">
        <v>143</v>
      </c>
      <c r="E125" s="194" t="s">
        <v>19</v>
      </c>
      <c r="F125" s="195" t="s">
        <v>782</v>
      </c>
      <c r="G125" s="193"/>
      <c r="H125" s="194" t="s">
        <v>19</v>
      </c>
      <c r="I125" s="196"/>
      <c r="J125" s="193"/>
      <c r="K125" s="193"/>
      <c r="L125" s="197"/>
      <c r="M125" s="198"/>
      <c r="N125" s="199"/>
      <c r="O125" s="199"/>
      <c r="P125" s="199"/>
      <c r="Q125" s="199"/>
      <c r="R125" s="199"/>
      <c r="S125" s="199"/>
      <c r="T125" s="200"/>
      <c r="AT125" s="201" t="s">
        <v>143</v>
      </c>
      <c r="AU125" s="201" t="s">
        <v>82</v>
      </c>
      <c r="AV125" s="13" t="s">
        <v>80</v>
      </c>
      <c r="AW125" s="13" t="s">
        <v>33</v>
      </c>
      <c r="AX125" s="13" t="s">
        <v>72</v>
      </c>
      <c r="AY125" s="201" t="s">
        <v>132</v>
      </c>
    </row>
    <row r="126" spans="1:65" s="13" customFormat="1" ht="11.25">
      <c r="B126" s="192"/>
      <c r="C126" s="193"/>
      <c r="D126" s="187" t="s">
        <v>143</v>
      </c>
      <c r="E126" s="194" t="s">
        <v>19</v>
      </c>
      <c r="F126" s="195" t="s">
        <v>783</v>
      </c>
      <c r="G126" s="193"/>
      <c r="H126" s="194" t="s">
        <v>19</v>
      </c>
      <c r="I126" s="196"/>
      <c r="J126" s="193"/>
      <c r="K126" s="193"/>
      <c r="L126" s="197"/>
      <c r="M126" s="198"/>
      <c r="N126" s="199"/>
      <c r="O126" s="199"/>
      <c r="P126" s="199"/>
      <c r="Q126" s="199"/>
      <c r="R126" s="199"/>
      <c r="S126" s="199"/>
      <c r="T126" s="200"/>
      <c r="AT126" s="201" t="s">
        <v>143</v>
      </c>
      <c r="AU126" s="201" t="s">
        <v>82</v>
      </c>
      <c r="AV126" s="13" t="s">
        <v>80</v>
      </c>
      <c r="AW126" s="13" t="s">
        <v>33</v>
      </c>
      <c r="AX126" s="13" t="s">
        <v>72</v>
      </c>
      <c r="AY126" s="201" t="s">
        <v>132</v>
      </c>
    </row>
    <row r="127" spans="1:65" s="14" customFormat="1" ht="22.5">
      <c r="B127" s="202"/>
      <c r="C127" s="203"/>
      <c r="D127" s="187" t="s">
        <v>143</v>
      </c>
      <c r="E127" s="204" t="s">
        <v>19</v>
      </c>
      <c r="F127" s="205" t="s">
        <v>784</v>
      </c>
      <c r="G127" s="203"/>
      <c r="H127" s="206">
        <v>222.43600000000001</v>
      </c>
      <c r="I127" s="207"/>
      <c r="J127" s="203"/>
      <c r="K127" s="203"/>
      <c r="L127" s="208"/>
      <c r="M127" s="209"/>
      <c r="N127" s="210"/>
      <c r="O127" s="210"/>
      <c r="P127" s="210"/>
      <c r="Q127" s="210"/>
      <c r="R127" s="210"/>
      <c r="S127" s="210"/>
      <c r="T127" s="211"/>
      <c r="AT127" s="212" t="s">
        <v>143</v>
      </c>
      <c r="AU127" s="212" t="s">
        <v>82</v>
      </c>
      <c r="AV127" s="14" t="s">
        <v>82</v>
      </c>
      <c r="AW127" s="14" t="s">
        <v>33</v>
      </c>
      <c r="AX127" s="14" t="s">
        <v>80</v>
      </c>
      <c r="AY127" s="212" t="s">
        <v>132</v>
      </c>
    </row>
    <row r="128" spans="1:65" s="2" customFormat="1" ht="24.2" customHeight="1">
      <c r="A128" s="35"/>
      <c r="B128" s="36"/>
      <c r="C128" s="174" t="s">
        <v>186</v>
      </c>
      <c r="D128" s="174" t="s">
        <v>134</v>
      </c>
      <c r="E128" s="175" t="s">
        <v>788</v>
      </c>
      <c r="F128" s="176" t="s">
        <v>789</v>
      </c>
      <c r="G128" s="177" t="s">
        <v>137</v>
      </c>
      <c r="H128" s="178">
        <v>71.712000000000003</v>
      </c>
      <c r="I128" s="179"/>
      <c r="J128" s="180">
        <f>ROUND(I128*H128,2)</f>
        <v>0</v>
      </c>
      <c r="K128" s="176" t="s">
        <v>138</v>
      </c>
      <c r="L128" s="40"/>
      <c r="M128" s="181" t="s">
        <v>19</v>
      </c>
      <c r="N128" s="182" t="s">
        <v>43</v>
      </c>
      <c r="O128" s="65"/>
      <c r="P128" s="183">
        <f>O128*H128</f>
        <v>0</v>
      </c>
      <c r="Q128" s="183">
        <v>1E-4</v>
      </c>
      <c r="R128" s="183">
        <f>Q128*H128</f>
        <v>7.1712000000000008E-3</v>
      </c>
      <c r="S128" s="183">
        <v>0</v>
      </c>
      <c r="T128" s="184">
        <f>S128*H128</f>
        <v>0</v>
      </c>
      <c r="U128" s="35"/>
      <c r="V128" s="35"/>
      <c r="W128" s="35"/>
      <c r="X128" s="35"/>
      <c r="Y128" s="35"/>
      <c r="Z128" s="35"/>
      <c r="AA128" s="35"/>
      <c r="AB128" s="35"/>
      <c r="AC128" s="35"/>
      <c r="AD128" s="35"/>
      <c r="AE128" s="35"/>
      <c r="AR128" s="185" t="s">
        <v>139</v>
      </c>
      <c r="AT128" s="185" t="s">
        <v>134</v>
      </c>
      <c r="AU128" s="185" t="s">
        <v>82</v>
      </c>
      <c r="AY128" s="18" t="s">
        <v>132</v>
      </c>
      <c r="BE128" s="186">
        <f>IF(N128="základní",J128,0)</f>
        <v>0</v>
      </c>
      <c r="BF128" s="186">
        <f>IF(N128="snížená",J128,0)</f>
        <v>0</v>
      </c>
      <c r="BG128" s="186">
        <f>IF(N128="zákl. přenesená",J128,0)</f>
        <v>0</v>
      </c>
      <c r="BH128" s="186">
        <f>IF(N128="sníž. přenesená",J128,0)</f>
        <v>0</v>
      </c>
      <c r="BI128" s="186">
        <f>IF(N128="nulová",J128,0)</f>
        <v>0</v>
      </c>
      <c r="BJ128" s="18" t="s">
        <v>80</v>
      </c>
      <c r="BK128" s="186">
        <f>ROUND(I128*H128,2)</f>
        <v>0</v>
      </c>
      <c r="BL128" s="18" t="s">
        <v>139</v>
      </c>
      <c r="BM128" s="185" t="s">
        <v>790</v>
      </c>
    </row>
    <row r="129" spans="1:65" s="2" customFormat="1" ht="58.5">
      <c r="A129" s="35"/>
      <c r="B129" s="36"/>
      <c r="C129" s="37"/>
      <c r="D129" s="187" t="s">
        <v>141</v>
      </c>
      <c r="E129" s="37"/>
      <c r="F129" s="188" t="s">
        <v>791</v>
      </c>
      <c r="G129" s="37"/>
      <c r="H129" s="37"/>
      <c r="I129" s="189"/>
      <c r="J129" s="37"/>
      <c r="K129" s="37"/>
      <c r="L129" s="40"/>
      <c r="M129" s="190"/>
      <c r="N129" s="191"/>
      <c r="O129" s="65"/>
      <c r="P129" s="65"/>
      <c r="Q129" s="65"/>
      <c r="R129" s="65"/>
      <c r="S129" s="65"/>
      <c r="T129" s="66"/>
      <c r="U129" s="35"/>
      <c r="V129" s="35"/>
      <c r="W129" s="35"/>
      <c r="X129" s="35"/>
      <c r="Y129" s="35"/>
      <c r="Z129" s="35"/>
      <c r="AA129" s="35"/>
      <c r="AB129" s="35"/>
      <c r="AC129" s="35"/>
      <c r="AD129" s="35"/>
      <c r="AE129" s="35"/>
      <c r="AT129" s="18" t="s">
        <v>141</v>
      </c>
      <c r="AU129" s="18" t="s">
        <v>82</v>
      </c>
    </row>
    <row r="130" spans="1:65" s="14" customFormat="1" ht="11.25">
      <c r="B130" s="202"/>
      <c r="C130" s="203"/>
      <c r="D130" s="187" t="s">
        <v>143</v>
      </c>
      <c r="E130" s="204" t="s">
        <v>19</v>
      </c>
      <c r="F130" s="205" t="s">
        <v>792</v>
      </c>
      <c r="G130" s="203"/>
      <c r="H130" s="206">
        <v>71.712000000000003</v>
      </c>
      <c r="I130" s="207"/>
      <c r="J130" s="203"/>
      <c r="K130" s="203"/>
      <c r="L130" s="208"/>
      <c r="M130" s="209"/>
      <c r="N130" s="210"/>
      <c r="O130" s="210"/>
      <c r="P130" s="210"/>
      <c r="Q130" s="210"/>
      <c r="R130" s="210"/>
      <c r="S130" s="210"/>
      <c r="T130" s="211"/>
      <c r="AT130" s="212" t="s">
        <v>143</v>
      </c>
      <c r="AU130" s="212" t="s">
        <v>82</v>
      </c>
      <c r="AV130" s="14" t="s">
        <v>82</v>
      </c>
      <c r="AW130" s="14" t="s">
        <v>33</v>
      </c>
      <c r="AX130" s="14" t="s">
        <v>80</v>
      </c>
      <c r="AY130" s="212" t="s">
        <v>132</v>
      </c>
    </row>
    <row r="131" spans="1:65" s="2" customFormat="1" ht="14.45" customHeight="1">
      <c r="A131" s="35"/>
      <c r="B131" s="36"/>
      <c r="C131" s="224" t="s">
        <v>193</v>
      </c>
      <c r="D131" s="224" t="s">
        <v>214</v>
      </c>
      <c r="E131" s="225" t="s">
        <v>793</v>
      </c>
      <c r="F131" s="226" t="s">
        <v>794</v>
      </c>
      <c r="G131" s="227" t="s">
        <v>137</v>
      </c>
      <c r="H131" s="228">
        <v>71.712000000000003</v>
      </c>
      <c r="I131" s="229"/>
      <c r="J131" s="230">
        <f>ROUND(I131*H131,2)</f>
        <v>0</v>
      </c>
      <c r="K131" s="226" t="s">
        <v>19</v>
      </c>
      <c r="L131" s="231"/>
      <c r="M131" s="232" t="s">
        <v>19</v>
      </c>
      <c r="N131" s="233" t="s">
        <v>43</v>
      </c>
      <c r="O131" s="65"/>
      <c r="P131" s="183">
        <f>O131*H131</f>
        <v>0</v>
      </c>
      <c r="Q131" s="183">
        <v>3.2000000000000003E-4</v>
      </c>
      <c r="R131" s="183">
        <f>Q131*H131</f>
        <v>2.2947840000000004E-2</v>
      </c>
      <c r="S131" s="183">
        <v>0</v>
      </c>
      <c r="T131" s="184">
        <f>S131*H131</f>
        <v>0</v>
      </c>
      <c r="U131" s="35"/>
      <c r="V131" s="35"/>
      <c r="W131" s="35"/>
      <c r="X131" s="35"/>
      <c r="Y131" s="35"/>
      <c r="Z131" s="35"/>
      <c r="AA131" s="35"/>
      <c r="AB131" s="35"/>
      <c r="AC131" s="35"/>
      <c r="AD131" s="35"/>
      <c r="AE131" s="35"/>
      <c r="AR131" s="185" t="s">
        <v>186</v>
      </c>
      <c r="AT131" s="185" t="s">
        <v>214</v>
      </c>
      <c r="AU131" s="185" t="s">
        <v>82</v>
      </c>
      <c r="AY131" s="18" t="s">
        <v>132</v>
      </c>
      <c r="BE131" s="186">
        <f>IF(N131="základní",J131,0)</f>
        <v>0</v>
      </c>
      <c r="BF131" s="186">
        <f>IF(N131="snížená",J131,0)</f>
        <v>0</v>
      </c>
      <c r="BG131" s="186">
        <f>IF(N131="zákl. přenesená",J131,0)</f>
        <v>0</v>
      </c>
      <c r="BH131" s="186">
        <f>IF(N131="sníž. přenesená",J131,0)</f>
        <v>0</v>
      </c>
      <c r="BI131" s="186">
        <f>IF(N131="nulová",J131,0)</f>
        <v>0</v>
      </c>
      <c r="BJ131" s="18" t="s">
        <v>80</v>
      </c>
      <c r="BK131" s="186">
        <f>ROUND(I131*H131,2)</f>
        <v>0</v>
      </c>
      <c r="BL131" s="18" t="s">
        <v>139</v>
      </c>
      <c r="BM131" s="185" t="s">
        <v>795</v>
      </c>
    </row>
    <row r="132" spans="1:65" s="14" customFormat="1" ht="11.25">
      <c r="B132" s="202"/>
      <c r="C132" s="203"/>
      <c r="D132" s="187" t="s">
        <v>143</v>
      </c>
      <c r="E132" s="204" t="s">
        <v>19</v>
      </c>
      <c r="F132" s="205" t="s">
        <v>792</v>
      </c>
      <c r="G132" s="203"/>
      <c r="H132" s="206">
        <v>71.712000000000003</v>
      </c>
      <c r="I132" s="207"/>
      <c r="J132" s="203"/>
      <c r="K132" s="203"/>
      <c r="L132" s="208"/>
      <c r="M132" s="209"/>
      <c r="N132" s="210"/>
      <c r="O132" s="210"/>
      <c r="P132" s="210"/>
      <c r="Q132" s="210"/>
      <c r="R132" s="210"/>
      <c r="S132" s="210"/>
      <c r="T132" s="211"/>
      <c r="AT132" s="212" t="s">
        <v>143</v>
      </c>
      <c r="AU132" s="212" t="s">
        <v>82</v>
      </c>
      <c r="AV132" s="14" t="s">
        <v>82</v>
      </c>
      <c r="AW132" s="14" t="s">
        <v>33</v>
      </c>
      <c r="AX132" s="14" t="s">
        <v>80</v>
      </c>
      <c r="AY132" s="212" t="s">
        <v>132</v>
      </c>
    </row>
    <row r="133" spans="1:65" s="2" customFormat="1" ht="37.9" customHeight="1">
      <c r="A133" s="35"/>
      <c r="B133" s="36"/>
      <c r="C133" s="174" t="s">
        <v>200</v>
      </c>
      <c r="D133" s="174" t="s">
        <v>134</v>
      </c>
      <c r="E133" s="175" t="s">
        <v>596</v>
      </c>
      <c r="F133" s="176" t="s">
        <v>597</v>
      </c>
      <c r="G133" s="177" t="s">
        <v>183</v>
      </c>
      <c r="H133" s="178">
        <v>269.37900000000002</v>
      </c>
      <c r="I133" s="179"/>
      <c r="J133" s="180">
        <f>ROUND(I133*H133,2)</f>
        <v>0</v>
      </c>
      <c r="K133" s="176" t="s">
        <v>138</v>
      </c>
      <c r="L133" s="40"/>
      <c r="M133" s="181" t="s">
        <v>19</v>
      </c>
      <c r="N133" s="182" t="s">
        <v>43</v>
      </c>
      <c r="O133" s="65"/>
      <c r="P133" s="183">
        <f>O133*H133</f>
        <v>0</v>
      </c>
      <c r="Q133" s="183">
        <v>0</v>
      </c>
      <c r="R133" s="183">
        <f>Q133*H133</f>
        <v>0</v>
      </c>
      <c r="S133" s="183">
        <v>0</v>
      </c>
      <c r="T133" s="184">
        <f>S133*H133</f>
        <v>0</v>
      </c>
      <c r="U133" s="35"/>
      <c r="V133" s="35"/>
      <c r="W133" s="35"/>
      <c r="X133" s="35"/>
      <c r="Y133" s="35"/>
      <c r="Z133" s="35"/>
      <c r="AA133" s="35"/>
      <c r="AB133" s="35"/>
      <c r="AC133" s="35"/>
      <c r="AD133" s="35"/>
      <c r="AE133" s="35"/>
      <c r="AR133" s="185" t="s">
        <v>139</v>
      </c>
      <c r="AT133" s="185" t="s">
        <v>134</v>
      </c>
      <c r="AU133" s="185" t="s">
        <v>82</v>
      </c>
      <c r="AY133" s="18" t="s">
        <v>132</v>
      </c>
      <c r="BE133" s="186">
        <f>IF(N133="základní",J133,0)</f>
        <v>0</v>
      </c>
      <c r="BF133" s="186">
        <f>IF(N133="snížená",J133,0)</f>
        <v>0</v>
      </c>
      <c r="BG133" s="186">
        <f>IF(N133="zákl. přenesená",J133,0)</f>
        <v>0</v>
      </c>
      <c r="BH133" s="186">
        <f>IF(N133="sníž. přenesená",J133,0)</f>
        <v>0</v>
      </c>
      <c r="BI133" s="186">
        <f>IF(N133="nulová",J133,0)</f>
        <v>0</v>
      </c>
      <c r="BJ133" s="18" t="s">
        <v>80</v>
      </c>
      <c r="BK133" s="186">
        <f>ROUND(I133*H133,2)</f>
        <v>0</v>
      </c>
      <c r="BL133" s="18" t="s">
        <v>139</v>
      </c>
      <c r="BM133" s="185" t="s">
        <v>796</v>
      </c>
    </row>
    <row r="134" spans="1:65" s="2" customFormat="1" ht="58.5">
      <c r="A134" s="35"/>
      <c r="B134" s="36"/>
      <c r="C134" s="37"/>
      <c r="D134" s="187" t="s">
        <v>141</v>
      </c>
      <c r="E134" s="37"/>
      <c r="F134" s="188" t="s">
        <v>197</v>
      </c>
      <c r="G134" s="37"/>
      <c r="H134" s="37"/>
      <c r="I134" s="189"/>
      <c r="J134" s="37"/>
      <c r="K134" s="37"/>
      <c r="L134" s="40"/>
      <c r="M134" s="190"/>
      <c r="N134" s="191"/>
      <c r="O134" s="65"/>
      <c r="P134" s="65"/>
      <c r="Q134" s="65"/>
      <c r="R134" s="65"/>
      <c r="S134" s="65"/>
      <c r="T134" s="66"/>
      <c r="U134" s="35"/>
      <c r="V134" s="35"/>
      <c r="W134" s="35"/>
      <c r="X134" s="35"/>
      <c r="Y134" s="35"/>
      <c r="Z134" s="35"/>
      <c r="AA134" s="35"/>
      <c r="AB134" s="35"/>
      <c r="AC134" s="35"/>
      <c r="AD134" s="35"/>
      <c r="AE134" s="35"/>
      <c r="AT134" s="18" t="s">
        <v>141</v>
      </c>
      <c r="AU134" s="18" t="s">
        <v>82</v>
      </c>
    </row>
    <row r="135" spans="1:65" s="13" customFormat="1" ht="11.25">
      <c r="B135" s="192"/>
      <c r="C135" s="193"/>
      <c r="D135" s="187" t="s">
        <v>143</v>
      </c>
      <c r="E135" s="194" t="s">
        <v>19</v>
      </c>
      <c r="F135" s="195" t="s">
        <v>797</v>
      </c>
      <c r="G135" s="193"/>
      <c r="H135" s="194" t="s">
        <v>19</v>
      </c>
      <c r="I135" s="196"/>
      <c r="J135" s="193"/>
      <c r="K135" s="193"/>
      <c r="L135" s="197"/>
      <c r="M135" s="198"/>
      <c r="N135" s="199"/>
      <c r="O135" s="199"/>
      <c r="P135" s="199"/>
      <c r="Q135" s="199"/>
      <c r="R135" s="199"/>
      <c r="S135" s="199"/>
      <c r="T135" s="200"/>
      <c r="AT135" s="201" t="s">
        <v>143</v>
      </c>
      <c r="AU135" s="201" t="s">
        <v>82</v>
      </c>
      <c r="AV135" s="13" t="s">
        <v>80</v>
      </c>
      <c r="AW135" s="13" t="s">
        <v>33</v>
      </c>
      <c r="AX135" s="13" t="s">
        <v>72</v>
      </c>
      <c r="AY135" s="201" t="s">
        <v>132</v>
      </c>
    </row>
    <row r="136" spans="1:65" s="13" customFormat="1" ht="11.25">
      <c r="B136" s="192"/>
      <c r="C136" s="193"/>
      <c r="D136" s="187" t="s">
        <v>143</v>
      </c>
      <c r="E136" s="194" t="s">
        <v>19</v>
      </c>
      <c r="F136" s="195" t="s">
        <v>798</v>
      </c>
      <c r="G136" s="193"/>
      <c r="H136" s="194" t="s">
        <v>19</v>
      </c>
      <c r="I136" s="196"/>
      <c r="J136" s="193"/>
      <c r="K136" s="193"/>
      <c r="L136" s="197"/>
      <c r="M136" s="198"/>
      <c r="N136" s="199"/>
      <c r="O136" s="199"/>
      <c r="P136" s="199"/>
      <c r="Q136" s="199"/>
      <c r="R136" s="199"/>
      <c r="S136" s="199"/>
      <c r="T136" s="200"/>
      <c r="AT136" s="201" t="s">
        <v>143</v>
      </c>
      <c r="AU136" s="201" t="s">
        <v>82</v>
      </c>
      <c r="AV136" s="13" t="s">
        <v>80</v>
      </c>
      <c r="AW136" s="13" t="s">
        <v>33</v>
      </c>
      <c r="AX136" s="13" t="s">
        <v>72</v>
      </c>
      <c r="AY136" s="201" t="s">
        <v>132</v>
      </c>
    </row>
    <row r="137" spans="1:65" s="14" customFormat="1" ht="11.25">
      <c r="B137" s="202"/>
      <c r="C137" s="203"/>
      <c r="D137" s="187" t="s">
        <v>143</v>
      </c>
      <c r="E137" s="204" t="s">
        <v>19</v>
      </c>
      <c r="F137" s="205" t="s">
        <v>799</v>
      </c>
      <c r="G137" s="203"/>
      <c r="H137" s="206">
        <v>269.37900000000002</v>
      </c>
      <c r="I137" s="207"/>
      <c r="J137" s="203"/>
      <c r="K137" s="203"/>
      <c r="L137" s="208"/>
      <c r="M137" s="209"/>
      <c r="N137" s="210"/>
      <c r="O137" s="210"/>
      <c r="P137" s="210"/>
      <c r="Q137" s="210"/>
      <c r="R137" s="210"/>
      <c r="S137" s="210"/>
      <c r="T137" s="211"/>
      <c r="AT137" s="212" t="s">
        <v>143</v>
      </c>
      <c r="AU137" s="212" t="s">
        <v>82</v>
      </c>
      <c r="AV137" s="14" t="s">
        <v>82</v>
      </c>
      <c r="AW137" s="14" t="s">
        <v>33</v>
      </c>
      <c r="AX137" s="14" t="s">
        <v>80</v>
      </c>
      <c r="AY137" s="212" t="s">
        <v>132</v>
      </c>
    </row>
    <row r="138" spans="1:65" s="2" customFormat="1" ht="37.9" customHeight="1">
      <c r="A138" s="35"/>
      <c r="B138" s="36"/>
      <c r="C138" s="174" t="s">
        <v>205</v>
      </c>
      <c r="D138" s="174" t="s">
        <v>134</v>
      </c>
      <c r="E138" s="175" t="s">
        <v>800</v>
      </c>
      <c r="F138" s="176" t="s">
        <v>801</v>
      </c>
      <c r="G138" s="177" t="s">
        <v>183</v>
      </c>
      <c r="H138" s="178">
        <v>269.37900000000002</v>
      </c>
      <c r="I138" s="179"/>
      <c r="J138" s="180">
        <f>ROUND(I138*H138,2)</f>
        <v>0</v>
      </c>
      <c r="K138" s="176" t="s">
        <v>138</v>
      </c>
      <c r="L138" s="40"/>
      <c r="M138" s="181" t="s">
        <v>19</v>
      </c>
      <c r="N138" s="182" t="s">
        <v>43</v>
      </c>
      <c r="O138" s="65"/>
      <c r="P138" s="183">
        <f>O138*H138</f>
        <v>0</v>
      </c>
      <c r="Q138" s="183">
        <v>0</v>
      </c>
      <c r="R138" s="183">
        <f>Q138*H138</f>
        <v>0</v>
      </c>
      <c r="S138" s="183">
        <v>0</v>
      </c>
      <c r="T138" s="184">
        <f>S138*H138</f>
        <v>0</v>
      </c>
      <c r="U138" s="35"/>
      <c r="V138" s="35"/>
      <c r="W138" s="35"/>
      <c r="X138" s="35"/>
      <c r="Y138" s="35"/>
      <c r="Z138" s="35"/>
      <c r="AA138" s="35"/>
      <c r="AB138" s="35"/>
      <c r="AC138" s="35"/>
      <c r="AD138" s="35"/>
      <c r="AE138" s="35"/>
      <c r="AR138" s="185" t="s">
        <v>139</v>
      </c>
      <c r="AT138" s="185" t="s">
        <v>134</v>
      </c>
      <c r="AU138" s="185" t="s">
        <v>82</v>
      </c>
      <c r="AY138" s="18" t="s">
        <v>132</v>
      </c>
      <c r="BE138" s="186">
        <f>IF(N138="základní",J138,0)</f>
        <v>0</v>
      </c>
      <c r="BF138" s="186">
        <f>IF(N138="snížená",J138,0)</f>
        <v>0</v>
      </c>
      <c r="BG138" s="186">
        <f>IF(N138="zákl. přenesená",J138,0)</f>
        <v>0</v>
      </c>
      <c r="BH138" s="186">
        <f>IF(N138="sníž. přenesená",J138,0)</f>
        <v>0</v>
      </c>
      <c r="BI138" s="186">
        <f>IF(N138="nulová",J138,0)</f>
        <v>0</v>
      </c>
      <c r="BJ138" s="18" t="s">
        <v>80</v>
      </c>
      <c r="BK138" s="186">
        <f>ROUND(I138*H138,2)</f>
        <v>0</v>
      </c>
      <c r="BL138" s="18" t="s">
        <v>139</v>
      </c>
      <c r="BM138" s="185" t="s">
        <v>802</v>
      </c>
    </row>
    <row r="139" spans="1:65" s="2" customFormat="1" ht="58.5">
      <c r="A139" s="35"/>
      <c r="B139" s="36"/>
      <c r="C139" s="37"/>
      <c r="D139" s="187" t="s">
        <v>141</v>
      </c>
      <c r="E139" s="37"/>
      <c r="F139" s="188" t="s">
        <v>197</v>
      </c>
      <c r="G139" s="37"/>
      <c r="H139" s="37"/>
      <c r="I139" s="189"/>
      <c r="J139" s="37"/>
      <c r="K139" s="37"/>
      <c r="L139" s="40"/>
      <c r="M139" s="190"/>
      <c r="N139" s="191"/>
      <c r="O139" s="65"/>
      <c r="P139" s="65"/>
      <c r="Q139" s="65"/>
      <c r="R139" s="65"/>
      <c r="S139" s="65"/>
      <c r="T139" s="66"/>
      <c r="U139" s="35"/>
      <c r="V139" s="35"/>
      <c r="W139" s="35"/>
      <c r="X139" s="35"/>
      <c r="Y139" s="35"/>
      <c r="Z139" s="35"/>
      <c r="AA139" s="35"/>
      <c r="AB139" s="35"/>
      <c r="AC139" s="35"/>
      <c r="AD139" s="35"/>
      <c r="AE139" s="35"/>
      <c r="AT139" s="18" t="s">
        <v>141</v>
      </c>
      <c r="AU139" s="18" t="s">
        <v>82</v>
      </c>
    </row>
    <row r="140" spans="1:65" s="13" customFormat="1" ht="11.25">
      <c r="B140" s="192"/>
      <c r="C140" s="193"/>
      <c r="D140" s="187" t="s">
        <v>143</v>
      </c>
      <c r="E140" s="194" t="s">
        <v>19</v>
      </c>
      <c r="F140" s="195" t="s">
        <v>797</v>
      </c>
      <c r="G140" s="193"/>
      <c r="H140" s="194" t="s">
        <v>19</v>
      </c>
      <c r="I140" s="196"/>
      <c r="J140" s="193"/>
      <c r="K140" s="193"/>
      <c r="L140" s="197"/>
      <c r="M140" s="198"/>
      <c r="N140" s="199"/>
      <c r="O140" s="199"/>
      <c r="P140" s="199"/>
      <c r="Q140" s="199"/>
      <c r="R140" s="199"/>
      <c r="S140" s="199"/>
      <c r="T140" s="200"/>
      <c r="AT140" s="201" t="s">
        <v>143</v>
      </c>
      <c r="AU140" s="201" t="s">
        <v>82</v>
      </c>
      <c r="AV140" s="13" t="s">
        <v>80</v>
      </c>
      <c r="AW140" s="13" t="s">
        <v>33</v>
      </c>
      <c r="AX140" s="13" t="s">
        <v>72</v>
      </c>
      <c r="AY140" s="201" t="s">
        <v>132</v>
      </c>
    </row>
    <row r="141" spans="1:65" s="13" customFormat="1" ht="11.25">
      <c r="B141" s="192"/>
      <c r="C141" s="193"/>
      <c r="D141" s="187" t="s">
        <v>143</v>
      </c>
      <c r="E141" s="194" t="s">
        <v>19</v>
      </c>
      <c r="F141" s="195" t="s">
        <v>803</v>
      </c>
      <c r="G141" s="193"/>
      <c r="H141" s="194" t="s">
        <v>19</v>
      </c>
      <c r="I141" s="196"/>
      <c r="J141" s="193"/>
      <c r="K141" s="193"/>
      <c r="L141" s="197"/>
      <c r="M141" s="198"/>
      <c r="N141" s="199"/>
      <c r="O141" s="199"/>
      <c r="P141" s="199"/>
      <c r="Q141" s="199"/>
      <c r="R141" s="199"/>
      <c r="S141" s="199"/>
      <c r="T141" s="200"/>
      <c r="AT141" s="201" t="s">
        <v>143</v>
      </c>
      <c r="AU141" s="201" t="s">
        <v>82</v>
      </c>
      <c r="AV141" s="13" t="s">
        <v>80</v>
      </c>
      <c r="AW141" s="13" t="s">
        <v>33</v>
      </c>
      <c r="AX141" s="13" t="s">
        <v>72</v>
      </c>
      <c r="AY141" s="201" t="s">
        <v>132</v>
      </c>
    </row>
    <row r="142" spans="1:65" s="14" customFormat="1" ht="11.25">
      <c r="B142" s="202"/>
      <c r="C142" s="203"/>
      <c r="D142" s="187" t="s">
        <v>143</v>
      </c>
      <c r="E142" s="204" t="s">
        <v>19</v>
      </c>
      <c r="F142" s="205" t="s">
        <v>799</v>
      </c>
      <c r="G142" s="203"/>
      <c r="H142" s="206">
        <v>269.37900000000002</v>
      </c>
      <c r="I142" s="207"/>
      <c r="J142" s="203"/>
      <c r="K142" s="203"/>
      <c r="L142" s="208"/>
      <c r="M142" s="209"/>
      <c r="N142" s="210"/>
      <c r="O142" s="210"/>
      <c r="P142" s="210"/>
      <c r="Q142" s="210"/>
      <c r="R142" s="210"/>
      <c r="S142" s="210"/>
      <c r="T142" s="211"/>
      <c r="AT142" s="212" t="s">
        <v>143</v>
      </c>
      <c r="AU142" s="212" t="s">
        <v>82</v>
      </c>
      <c r="AV142" s="14" t="s">
        <v>82</v>
      </c>
      <c r="AW142" s="14" t="s">
        <v>33</v>
      </c>
      <c r="AX142" s="14" t="s">
        <v>80</v>
      </c>
      <c r="AY142" s="212" t="s">
        <v>132</v>
      </c>
    </row>
    <row r="143" spans="1:65" s="2" customFormat="1" ht="37.9" customHeight="1">
      <c r="A143" s="35"/>
      <c r="B143" s="36"/>
      <c r="C143" s="174" t="s">
        <v>213</v>
      </c>
      <c r="D143" s="174" t="s">
        <v>134</v>
      </c>
      <c r="E143" s="175" t="s">
        <v>194</v>
      </c>
      <c r="F143" s="176" t="s">
        <v>195</v>
      </c>
      <c r="G143" s="177" t="s">
        <v>183</v>
      </c>
      <c r="H143" s="178">
        <v>133.51</v>
      </c>
      <c r="I143" s="179"/>
      <c r="J143" s="180">
        <f>ROUND(I143*H143,2)</f>
        <v>0</v>
      </c>
      <c r="K143" s="176" t="s">
        <v>138</v>
      </c>
      <c r="L143" s="40"/>
      <c r="M143" s="181" t="s">
        <v>19</v>
      </c>
      <c r="N143" s="182" t="s">
        <v>43</v>
      </c>
      <c r="O143" s="65"/>
      <c r="P143" s="183">
        <f>O143*H143</f>
        <v>0</v>
      </c>
      <c r="Q143" s="183">
        <v>0</v>
      </c>
      <c r="R143" s="183">
        <f>Q143*H143</f>
        <v>0</v>
      </c>
      <c r="S143" s="183">
        <v>0</v>
      </c>
      <c r="T143" s="184">
        <f>S143*H143</f>
        <v>0</v>
      </c>
      <c r="U143" s="35"/>
      <c r="V143" s="35"/>
      <c r="W143" s="35"/>
      <c r="X143" s="35"/>
      <c r="Y143" s="35"/>
      <c r="Z143" s="35"/>
      <c r="AA143" s="35"/>
      <c r="AB143" s="35"/>
      <c r="AC143" s="35"/>
      <c r="AD143" s="35"/>
      <c r="AE143" s="35"/>
      <c r="AR143" s="185" t="s">
        <v>139</v>
      </c>
      <c r="AT143" s="185" t="s">
        <v>134</v>
      </c>
      <c r="AU143" s="185" t="s">
        <v>82</v>
      </c>
      <c r="AY143" s="18" t="s">
        <v>132</v>
      </c>
      <c r="BE143" s="186">
        <f>IF(N143="základní",J143,0)</f>
        <v>0</v>
      </c>
      <c r="BF143" s="186">
        <f>IF(N143="snížená",J143,0)</f>
        <v>0</v>
      </c>
      <c r="BG143" s="186">
        <f>IF(N143="zákl. přenesená",J143,0)</f>
        <v>0</v>
      </c>
      <c r="BH143" s="186">
        <f>IF(N143="sníž. přenesená",J143,0)</f>
        <v>0</v>
      </c>
      <c r="BI143" s="186">
        <f>IF(N143="nulová",J143,0)</f>
        <v>0</v>
      </c>
      <c r="BJ143" s="18" t="s">
        <v>80</v>
      </c>
      <c r="BK143" s="186">
        <f>ROUND(I143*H143,2)</f>
        <v>0</v>
      </c>
      <c r="BL143" s="18" t="s">
        <v>139</v>
      </c>
      <c r="BM143" s="185" t="s">
        <v>804</v>
      </c>
    </row>
    <row r="144" spans="1:65" s="2" customFormat="1" ht="58.5">
      <c r="A144" s="35"/>
      <c r="B144" s="36"/>
      <c r="C144" s="37"/>
      <c r="D144" s="187" t="s">
        <v>141</v>
      </c>
      <c r="E144" s="37"/>
      <c r="F144" s="188" t="s">
        <v>197</v>
      </c>
      <c r="G144" s="37"/>
      <c r="H144" s="37"/>
      <c r="I144" s="189"/>
      <c r="J144" s="37"/>
      <c r="K144" s="37"/>
      <c r="L144" s="40"/>
      <c r="M144" s="190"/>
      <c r="N144" s="191"/>
      <c r="O144" s="65"/>
      <c r="P144" s="65"/>
      <c r="Q144" s="65"/>
      <c r="R144" s="65"/>
      <c r="S144" s="65"/>
      <c r="T144" s="66"/>
      <c r="U144" s="35"/>
      <c r="V144" s="35"/>
      <c r="W144" s="35"/>
      <c r="X144" s="35"/>
      <c r="Y144" s="35"/>
      <c r="Z144" s="35"/>
      <c r="AA144" s="35"/>
      <c r="AB144" s="35"/>
      <c r="AC144" s="35"/>
      <c r="AD144" s="35"/>
      <c r="AE144" s="35"/>
      <c r="AT144" s="18" t="s">
        <v>141</v>
      </c>
      <c r="AU144" s="18" t="s">
        <v>82</v>
      </c>
    </row>
    <row r="145" spans="1:65" s="13" customFormat="1" ht="11.25">
      <c r="B145" s="192"/>
      <c r="C145" s="193"/>
      <c r="D145" s="187" t="s">
        <v>143</v>
      </c>
      <c r="E145" s="194" t="s">
        <v>19</v>
      </c>
      <c r="F145" s="195" t="s">
        <v>775</v>
      </c>
      <c r="G145" s="193"/>
      <c r="H145" s="194" t="s">
        <v>19</v>
      </c>
      <c r="I145" s="196"/>
      <c r="J145" s="193"/>
      <c r="K145" s="193"/>
      <c r="L145" s="197"/>
      <c r="M145" s="198"/>
      <c r="N145" s="199"/>
      <c r="O145" s="199"/>
      <c r="P145" s="199"/>
      <c r="Q145" s="199"/>
      <c r="R145" s="199"/>
      <c r="S145" s="199"/>
      <c r="T145" s="200"/>
      <c r="AT145" s="201" t="s">
        <v>143</v>
      </c>
      <c r="AU145" s="201" t="s">
        <v>82</v>
      </c>
      <c r="AV145" s="13" t="s">
        <v>80</v>
      </c>
      <c r="AW145" s="13" t="s">
        <v>33</v>
      </c>
      <c r="AX145" s="13" t="s">
        <v>72</v>
      </c>
      <c r="AY145" s="201" t="s">
        <v>132</v>
      </c>
    </row>
    <row r="146" spans="1:65" s="14" customFormat="1" ht="11.25">
      <c r="B146" s="202"/>
      <c r="C146" s="203"/>
      <c r="D146" s="187" t="s">
        <v>143</v>
      </c>
      <c r="E146" s="204" t="s">
        <v>19</v>
      </c>
      <c r="F146" s="205" t="s">
        <v>776</v>
      </c>
      <c r="G146" s="203"/>
      <c r="H146" s="206">
        <v>11.97</v>
      </c>
      <c r="I146" s="207"/>
      <c r="J146" s="203"/>
      <c r="K146" s="203"/>
      <c r="L146" s="208"/>
      <c r="M146" s="209"/>
      <c r="N146" s="210"/>
      <c r="O146" s="210"/>
      <c r="P146" s="210"/>
      <c r="Q146" s="210"/>
      <c r="R146" s="210"/>
      <c r="S146" s="210"/>
      <c r="T146" s="211"/>
      <c r="AT146" s="212" t="s">
        <v>143</v>
      </c>
      <c r="AU146" s="212" t="s">
        <v>82</v>
      </c>
      <c r="AV146" s="14" t="s">
        <v>82</v>
      </c>
      <c r="AW146" s="14" t="s">
        <v>33</v>
      </c>
      <c r="AX146" s="14" t="s">
        <v>72</v>
      </c>
      <c r="AY146" s="212" t="s">
        <v>132</v>
      </c>
    </row>
    <row r="147" spans="1:65" s="13" customFormat="1" ht="11.25">
      <c r="B147" s="192"/>
      <c r="C147" s="193"/>
      <c r="D147" s="187" t="s">
        <v>143</v>
      </c>
      <c r="E147" s="194" t="s">
        <v>19</v>
      </c>
      <c r="F147" s="195" t="s">
        <v>777</v>
      </c>
      <c r="G147" s="193"/>
      <c r="H147" s="194" t="s">
        <v>19</v>
      </c>
      <c r="I147" s="196"/>
      <c r="J147" s="193"/>
      <c r="K147" s="193"/>
      <c r="L147" s="197"/>
      <c r="M147" s="198"/>
      <c r="N147" s="199"/>
      <c r="O147" s="199"/>
      <c r="P147" s="199"/>
      <c r="Q147" s="199"/>
      <c r="R147" s="199"/>
      <c r="S147" s="199"/>
      <c r="T147" s="200"/>
      <c r="AT147" s="201" t="s">
        <v>143</v>
      </c>
      <c r="AU147" s="201" t="s">
        <v>82</v>
      </c>
      <c r="AV147" s="13" t="s">
        <v>80</v>
      </c>
      <c r="AW147" s="13" t="s">
        <v>33</v>
      </c>
      <c r="AX147" s="13" t="s">
        <v>72</v>
      </c>
      <c r="AY147" s="201" t="s">
        <v>132</v>
      </c>
    </row>
    <row r="148" spans="1:65" s="14" customFormat="1" ht="11.25">
      <c r="B148" s="202"/>
      <c r="C148" s="203"/>
      <c r="D148" s="187" t="s">
        <v>143</v>
      </c>
      <c r="E148" s="204" t="s">
        <v>19</v>
      </c>
      <c r="F148" s="205" t="s">
        <v>778</v>
      </c>
      <c r="G148" s="203"/>
      <c r="H148" s="206">
        <v>16.093</v>
      </c>
      <c r="I148" s="207"/>
      <c r="J148" s="203"/>
      <c r="K148" s="203"/>
      <c r="L148" s="208"/>
      <c r="M148" s="209"/>
      <c r="N148" s="210"/>
      <c r="O148" s="210"/>
      <c r="P148" s="210"/>
      <c r="Q148" s="210"/>
      <c r="R148" s="210"/>
      <c r="S148" s="210"/>
      <c r="T148" s="211"/>
      <c r="AT148" s="212" t="s">
        <v>143</v>
      </c>
      <c r="AU148" s="212" t="s">
        <v>82</v>
      </c>
      <c r="AV148" s="14" t="s">
        <v>82</v>
      </c>
      <c r="AW148" s="14" t="s">
        <v>33</v>
      </c>
      <c r="AX148" s="14" t="s">
        <v>72</v>
      </c>
      <c r="AY148" s="212" t="s">
        <v>132</v>
      </c>
    </row>
    <row r="149" spans="1:65" s="13" customFormat="1" ht="11.25">
      <c r="B149" s="192"/>
      <c r="C149" s="193"/>
      <c r="D149" s="187" t="s">
        <v>143</v>
      </c>
      <c r="E149" s="194" t="s">
        <v>19</v>
      </c>
      <c r="F149" s="195" t="s">
        <v>779</v>
      </c>
      <c r="G149" s="193"/>
      <c r="H149" s="194" t="s">
        <v>19</v>
      </c>
      <c r="I149" s="196"/>
      <c r="J149" s="193"/>
      <c r="K149" s="193"/>
      <c r="L149" s="197"/>
      <c r="M149" s="198"/>
      <c r="N149" s="199"/>
      <c r="O149" s="199"/>
      <c r="P149" s="199"/>
      <c r="Q149" s="199"/>
      <c r="R149" s="199"/>
      <c r="S149" s="199"/>
      <c r="T149" s="200"/>
      <c r="AT149" s="201" t="s">
        <v>143</v>
      </c>
      <c r="AU149" s="201" t="s">
        <v>82</v>
      </c>
      <c r="AV149" s="13" t="s">
        <v>80</v>
      </c>
      <c r="AW149" s="13" t="s">
        <v>33</v>
      </c>
      <c r="AX149" s="13" t="s">
        <v>72</v>
      </c>
      <c r="AY149" s="201" t="s">
        <v>132</v>
      </c>
    </row>
    <row r="150" spans="1:65" s="14" customFormat="1" ht="11.25">
      <c r="B150" s="202"/>
      <c r="C150" s="203"/>
      <c r="D150" s="187" t="s">
        <v>143</v>
      </c>
      <c r="E150" s="204" t="s">
        <v>19</v>
      </c>
      <c r="F150" s="205" t="s">
        <v>780</v>
      </c>
      <c r="G150" s="203"/>
      <c r="H150" s="206">
        <v>17.7</v>
      </c>
      <c r="I150" s="207"/>
      <c r="J150" s="203"/>
      <c r="K150" s="203"/>
      <c r="L150" s="208"/>
      <c r="M150" s="209"/>
      <c r="N150" s="210"/>
      <c r="O150" s="210"/>
      <c r="P150" s="210"/>
      <c r="Q150" s="210"/>
      <c r="R150" s="210"/>
      <c r="S150" s="210"/>
      <c r="T150" s="211"/>
      <c r="AT150" s="212" t="s">
        <v>143</v>
      </c>
      <c r="AU150" s="212" t="s">
        <v>82</v>
      </c>
      <c r="AV150" s="14" t="s">
        <v>82</v>
      </c>
      <c r="AW150" s="14" t="s">
        <v>33</v>
      </c>
      <c r="AX150" s="14" t="s">
        <v>72</v>
      </c>
      <c r="AY150" s="212" t="s">
        <v>132</v>
      </c>
    </row>
    <row r="151" spans="1:65" s="13" customFormat="1" ht="11.25">
      <c r="B151" s="192"/>
      <c r="C151" s="193"/>
      <c r="D151" s="187" t="s">
        <v>143</v>
      </c>
      <c r="E151" s="194" t="s">
        <v>19</v>
      </c>
      <c r="F151" s="195" t="s">
        <v>805</v>
      </c>
      <c r="G151" s="193"/>
      <c r="H151" s="194" t="s">
        <v>19</v>
      </c>
      <c r="I151" s="196"/>
      <c r="J151" s="193"/>
      <c r="K151" s="193"/>
      <c r="L151" s="197"/>
      <c r="M151" s="198"/>
      <c r="N151" s="199"/>
      <c r="O151" s="199"/>
      <c r="P151" s="199"/>
      <c r="Q151" s="199"/>
      <c r="R151" s="199"/>
      <c r="S151" s="199"/>
      <c r="T151" s="200"/>
      <c r="AT151" s="201" t="s">
        <v>143</v>
      </c>
      <c r="AU151" s="201" t="s">
        <v>82</v>
      </c>
      <c r="AV151" s="13" t="s">
        <v>80</v>
      </c>
      <c r="AW151" s="13" t="s">
        <v>33</v>
      </c>
      <c r="AX151" s="13" t="s">
        <v>72</v>
      </c>
      <c r="AY151" s="201" t="s">
        <v>132</v>
      </c>
    </row>
    <row r="152" spans="1:65" s="14" customFormat="1" ht="11.25">
      <c r="B152" s="202"/>
      <c r="C152" s="203"/>
      <c r="D152" s="187" t="s">
        <v>143</v>
      </c>
      <c r="E152" s="204" t="s">
        <v>19</v>
      </c>
      <c r="F152" s="205" t="s">
        <v>806</v>
      </c>
      <c r="G152" s="203"/>
      <c r="H152" s="206">
        <v>87.747</v>
      </c>
      <c r="I152" s="207"/>
      <c r="J152" s="203"/>
      <c r="K152" s="203"/>
      <c r="L152" s="208"/>
      <c r="M152" s="209"/>
      <c r="N152" s="210"/>
      <c r="O152" s="210"/>
      <c r="P152" s="210"/>
      <c r="Q152" s="210"/>
      <c r="R152" s="210"/>
      <c r="S152" s="210"/>
      <c r="T152" s="211"/>
      <c r="AT152" s="212" t="s">
        <v>143</v>
      </c>
      <c r="AU152" s="212" t="s">
        <v>82</v>
      </c>
      <c r="AV152" s="14" t="s">
        <v>82</v>
      </c>
      <c r="AW152" s="14" t="s">
        <v>33</v>
      </c>
      <c r="AX152" s="14" t="s">
        <v>72</v>
      </c>
      <c r="AY152" s="212" t="s">
        <v>132</v>
      </c>
    </row>
    <row r="153" spans="1:65" s="15" customFormat="1" ht="11.25">
      <c r="B153" s="213"/>
      <c r="C153" s="214"/>
      <c r="D153" s="187" t="s">
        <v>143</v>
      </c>
      <c r="E153" s="215" t="s">
        <v>19</v>
      </c>
      <c r="F153" s="216" t="s">
        <v>163</v>
      </c>
      <c r="G153" s="214"/>
      <c r="H153" s="217">
        <v>133.51</v>
      </c>
      <c r="I153" s="218"/>
      <c r="J153" s="214"/>
      <c r="K153" s="214"/>
      <c r="L153" s="219"/>
      <c r="M153" s="220"/>
      <c r="N153" s="221"/>
      <c r="O153" s="221"/>
      <c r="P153" s="221"/>
      <c r="Q153" s="221"/>
      <c r="R153" s="221"/>
      <c r="S153" s="221"/>
      <c r="T153" s="222"/>
      <c r="AT153" s="223" t="s">
        <v>143</v>
      </c>
      <c r="AU153" s="223" t="s">
        <v>82</v>
      </c>
      <c r="AV153" s="15" t="s">
        <v>139</v>
      </c>
      <c r="AW153" s="15" t="s">
        <v>33</v>
      </c>
      <c r="AX153" s="15" t="s">
        <v>80</v>
      </c>
      <c r="AY153" s="223" t="s">
        <v>132</v>
      </c>
    </row>
    <row r="154" spans="1:65" s="2" customFormat="1" ht="37.9" customHeight="1">
      <c r="A154" s="35"/>
      <c r="B154" s="36"/>
      <c r="C154" s="174" t="s">
        <v>220</v>
      </c>
      <c r="D154" s="174" t="s">
        <v>134</v>
      </c>
      <c r="E154" s="175" t="s">
        <v>201</v>
      </c>
      <c r="F154" s="176" t="s">
        <v>202</v>
      </c>
      <c r="G154" s="177" t="s">
        <v>183</v>
      </c>
      <c r="H154" s="178">
        <v>1068.08</v>
      </c>
      <c r="I154" s="179"/>
      <c r="J154" s="180">
        <f>ROUND(I154*H154,2)</f>
        <v>0</v>
      </c>
      <c r="K154" s="176" t="s">
        <v>138</v>
      </c>
      <c r="L154" s="40"/>
      <c r="M154" s="181" t="s">
        <v>19</v>
      </c>
      <c r="N154" s="182" t="s">
        <v>43</v>
      </c>
      <c r="O154" s="65"/>
      <c r="P154" s="183">
        <f>O154*H154</f>
        <v>0</v>
      </c>
      <c r="Q154" s="183">
        <v>0</v>
      </c>
      <c r="R154" s="183">
        <f>Q154*H154</f>
        <v>0</v>
      </c>
      <c r="S154" s="183">
        <v>0</v>
      </c>
      <c r="T154" s="184">
        <f>S154*H154</f>
        <v>0</v>
      </c>
      <c r="U154" s="35"/>
      <c r="V154" s="35"/>
      <c r="W154" s="35"/>
      <c r="X154" s="35"/>
      <c r="Y154" s="35"/>
      <c r="Z154" s="35"/>
      <c r="AA154" s="35"/>
      <c r="AB154" s="35"/>
      <c r="AC154" s="35"/>
      <c r="AD154" s="35"/>
      <c r="AE154" s="35"/>
      <c r="AR154" s="185" t="s">
        <v>139</v>
      </c>
      <c r="AT154" s="185" t="s">
        <v>134</v>
      </c>
      <c r="AU154" s="185" t="s">
        <v>82</v>
      </c>
      <c r="AY154" s="18" t="s">
        <v>132</v>
      </c>
      <c r="BE154" s="186">
        <f>IF(N154="základní",J154,0)</f>
        <v>0</v>
      </c>
      <c r="BF154" s="186">
        <f>IF(N154="snížená",J154,0)</f>
        <v>0</v>
      </c>
      <c r="BG154" s="186">
        <f>IF(N154="zákl. přenesená",J154,0)</f>
        <v>0</v>
      </c>
      <c r="BH154" s="186">
        <f>IF(N154="sníž. přenesená",J154,0)</f>
        <v>0</v>
      </c>
      <c r="BI154" s="186">
        <f>IF(N154="nulová",J154,0)</f>
        <v>0</v>
      </c>
      <c r="BJ154" s="18" t="s">
        <v>80</v>
      </c>
      <c r="BK154" s="186">
        <f>ROUND(I154*H154,2)</f>
        <v>0</v>
      </c>
      <c r="BL154" s="18" t="s">
        <v>139</v>
      </c>
      <c r="BM154" s="185" t="s">
        <v>807</v>
      </c>
    </row>
    <row r="155" spans="1:65" s="2" customFormat="1" ht="58.5">
      <c r="A155" s="35"/>
      <c r="B155" s="36"/>
      <c r="C155" s="37"/>
      <c r="D155" s="187" t="s">
        <v>141</v>
      </c>
      <c r="E155" s="37"/>
      <c r="F155" s="188" t="s">
        <v>197</v>
      </c>
      <c r="G155" s="37"/>
      <c r="H155" s="37"/>
      <c r="I155" s="189"/>
      <c r="J155" s="37"/>
      <c r="K155" s="37"/>
      <c r="L155" s="40"/>
      <c r="M155" s="190"/>
      <c r="N155" s="191"/>
      <c r="O155" s="65"/>
      <c r="P155" s="65"/>
      <c r="Q155" s="65"/>
      <c r="R155" s="65"/>
      <c r="S155" s="65"/>
      <c r="T155" s="66"/>
      <c r="U155" s="35"/>
      <c r="V155" s="35"/>
      <c r="W155" s="35"/>
      <c r="X155" s="35"/>
      <c r="Y155" s="35"/>
      <c r="Z155" s="35"/>
      <c r="AA155" s="35"/>
      <c r="AB155" s="35"/>
      <c r="AC155" s="35"/>
      <c r="AD155" s="35"/>
      <c r="AE155" s="35"/>
      <c r="AT155" s="18" t="s">
        <v>141</v>
      </c>
      <c r="AU155" s="18" t="s">
        <v>82</v>
      </c>
    </row>
    <row r="156" spans="1:65" s="14" customFormat="1" ht="11.25">
      <c r="B156" s="202"/>
      <c r="C156" s="203"/>
      <c r="D156" s="187" t="s">
        <v>143</v>
      </c>
      <c r="E156" s="203"/>
      <c r="F156" s="205" t="s">
        <v>808</v>
      </c>
      <c r="G156" s="203"/>
      <c r="H156" s="206">
        <v>1068.08</v>
      </c>
      <c r="I156" s="207"/>
      <c r="J156" s="203"/>
      <c r="K156" s="203"/>
      <c r="L156" s="208"/>
      <c r="M156" s="209"/>
      <c r="N156" s="210"/>
      <c r="O156" s="210"/>
      <c r="P156" s="210"/>
      <c r="Q156" s="210"/>
      <c r="R156" s="210"/>
      <c r="S156" s="210"/>
      <c r="T156" s="211"/>
      <c r="AT156" s="212" t="s">
        <v>143</v>
      </c>
      <c r="AU156" s="212" t="s">
        <v>82</v>
      </c>
      <c r="AV156" s="14" t="s">
        <v>82</v>
      </c>
      <c r="AW156" s="14" t="s">
        <v>4</v>
      </c>
      <c r="AX156" s="14" t="s">
        <v>80</v>
      </c>
      <c r="AY156" s="212" t="s">
        <v>132</v>
      </c>
    </row>
    <row r="157" spans="1:65" s="2" customFormat="1" ht="37.9" customHeight="1">
      <c r="A157" s="35"/>
      <c r="B157" s="36"/>
      <c r="C157" s="174" t="s">
        <v>226</v>
      </c>
      <c r="D157" s="174" t="s">
        <v>134</v>
      </c>
      <c r="E157" s="175" t="s">
        <v>606</v>
      </c>
      <c r="F157" s="176" t="s">
        <v>607</v>
      </c>
      <c r="G157" s="177" t="s">
        <v>183</v>
      </c>
      <c r="H157" s="178">
        <v>87.747</v>
      </c>
      <c r="I157" s="179"/>
      <c r="J157" s="180">
        <f>ROUND(I157*H157,2)</f>
        <v>0</v>
      </c>
      <c r="K157" s="176" t="s">
        <v>138</v>
      </c>
      <c r="L157" s="40"/>
      <c r="M157" s="181" t="s">
        <v>19</v>
      </c>
      <c r="N157" s="182" t="s">
        <v>43</v>
      </c>
      <c r="O157" s="65"/>
      <c r="P157" s="183">
        <f>O157*H157</f>
        <v>0</v>
      </c>
      <c r="Q157" s="183">
        <v>0</v>
      </c>
      <c r="R157" s="183">
        <f>Q157*H157</f>
        <v>0</v>
      </c>
      <c r="S157" s="183">
        <v>0</v>
      </c>
      <c r="T157" s="184">
        <f>S157*H157</f>
        <v>0</v>
      </c>
      <c r="U157" s="35"/>
      <c r="V157" s="35"/>
      <c r="W157" s="35"/>
      <c r="X157" s="35"/>
      <c r="Y157" s="35"/>
      <c r="Z157" s="35"/>
      <c r="AA157" s="35"/>
      <c r="AB157" s="35"/>
      <c r="AC157" s="35"/>
      <c r="AD157" s="35"/>
      <c r="AE157" s="35"/>
      <c r="AR157" s="185" t="s">
        <v>139</v>
      </c>
      <c r="AT157" s="185" t="s">
        <v>134</v>
      </c>
      <c r="AU157" s="185" t="s">
        <v>82</v>
      </c>
      <c r="AY157" s="18" t="s">
        <v>132</v>
      </c>
      <c r="BE157" s="186">
        <f>IF(N157="základní",J157,0)</f>
        <v>0</v>
      </c>
      <c r="BF157" s="186">
        <f>IF(N157="snížená",J157,0)</f>
        <v>0</v>
      </c>
      <c r="BG157" s="186">
        <f>IF(N157="zákl. přenesená",J157,0)</f>
        <v>0</v>
      </c>
      <c r="BH157" s="186">
        <f>IF(N157="sníž. přenesená",J157,0)</f>
        <v>0</v>
      </c>
      <c r="BI157" s="186">
        <f>IF(N157="nulová",J157,0)</f>
        <v>0</v>
      </c>
      <c r="BJ157" s="18" t="s">
        <v>80</v>
      </c>
      <c r="BK157" s="186">
        <f>ROUND(I157*H157,2)</f>
        <v>0</v>
      </c>
      <c r="BL157" s="18" t="s">
        <v>139</v>
      </c>
      <c r="BM157" s="185" t="s">
        <v>809</v>
      </c>
    </row>
    <row r="158" spans="1:65" s="2" customFormat="1" ht="58.5">
      <c r="A158" s="35"/>
      <c r="B158" s="36"/>
      <c r="C158" s="37"/>
      <c r="D158" s="187" t="s">
        <v>141</v>
      </c>
      <c r="E158" s="37"/>
      <c r="F158" s="188" t="s">
        <v>197</v>
      </c>
      <c r="G158" s="37"/>
      <c r="H158" s="37"/>
      <c r="I158" s="189"/>
      <c r="J158" s="37"/>
      <c r="K158" s="37"/>
      <c r="L158" s="40"/>
      <c r="M158" s="190"/>
      <c r="N158" s="191"/>
      <c r="O158" s="65"/>
      <c r="P158" s="65"/>
      <c r="Q158" s="65"/>
      <c r="R158" s="65"/>
      <c r="S158" s="65"/>
      <c r="T158" s="66"/>
      <c r="U158" s="35"/>
      <c r="V158" s="35"/>
      <c r="W158" s="35"/>
      <c r="X158" s="35"/>
      <c r="Y158" s="35"/>
      <c r="Z158" s="35"/>
      <c r="AA158" s="35"/>
      <c r="AB158" s="35"/>
      <c r="AC158" s="35"/>
      <c r="AD158" s="35"/>
      <c r="AE158" s="35"/>
      <c r="AT158" s="18" t="s">
        <v>141</v>
      </c>
      <c r="AU158" s="18" t="s">
        <v>82</v>
      </c>
    </row>
    <row r="159" spans="1:65" s="13" customFormat="1" ht="11.25">
      <c r="B159" s="192"/>
      <c r="C159" s="193"/>
      <c r="D159" s="187" t="s">
        <v>143</v>
      </c>
      <c r="E159" s="194" t="s">
        <v>19</v>
      </c>
      <c r="F159" s="195" t="s">
        <v>810</v>
      </c>
      <c r="G159" s="193"/>
      <c r="H159" s="194" t="s">
        <v>19</v>
      </c>
      <c r="I159" s="196"/>
      <c r="J159" s="193"/>
      <c r="K159" s="193"/>
      <c r="L159" s="197"/>
      <c r="M159" s="198"/>
      <c r="N159" s="199"/>
      <c r="O159" s="199"/>
      <c r="P159" s="199"/>
      <c r="Q159" s="199"/>
      <c r="R159" s="199"/>
      <c r="S159" s="199"/>
      <c r="T159" s="200"/>
      <c r="AT159" s="201" t="s">
        <v>143</v>
      </c>
      <c r="AU159" s="201" t="s">
        <v>82</v>
      </c>
      <c r="AV159" s="13" t="s">
        <v>80</v>
      </c>
      <c r="AW159" s="13" t="s">
        <v>33</v>
      </c>
      <c r="AX159" s="13" t="s">
        <v>72</v>
      </c>
      <c r="AY159" s="201" t="s">
        <v>132</v>
      </c>
    </row>
    <row r="160" spans="1:65" s="14" customFormat="1" ht="11.25">
      <c r="B160" s="202"/>
      <c r="C160" s="203"/>
      <c r="D160" s="187" t="s">
        <v>143</v>
      </c>
      <c r="E160" s="204" t="s">
        <v>19</v>
      </c>
      <c r="F160" s="205" t="s">
        <v>806</v>
      </c>
      <c r="G160" s="203"/>
      <c r="H160" s="206">
        <v>87.747</v>
      </c>
      <c r="I160" s="207"/>
      <c r="J160" s="203"/>
      <c r="K160" s="203"/>
      <c r="L160" s="208"/>
      <c r="M160" s="209"/>
      <c r="N160" s="210"/>
      <c r="O160" s="210"/>
      <c r="P160" s="210"/>
      <c r="Q160" s="210"/>
      <c r="R160" s="210"/>
      <c r="S160" s="210"/>
      <c r="T160" s="211"/>
      <c r="AT160" s="212" t="s">
        <v>143</v>
      </c>
      <c r="AU160" s="212" t="s">
        <v>82</v>
      </c>
      <c r="AV160" s="14" t="s">
        <v>82</v>
      </c>
      <c r="AW160" s="14" t="s">
        <v>33</v>
      </c>
      <c r="AX160" s="14" t="s">
        <v>80</v>
      </c>
      <c r="AY160" s="212" t="s">
        <v>132</v>
      </c>
    </row>
    <row r="161" spans="1:65" s="2" customFormat="1" ht="37.9" customHeight="1">
      <c r="A161" s="35"/>
      <c r="B161" s="36"/>
      <c r="C161" s="174" t="s">
        <v>8</v>
      </c>
      <c r="D161" s="174" t="s">
        <v>134</v>
      </c>
      <c r="E161" s="175" t="s">
        <v>610</v>
      </c>
      <c r="F161" s="176" t="s">
        <v>611</v>
      </c>
      <c r="G161" s="177" t="s">
        <v>183</v>
      </c>
      <c r="H161" s="178">
        <v>701.976</v>
      </c>
      <c r="I161" s="179"/>
      <c r="J161" s="180">
        <f>ROUND(I161*H161,2)</f>
        <v>0</v>
      </c>
      <c r="K161" s="176" t="s">
        <v>138</v>
      </c>
      <c r="L161" s="40"/>
      <c r="M161" s="181" t="s">
        <v>19</v>
      </c>
      <c r="N161" s="182" t="s">
        <v>43</v>
      </c>
      <c r="O161" s="65"/>
      <c r="P161" s="183">
        <f>O161*H161</f>
        <v>0</v>
      </c>
      <c r="Q161" s="183">
        <v>0</v>
      </c>
      <c r="R161" s="183">
        <f>Q161*H161</f>
        <v>0</v>
      </c>
      <c r="S161" s="183">
        <v>0</v>
      </c>
      <c r="T161" s="184">
        <f>S161*H161</f>
        <v>0</v>
      </c>
      <c r="U161" s="35"/>
      <c r="V161" s="35"/>
      <c r="W161" s="35"/>
      <c r="X161" s="35"/>
      <c r="Y161" s="35"/>
      <c r="Z161" s="35"/>
      <c r="AA161" s="35"/>
      <c r="AB161" s="35"/>
      <c r="AC161" s="35"/>
      <c r="AD161" s="35"/>
      <c r="AE161" s="35"/>
      <c r="AR161" s="185" t="s">
        <v>139</v>
      </c>
      <c r="AT161" s="185" t="s">
        <v>134</v>
      </c>
      <c r="AU161" s="185" t="s">
        <v>82</v>
      </c>
      <c r="AY161" s="18" t="s">
        <v>132</v>
      </c>
      <c r="BE161" s="186">
        <f>IF(N161="základní",J161,0)</f>
        <v>0</v>
      </c>
      <c r="BF161" s="186">
        <f>IF(N161="snížená",J161,0)</f>
        <v>0</v>
      </c>
      <c r="BG161" s="186">
        <f>IF(N161="zákl. přenesená",J161,0)</f>
        <v>0</v>
      </c>
      <c r="BH161" s="186">
        <f>IF(N161="sníž. přenesená",J161,0)</f>
        <v>0</v>
      </c>
      <c r="BI161" s="186">
        <f>IF(N161="nulová",J161,0)</f>
        <v>0</v>
      </c>
      <c r="BJ161" s="18" t="s">
        <v>80</v>
      </c>
      <c r="BK161" s="186">
        <f>ROUND(I161*H161,2)</f>
        <v>0</v>
      </c>
      <c r="BL161" s="18" t="s">
        <v>139</v>
      </c>
      <c r="BM161" s="185" t="s">
        <v>811</v>
      </c>
    </row>
    <row r="162" spans="1:65" s="2" customFormat="1" ht="58.5">
      <c r="A162" s="35"/>
      <c r="B162" s="36"/>
      <c r="C162" s="37"/>
      <c r="D162" s="187" t="s">
        <v>141</v>
      </c>
      <c r="E162" s="37"/>
      <c r="F162" s="188" t="s">
        <v>197</v>
      </c>
      <c r="G162" s="37"/>
      <c r="H162" s="37"/>
      <c r="I162" s="189"/>
      <c r="J162" s="37"/>
      <c r="K162" s="37"/>
      <c r="L162" s="40"/>
      <c r="M162" s="190"/>
      <c r="N162" s="191"/>
      <c r="O162" s="65"/>
      <c r="P162" s="65"/>
      <c r="Q162" s="65"/>
      <c r="R162" s="65"/>
      <c r="S162" s="65"/>
      <c r="T162" s="66"/>
      <c r="U162" s="35"/>
      <c r="V162" s="35"/>
      <c r="W162" s="35"/>
      <c r="X162" s="35"/>
      <c r="Y162" s="35"/>
      <c r="Z162" s="35"/>
      <c r="AA162" s="35"/>
      <c r="AB162" s="35"/>
      <c r="AC162" s="35"/>
      <c r="AD162" s="35"/>
      <c r="AE162" s="35"/>
      <c r="AT162" s="18" t="s">
        <v>141</v>
      </c>
      <c r="AU162" s="18" t="s">
        <v>82</v>
      </c>
    </row>
    <row r="163" spans="1:65" s="14" customFormat="1" ht="11.25">
      <c r="B163" s="202"/>
      <c r="C163" s="203"/>
      <c r="D163" s="187" t="s">
        <v>143</v>
      </c>
      <c r="E163" s="203"/>
      <c r="F163" s="205" t="s">
        <v>812</v>
      </c>
      <c r="G163" s="203"/>
      <c r="H163" s="206">
        <v>701.976</v>
      </c>
      <c r="I163" s="207"/>
      <c r="J163" s="203"/>
      <c r="K163" s="203"/>
      <c r="L163" s="208"/>
      <c r="M163" s="209"/>
      <c r="N163" s="210"/>
      <c r="O163" s="210"/>
      <c r="P163" s="210"/>
      <c r="Q163" s="210"/>
      <c r="R163" s="210"/>
      <c r="S163" s="210"/>
      <c r="T163" s="211"/>
      <c r="AT163" s="212" t="s">
        <v>143</v>
      </c>
      <c r="AU163" s="212" t="s">
        <v>82</v>
      </c>
      <c r="AV163" s="14" t="s">
        <v>82</v>
      </c>
      <c r="AW163" s="14" t="s">
        <v>4</v>
      </c>
      <c r="AX163" s="14" t="s">
        <v>80</v>
      </c>
      <c r="AY163" s="212" t="s">
        <v>132</v>
      </c>
    </row>
    <row r="164" spans="1:65" s="2" customFormat="1" ht="24.2" customHeight="1">
      <c r="A164" s="35"/>
      <c r="B164" s="36"/>
      <c r="C164" s="174" t="s">
        <v>236</v>
      </c>
      <c r="D164" s="174" t="s">
        <v>134</v>
      </c>
      <c r="E164" s="175" t="s">
        <v>813</v>
      </c>
      <c r="F164" s="176" t="s">
        <v>814</v>
      </c>
      <c r="G164" s="177" t="s">
        <v>183</v>
      </c>
      <c r="H164" s="178">
        <v>134.69</v>
      </c>
      <c r="I164" s="179"/>
      <c r="J164" s="180">
        <f>ROUND(I164*H164,2)</f>
        <v>0</v>
      </c>
      <c r="K164" s="176" t="s">
        <v>138</v>
      </c>
      <c r="L164" s="40"/>
      <c r="M164" s="181" t="s">
        <v>19</v>
      </c>
      <c r="N164" s="182" t="s">
        <v>43</v>
      </c>
      <c r="O164" s="65"/>
      <c r="P164" s="183">
        <f>O164*H164</f>
        <v>0</v>
      </c>
      <c r="Q164" s="183">
        <v>0</v>
      </c>
      <c r="R164" s="183">
        <f>Q164*H164</f>
        <v>0</v>
      </c>
      <c r="S164" s="183">
        <v>0</v>
      </c>
      <c r="T164" s="184">
        <f>S164*H164</f>
        <v>0</v>
      </c>
      <c r="U164" s="35"/>
      <c r="V164" s="35"/>
      <c r="W164" s="35"/>
      <c r="X164" s="35"/>
      <c r="Y164" s="35"/>
      <c r="Z164" s="35"/>
      <c r="AA164" s="35"/>
      <c r="AB164" s="35"/>
      <c r="AC164" s="35"/>
      <c r="AD164" s="35"/>
      <c r="AE164" s="35"/>
      <c r="AR164" s="185" t="s">
        <v>139</v>
      </c>
      <c r="AT164" s="185" t="s">
        <v>134</v>
      </c>
      <c r="AU164" s="185" t="s">
        <v>82</v>
      </c>
      <c r="AY164" s="18" t="s">
        <v>132</v>
      </c>
      <c r="BE164" s="186">
        <f>IF(N164="základní",J164,0)</f>
        <v>0</v>
      </c>
      <c r="BF164" s="186">
        <f>IF(N164="snížená",J164,0)</f>
        <v>0</v>
      </c>
      <c r="BG164" s="186">
        <f>IF(N164="zákl. přenesená",J164,0)</f>
        <v>0</v>
      </c>
      <c r="BH164" s="186">
        <f>IF(N164="sníž. přenesená",J164,0)</f>
        <v>0</v>
      </c>
      <c r="BI164" s="186">
        <f>IF(N164="nulová",J164,0)</f>
        <v>0</v>
      </c>
      <c r="BJ164" s="18" t="s">
        <v>80</v>
      </c>
      <c r="BK164" s="186">
        <f>ROUND(I164*H164,2)</f>
        <v>0</v>
      </c>
      <c r="BL164" s="18" t="s">
        <v>139</v>
      </c>
      <c r="BM164" s="185" t="s">
        <v>815</v>
      </c>
    </row>
    <row r="165" spans="1:65" s="2" customFormat="1" ht="87.75">
      <c r="A165" s="35"/>
      <c r="B165" s="36"/>
      <c r="C165" s="37"/>
      <c r="D165" s="187" t="s">
        <v>141</v>
      </c>
      <c r="E165" s="37"/>
      <c r="F165" s="188" t="s">
        <v>617</v>
      </c>
      <c r="G165" s="37"/>
      <c r="H165" s="37"/>
      <c r="I165" s="189"/>
      <c r="J165" s="37"/>
      <c r="K165" s="37"/>
      <c r="L165" s="40"/>
      <c r="M165" s="190"/>
      <c r="N165" s="191"/>
      <c r="O165" s="65"/>
      <c r="P165" s="65"/>
      <c r="Q165" s="65"/>
      <c r="R165" s="65"/>
      <c r="S165" s="65"/>
      <c r="T165" s="66"/>
      <c r="U165" s="35"/>
      <c r="V165" s="35"/>
      <c r="W165" s="35"/>
      <c r="X165" s="35"/>
      <c r="Y165" s="35"/>
      <c r="Z165" s="35"/>
      <c r="AA165" s="35"/>
      <c r="AB165" s="35"/>
      <c r="AC165" s="35"/>
      <c r="AD165" s="35"/>
      <c r="AE165" s="35"/>
      <c r="AT165" s="18" t="s">
        <v>141</v>
      </c>
      <c r="AU165" s="18" t="s">
        <v>82</v>
      </c>
    </row>
    <row r="166" spans="1:65" s="13" customFormat="1" ht="11.25">
      <c r="B166" s="192"/>
      <c r="C166" s="193"/>
      <c r="D166" s="187" t="s">
        <v>143</v>
      </c>
      <c r="E166" s="194" t="s">
        <v>19</v>
      </c>
      <c r="F166" s="195" t="s">
        <v>618</v>
      </c>
      <c r="G166" s="193"/>
      <c r="H166" s="194" t="s">
        <v>19</v>
      </c>
      <c r="I166" s="196"/>
      <c r="J166" s="193"/>
      <c r="K166" s="193"/>
      <c r="L166" s="197"/>
      <c r="M166" s="198"/>
      <c r="N166" s="199"/>
      <c r="O166" s="199"/>
      <c r="P166" s="199"/>
      <c r="Q166" s="199"/>
      <c r="R166" s="199"/>
      <c r="S166" s="199"/>
      <c r="T166" s="200"/>
      <c r="AT166" s="201" t="s">
        <v>143</v>
      </c>
      <c r="AU166" s="201" t="s">
        <v>82</v>
      </c>
      <c r="AV166" s="13" t="s">
        <v>80</v>
      </c>
      <c r="AW166" s="13" t="s">
        <v>33</v>
      </c>
      <c r="AX166" s="13" t="s">
        <v>72</v>
      </c>
      <c r="AY166" s="201" t="s">
        <v>132</v>
      </c>
    </row>
    <row r="167" spans="1:65" s="14" customFormat="1" ht="11.25">
      <c r="B167" s="202"/>
      <c r="C167" s="203"/>
      <c r="D167" s="187" t="s">
        <v>143</v>
      </c>
      <c r="E167" s="204" t="s">
        <v>19</v>
      </c>
      <c r="F167" s="205" t="s">
        <v>816</v>
      </c>
      <c r="G167" s="203"/>
      <c r="H167" s="206">
        <v>134.69</v>
      </c>
      <c r="I167" s="207"/>
      <c r="J167" s="203"/>
      <c r="K167" s="203"/>
      <c r="L167" s="208"/>
      <c r="M167" s="209"/>
      <c r="N167" s="210"/>
      <c r="O167" s="210"/>
      <c r="P167" s="210"/>
      <c r="Q167" s="210"/>
      <c r="R167" s="210"/>
      <c r="S167" s="210"/>
      <c r="T167" s="211"/>
      <c r="AT167" s="212" t="s">
        <v>143</v>
      </c>
      <c r="AU167" s="212" t="s">
        <v>82</v>
      </c>
      <c r="AV167" s="14" t="s">
        <v>82</v>
      </c>
      <c r="AW167" s="14" t="s">
        <v>33</v>
      </c>
      <c r="AX167" s="14" t="s">
        <v>80</v>
      </c>
      <c r="AY167" s="212" t="s">
        <v>132</v>
      </c>
    </row>
    <row r="168" spans="1:65" s="2" customFormat="1" ht="24.2" customHeight="1">
      <c r="A168" s="35"/>
      <c r="B168" s="36"/>
      <c r="C168" s="174" t="s">
        <v>242</v>
      </c>
      <c r="D168" s="174" t="s">
        <v>134</v>
      </c>
      <c r="E168" s="175" t="s">
        <v>817</v>
      </c>
      <c r="F168" s="176" t="s">
        <v>818</v>
      </c>
      <c r="G168" s="177" t="s">
        <v>183</v>
      </c>
      <c r="H168" s="178">
        <v>134.69</v>
      </c>
      <c r="I168" s="179"/>
      <c r="J168" s="180">
        <f>ROUND(I168*H168,2)</f>
        <v>0</v>
      </c>
      <c r="K168" s="176" t="s">
        <v>138</v>
      </c>
      <c r="L168" s="40"/>
      <c r="M168" s="181" t="s">
        <v>19</v>
      </c>
      <c r="N168" s="182" t="s">
        <v>43</v>
      </c>
      <c r="O168" s="65"/>
      <c r="P168" s="183">
        <f>O168*H168</f>
        <v>0</v>
      </c>
      <c r="Q168" s="183">
        <v>0</v>
      </c>
      <c r="R168" s="183">
        <f>Q168*H168</f>
        <v>0</v>
      </c>
      <c r="S168" s="183">
        <v>0</v>
      </c>
      <c r="T168" s="184">
        <f>S168*H168</f>
        <v>0</v>
      </c>
      <c r="U168" s="35"/>
      <c r="V168" s="35"/>
      <c r="W168" s="35"/>
      <c r="X168" s="35"/>
      <c r="Y168" s="35"/>
      <c r="Z168" s="35"/>
      <c r="AA168" s="35"/>
      <c r="AB168" s="35"/>
      <c r="AC168" s="35"/>
      <c r="AD168" s="35"/>
      <c r="AE168" s="35"/>
      <c r="AR168" s="185" t="s">
        <v>139</v>
      </c>
      <c r="AT168" s="185" t="s">
        <v>134</v>
      </c>
      <c r="AU168" s="185" t="s">
        <v>82</v>
      </c>
      <c r="AY168" s="18" t="s">
        <v>132</v>
      </c>
      <c r="BE168" s="186">
        <f>IF(N168="základní",J168,0)</f>
        <v>0</v>
      </c>
      <c r="BF168" s="186">
        <f>IF(N168="snížená",J168,0)</f>
        <v>0</v>
      </c>
      <c r="BG168" s="186">
        <f>IF(N168="zákl. přenesená",J168,0)</f>
        <v>0</v>
      </c>
      <c r="BH168" s="186">
        <f>IF(N168="sníž. přenesená",J168,0)</f>
        <v>0</v>
      </c>
      <c r="BI168" s="186">
        <f>IF(N168="nulová",J168,0)</f>
        <v>0</v>
      </c>
      <c r="BJ168" s="18" t="s">
        <v>80</v>
      </c>
      <c r="BK168" s="186">
        <f>ROUND(I168*H168,2)</f>
        <v>0</v>
      </c>
      <c r="BL168" s="18" t="s">
        <v>139</v>
      </c>
      <c r="BM168" s="185" t="s">
        <v>819</v>
      </c>
    </row>
    <row r="169" spans="1:65" s="2" customFormat="1" ht="87.75">
      <c r="A169" s="35"/>
      <c r="B169" s="36"/>
      <c r="C169" s="37"/>
      <c r="D169" s="187" t="s">
        <v>141</v>
      </c>
      <c r="E169" s="37"/>
      <c r="F169" s="188" t="s">
        <v>617</v>
      </c>
      <c r="G169" s="37"/>
      <c r="H169" s="37"/>
      <c r="I169" s="189"/>
      <c r="J169" s="37"/>
      <c r="K169" s="37"/>
      <c r="L169" s="40"/>
      <c r="M169" s="190"/>
      <c r="N169" s="191"/>
      <c r="O169" s="65"/>
      <c r="P169" s="65"/>
      <c r="Q169" s="65"/>
      <c r="R169" s="65"/>
      <c r="S169" s="65"/>
      <c r="T169" s="66"/>
      <c r="U169" s="35"/>
      <c r="V169" s="35"/>
      <c r="W169" s="35"/>
      <c r="X169" s="35"/>
      <c r="Y169" s="35"/>
      <c r="Z169" s="35"/>
      <c r="AA169" s="35"/>
      <c r="AB169" s="35"/>
      <c r="AC169" s="35"/>
      <c r="AD169" s="35"/>
      <c r="AE169" s="35"/>
      <c r="AT169" s="18" t="s">
        <v>141</v>
      </c>
      <c r="AU169" s="18" t="s">
        <v>82</v>
      </c>
    </row>
    <row r="170" spans="1:65" s="13" customFormat="1" ht="11.25">
      <c r="B170" s="192"/>
      <c r="C170" s="193"/>
      <c r="D170" s="187" t="s">
        <v>143</v>
      </c>
      <c r="E170" s="194" t="s">
        <v>19</v>
      </c>
      <c r="F170" s="195" t="s">
        <v>618</v>
      </c>
      <c r="G170" s="193"/>
      <c r="H170" s="194" t="s">
        <v>19</v>
      </c>
      <c r="I170" s="196"/>
      <c r="J170" s="193"/>
      <c r="K170" s="193"/>
      <c r="L170" s="197"/>
      <c r="M170" s="198"/>
      <c r="N170" s="199"/>
      <c r="O170" s="199"/>
      <c r="P170" s="199"/>
      <c r="Q170" s="199"/>
      <c r="R170" s="199"/>
      <c r="S170" s="199"/>
      <c r="T170" s="200"/>
      <c r="AT170" s="201" t="s">
        <v>143</v>
      </c>
      <c r="AU170" s="201" t="s">
        <v>82</v>
      </c>
      <c r="AV170" s="13" t="s">
        <v>80</v>
      </c>
      <c r="AW170" s="13" t="s">
        <v>33</v>
      </c>
      <c r="AX170" s="13" t="s">
        <v>72</v>
      </c>
      <c r="AY170" s="201" t="s">
        <v>132</v>
      </c>
    </row>
    <row r="171" spans="1:65" s="14" customFormat="1" ht="11.25">
      <c r="B171" s="202"/>
      <c r="C171" s="203"/>
      <c r="D171" s="187" t="s">
        <v>143</v>
      </c>
      <c r="E171" s="204" t="s">
        <v>19</v>
      </c>
      <c r="F171" s="205" t="s">
        <v>816</v>
      </c>
      <c r="G171" s="203"/>
      <c r="H171" s="206">
        <v>134.69</v>
      </c>
      <c r="I171" s="207"/>
      <c r="J171" s="203"/>
      <c r="K171" s="203"/>
      <c r="L171" s="208"/>
      <c r="M171" s="209"/>
      <c r="N171" s="210"/>
      <c r="O171" s="210"/>
      <c r="P171" s="210"/>
      <c r="Q171" s="210"/>
      <c r="R171" s="210"/>
      <c r="S171" s="210"/>
      <c r="T171" s="211"/>
      <c r="AT171" s="212" t="s">
        <v>143</v>
      </c>
      <c r="AU171" s="212" t="s">
        <v>82</v>
      </c>
      <c r="AV171" s="14" t="s">
        <v>82</v>
      </c>
      <c r="AW171" s="14" t="s">
        <v>33</v>
      </c>
      <c r="AX171" s="14" t="s">
        <v>80</v>
      </c>
      <c r="AY171" s="212" t="s">
        <v>132</v>
      </c>
    </row>
    <row r="172" spans="1:65" s="2" customFormat="1" ht="24.2" customHeight="1">
      <c r="A172" s="35"/>
      <c r="B172" s="36"/>
      <c r="C172" s="174" t="s">
        <v>247</v>
      </c>
      <c r="D172" s="174" t="s">
        <v>134</v>
      </c>
      <c r="E172" s="175" t="s">
        <v>820</v>
      </c>
      <c r="F172" s="176" t="s">
        <v>821</v>
      </c>
      <c r="G172" s="177" t="s">
        <v>183</v>
      </c>
      <c r="H172" s="178">
        <v>17.7</v>
      </c>
      <c r="I172" s="179"/>
      <c r="J172" s="180">
        <f>ROUND(I172*H172,2)</f>
        <v>0</v>
      </c>
      <c r="K172" s="176" t="s">
        <v>138</v>
      </c>
      <c r="L172" s="40"/>
      <c r="M172" s="181" t="s">
        <v>19</v>
      </c>
      <c r="N172" s="182" t="s">
        <v>43</v>
      </c>
      <c r="O172" s="65"/>
      <c r="P172" s="183">
        <f>O172*H172</f>
        <v>0</v>
      </c>
      <c r="Q172" s="183">
        <v>0</v>
      </c>
      <c r="R172" s="183">
        <f>Q172*H172</f>
        <v>0</v>
      </c>
      <c r="S172" s="183">
        <v>0</v>
      </c>
      <c r="T172" s="184">
        <f>S172*H172</f>
        <v>0</v>
      </c>
      <c r="U172" s="35"/>
      <c r="V172" s="35"/>
      <c r="W172" s="35"/>
      <c r="X172" s="35"/>
      <c r="Y172" s="35"/>
      <c r="Z172" s="35"/>
      <c r="AA172" s="35"/>
      <c r="AB172" s="35"/>
      <c r="AC172" s="35"/>
      <c r="AD172" s="35"/>
      <c r="AE172" s="35"/>
      <c r="AR172" s="185" t="s">
        <v>139</v>
      </c>
      <c r="AT172" s="185" t="s">
        <v>134</v>
      </c>
      <c r="AU172" s="185" t="s">
        <v>82</v>
      </c>
      <c r="AY172" s="18" t="s">
        <v>132</v>
      </c>
      <c r="BE172" s="186">
        <f>IF(N172="základní",J172,0)</f>
        <v>0</v>
      </c>
      <c r="BF172" s="186">
        <f>IF(N172="snížená",J172,0)</f>
        <v>0</v>
      </c>
      <c r="BG172" s="186">
        <f>IF(N172="zákl. přenesená",J172,0)</f>
        <v>0</v>
      </c>
      <c r="BH172" s="186">
        <f>IF(N172="sníž. přenesená",J172,0)</f>
        <v>0</v>
      </c>
      <c r="BI172" s="186">
        <f>IF(N172="nulová",J172,0)</f>
        <v>0</v>
      </c>
      <c r="BJ172" s="18" t="s">
        <v>80</v>
      </c>
      <c r="BK172" s="186">
        <f>ROUND(I172*H172,2)</f>
        <v>0</v>
      </c>
      <c r="BL172" s="18" t="s">
        <v>139</v>
      </c>
      <c r="BM172" s="185" t="s">
        <v>822</v>
      </c>
    </row>
    <row r="173" spans="1:65" s="2" customFormat="1" ht="39">
      <c r="A173" s="35"/>
      <c r="B173" s="36"/>
      <c r="C173" s="37"/>
      <c r="D173" s="187" t="s">
        <v>141</v>
      </c>
      <c r="E173" s="37"/>
      <c r="F173" s="188" t="s">
        <v>823</v>
      </c>
      <c r="G173" s="37"/>
      <c r="H173" s="37"/>
      <c r="I173" s="189"/>
      <c r="J173" s="37"/>
      <c r="K173" s="37"/>
      <c r="L173" s="40"/>
      <c r="M173" s="190"/>
      <c r="N173" s="191"/>
      <c r="O173" s="65"/>
      <c r="P173" s="65"/>
      <c r="Q173" s="65"/>
      <c r="R173" s="65"/>
      <c r="S173" s="65"/>
      <c r="T173" s="66"/>
      <c r="U173" s="35"/>
      <c r="V173" s="35"/>
      <c r="W173" s="35"/>
      <c r="X173" s="35"/>
      <c r="Y173" s="35"/>
      <c r="Z173" s="35"/>
      <c r="AA173" s="35"/>
      <c r="AB173" s="35"/>
      <c r="AC173" s="35"/>
      <c r="AD173" s="35"/>
      <c r="AE173" s="35"/>
      <c r="AT173" s="18" t="s">
        <v>141</v>
      </c>
      <c r="AU173" s="18" t="s">
        <v>82</v>
      </c>
    </row>
    <row r="174" spans="1:65" s="14" customFormat="1" ht="11.25">
      <c r="B174" s="202"/>
      <c r="C174" s="203"/>
      <c r="D174" s="187" t="s">
        <v>143</v>
      </c>
      <c r="E174" s="204" t="s">
        <v>19</v>
      </c>
      <c r="F174" s="205" t="s">
        <v>780</v>
      </c>
      <c r="G174" s="203"/>
      <c r="H174" s="206">
        <v>17.7</v>
      </c>
      <c r="I174" s="207"/>
      <c r="J174" s="203"/>
      <c r="K174" s="203"/>
      <c r="L174" s="208"/>
      <c r="M174" s="209"/>
      <c r="N174" s="210"/>
      <c r="O174" s="210"/>
      <c r="P174" s="210"/>
      <c r="Q174" s="210"/>
      <c r="R174" s="210"/>
      <c r="S174" s="210"/>
      <c r="T174" s="211"/>
      <c r="AT174" s="212" t="s">
        <v>143</v>
      </c>
      <c r="AU174" s="212" t="s">
        <v>82</v>
      </c>
      <c r="AV174" s="14" t="s">
        <v>82</v>
      </c>
      <c r="AW174" s="14" t="s">
        <v>33</v>
      </c>
      <c r="AX174" s="14" t="s">
        <v>80</v>
      </c>
      <c r="AY174" s="212" t="s">
        <v>132</v>
      </c>
    </row>
    <row r="175" spans="1:65" s="2" customFormat="1" ht="24.2" customHeight="1">
      <c r="A175" s="35"/>
      <c r="B175" s="36"/>
      <c r="C175" s="174" t="s">
        <v>253</v>
      </c>
      <c r="D175" s="174" t="s">
        <v>134</v>
      </c>
      <c r="E175" s="175" t="s">
        <v>623</v>
      </c>
      <c r="F175" s="176" t="s">
        <v>624</v>
      </c>
      <c r="G175" s="177" t="s">
        <v>183</v>
      </c>
      <c r="H175" s="178">
        <v>269.37900000000002</v>
      </c>
      <c r="I175" s="179"/>
      <c r="J175" s="180">
        <f>ROUND(I175*H175,2)</f>
        <v>0</v>
      </c>
      <c r="K175" s="176" t="s">
        <v>138</v>
      </c>
      <c r="L175" s="40"/>
      <c r="M175" s="181" t="s">
        <v>19</v>
      </c>
      <c r="N175" s="182" t="s">
        <v>43</v>
      </c>
      <c r="O175" s="65"/>
      <c r="P175" s="183">
        <f>O175*H175</f>
        <v>0</v>
      </c>
      <c r="Q175" s="183">
        <v>0</v>
      </c>
      <c r="R175" s="183">
        <f>Q175*H175</f>
        <v>0</v>
      </c>
      <c r="S175" s="183">
        <v>0</v>
      </c>
      <c r="T175" s="184">
        <f>S175*H175</f>
        <v>0</v>
      </c>
      <c r="U175" s="35"/>
      <c r="V175" s="35"/>
      <c r="W175" s="35"/>
      <c r="X175" s="35"/>
      <c r="Y175" s="35"/>
      <c r="Z175" s="35"/>
      <c r="AA175" s="35"/>
      <c r="AB175" s="35"/>
      <c r="AC175" s="35"/>
      <c r="AD175" s="35"/>
      <c r="AE175" s="35"/>
      <c r="AR175" s="185" t="s">
        <v>139</v>
      </c>
      <c r="AT175" s="185" t="s">
        <v>134</v>
      </c>
      <c r="AU175" s="185" t="s">
        <v>82</v>
      </c>
      <c r="AY175" s="18" t="s">
        <v>132</v>
      </c>
      <c r="BE175" s="186">
        <f>IF(N175="základní",J175,0)</f>
        <v>0</v>
      </c>
      <c r="BF175" s="186">
        <f>IF(N175="snížená",J175,0)</f>
        <v>0</v>
      </c>
      <c r="BG175" s="186">
        <f>IF(N175="zákl. přenesená",J175,0)</f>
        <v>0</v>
      </c>
      <c r="BH175" s="186">
        <f>IF(N175="sníž. přenesená",J175,0)</f>
        <v>0</v>
      </c>
      <c r="BI175" s="186">
        <f>IF(N175="nulová",J175,0)</f>
        <v>0</v>
      </c>
      <c r="BJ175" s="18" t="s">
        <v>80</v>
      </c>
      <c r="BK175" s="186">
        <f>ROUND(I175*H175,2)</f>
        <v>0</v>
      </c>
      <c r="BL175" s="18" t="s">
        <v>139</v>
      </c>
      <c r="BM175" s="185" t="s">
        <v>824</v>
      </c>
    </row>
    <row r="176" spans="1:65" s="2" customFormat="1" ht="97.5">
      <c r="A176" s="35"/>
      <c r="B176" s="36"/>
      <c r="C176" s="37"/>
      <c r="D176" s="187" t="s">
        <v>141</v>
      </c>
      <c r="E176" s="37"/>
      <c r="F176" s="188" t="s">
        <v>626</v>
      </c>
      <c r="G176" s="37"/>
      <c r="H176" s="37"/>
      <c r="I176" s="189"/>
      <c r="J176" s="37"/>
      <c r="K176" s="37"/>
      <c r="L176" s="40"/>
      <c r="M176" s="190"/>
      <c r="N176" s="191"/>
      <c r="O176" s="65"/>
      <c r="P176" s="65"/>
      <c r="Q176" s="65"/>
      <c r="R176" s="65"/>
      <c r="S176" s="65"/>
      <c r="T176" s="66"/>
      <c r="U176" s="35"/>
      <c r="V176" s="35"/>
      <c r="W176" s="35"/>
      <c r="X176" s="35"/>
      <c r="Y176" s="35"/>
      <c r="Z176" s="35"/>
      <c r="AA176" s="35"/>
      <c r="AB176" s="35"/>
      <c r="AC176" s="35"/>
      <c r="AD176" s="35"/>
      <c r="AE176" s="35"/>
      <c r="AT176" s="18" t="s">
        <v>141</v>
      </c>
      <c r="AU176" s="18" t="s">
        <v>82</v>
      </c>
    </row>
    <row r="177" spans="1:65" s="13" customFormat="1" ht="11.25">
      <c r="B177" s="192"/>
      <c r="C177" s="193"/>
      <c r="D177" s="187" t="s">
        <v>143</v>
      </c>
      <c r="E177" s="194" t="s">
        <v>19</v>
      </c>
      <c r="F177" s="195" t="s">
        <v>825</v>
      </c>
      <c r="G177" s="193"/>
      <c r="H177" s="194" t="s">
        <v>19</v>
      </c>
      <c r="I177" s="196"/>
      <c r="J177" s="193"/>
      <c r="K177" s="193"/>
      <c r="L177" s="197"/>
      <c r="M177" s="198"/>
      <c r="N177" s="199"/>
      <c r="O177" s="199"/>
      <c r="P177" s="199"/>
      <c r="Q177" s="199"/>
      <c r="R177" s="199"/>
      <c r="S177" s="199"/>
      <c r="T177" s="200"/>
      <c r="AT177" s="201" t="s">
        <v>143</v>
      </c>
      <c r="AU177" s="201" t="s">
        <v>82</v>
      </c>
      <c r="AV177" s="13" t="s">
        <v>80</v>
      </c>
      <c r="AW177" s="13" t="s">
        <v>33</v>
      </c>
      <c r="AX177" s="13" t="s">
        <v>72</v>
      </c>
      <c r="AY177" s="201" t="s">
        <v>132</v>
      </c>
    </row>
    <row r="178" spans="1:65" s="14" customFormat="1" ht="11.25">
      <c r="B178" s="202"/>
      <c r="C178" s="203"/>
      <c r="D178" s="187" t="s">
        <v>143</v>
      </c>
      <c r="E178" s="204" t="s">
        <v>19</v>
      </c>
      <c r="F178" s="205" t="s">
        <v>826</v>
      </c>
      <c r="G178" s="203"/>
      <c r="H178" s="206">
        <v>269.37900000000002</v>
      </c>
      <c r="I178" s="207"/>
      <c r="J178" s="203"/>
      <c r="K178" s="203"/>
      <c r="L178" s="208"/>
      <c r="M178" s="209"/>
      <c r="N178" s="210"/>
      <c r="O178" s="210"/>
      <c r="P178" s="210"/>
      <c r="Q178" s="210"/>
      <c r="R178" s="210"/>
      <c r="S178" s="210"/>
      <c r="T178" s="211"/>
      <c r="AT178" s="212" t="s">
        <v>143</v>
      </c>
      <c r="AU178" s="212" t="s">
        <v>82</v>
      </c>
      <c r="AV178" s="14" t="s">
        <v>82</v>
      </c>
      <c r="AW178" s="14" t="s">
        <v>33</v>
      </c>
      <c r="AX178" s="14" t="s">
        <v>80</v>
      </c>
      <c r="AY178" s="212" t="s">
        <v>132</v>
      </c>
    </row>
    <row r="179" spans="1:65" s="2" customFormat="1" ht="24.2" customHeight="1">
      <c r="A179" s="35"/>
      <c r="B179" s="36"/>
      <c r="C179" s="174" t="s">
        <v>260</v>
      </c>
      <c r="D179" s="174" t="s">
        <v>134</v>
      </c>
      <c r="E179" s="175" t="s">
        <v>231</v>
      </c>
      <c r="F179" s="176" t="s">
        <v>232</v>
      </c>
      <c r="G179" s="177" t="s">
        <v>217</v>
      </c>
      <c r="H179" s="178">
        <v>480.19</v>
      </c>
      <c r="I179" s="179"/>
      <c r="J179" s="180">
        <f>ROUND(I179*H179,2)</f>
        <v>0</v>
      </c>
      <c r="K179" s="176" t="s">
        <v>19</v>
      </c>
      <c r="L179" s="40"/>
      <c r="M179" s="181" t="s">
        <v>19</v>
      </c>
      <c r="N179" s="182" t="s">
        <v>43</v>
      </c>
      <c r="O179" s="65"/>
      <c r="P179" s="183">
        <f>O179*H179</f>
        <v>0</v>
      </c>
      <c r="Q179" s="183">
        <v>0</v>
      </c>
      <c r="R179" s="183">
        <f>Q179*H179</f>
        <v>0</v>
      </c>
      <c r="S179" s="183">
        <v>0</v>
      </c>
      <c r="T179" s="184">
        <f>S179*H179</f>
        <v>0</v>
      </c>
      <c r="U179" s="35"/>
      <c r="V179" s="35"/>
      <c r="W179" s="35"/>
      <c r="X179" s="35"/>
      <c r="Y179" s="35"/>
      <c r="Z179" s="35"/>
      <c r="AA179" s="35"/>
      <c r="AB179" s="35"/>
      <c r="AC179" s="35"/>
      <c r="AD179" s="35"/>
      <c r="AE179" s="35"/>
      <c r="AR179" s="185" t="s">
        <v>139</v>
      </c>
      <c r="AT179" s="185" t="s">
        <v>134</v>
      </c>
      <c r="AU179" s="185" t="s">
        <v>82</v>
      </c>
      <c r="AY179" s="18" t="s">
        <v>132</v>
      </c>
      <c r="BE179" s="186">
        <f>IF(N179="základní",J179,0)</f>
        <v>0</v>
      </c>
      <c r="BF179" s="186">
        <f>IF(N179="snížená",J179,0)</f>
        <v>0</v>
      </c>
      <c r="BG179" s="186">
        <f>IF(N179="zákl. přenesená",J179,0)</f>
        <v>0</v>
      </c>
      <c r="BH179" s="186">
        <f>IF(N179="sníž. přenesená",J179,0)</f>
        <v>0</v>
      </c>
      <c r="BI179" s="186">
        <f>IF(N179="nulová",J179,0)</f>
        <v>0</v>
      </c>
      <c r="BJ179" s="18" t="s">
        <v>80</v>
      </c>
      <c r="BK179" s="186">
        <f>ROUND(I179*H179,2)</f>
        <v>0</v>
      </c>
      <c r="BL179" s="18" t="s">
        <v>139</v>
      </c>
      <c r="BM179" s="185" t="s">
        <v>827</v>
      </c>
    </row>
    <row r="180" spans="1:65" s="2" customFormat="1" ht="39">
      <c r="A180" s="35"/>
      <c r="B180" s="36"/>
      <c r="C180" s="37"/>
      <c r="D180" s="187" t="s">
        <v>141</v>
      </c>
      <c r="E180" s="37"/>
      <c r="F180" s="188" t="s">
        <v>234</v>
      </c>
      <c r="G180" s="37"/>
      <c r="H180" s="37"/>
      <c r="I180" s="189"/>
      <c r="J180" s="37"/>
      <c r="K180" s="37"/>
      <c r="L180" s="40"/>
      <c r="M180" s="190"/>
      <c r="N180" s="191"/>
      <c r="O180" s="65"/>
      <c r="P180" s="65"/>
      <c r="Q180" s="65"/>
      <c r="R180" s="65"/>
      <c r="S180" s="65"/>
      <c r="T180" s="66"/>
      <c r="U180" s="35"/>
      <c r="V180" s="35"/>
      <c r="W180" s="35"/>
      <c r="X180" s="35"/>
      <c r="Y180" s="35"/>
      <c r="Z180" s="35"/>
      <c r="AA180" s="35"/>
      <c r="AB180" s="35"/>
      <c r="AC180" s="35"/>
      <c r="AD180" s="35"/>
      <c r="AE180" s="35"/>
      <c r="AT180" s="18" t="s">
        <v>141</v>
      </c>
      <c r="AU180" s="18" t="s">
        <v>82</v>
      </c>
    </row>
    <row r="181" spans="1:65" s="13" customFormat="1" ht="11.25">
      <c r="B181" s="192"/>
      <c r="C181" s="193"/>
      <c r="D181" s="187" t="s">
        <v>143</v>
      </c>
      <c r="E181" s="194" t="s">
        <v>19</v>
      </c>
      <c r="F181" s="195" t="s">
        <v>775</v>
      </c>
      <c r="G181" s="193"/>
      <c r="H181" s="194" t="s">
        <v>19</v>
      </c>
      <c r="I181" s="196"/>
      <c r="J181" s="193"/>
      <c r="K181" s="193"/>
      <c r="L181" s="197"/>
      <c r="M181" s="198"/>
      <c r="N181" s="199"/>
      <c r="O181" s="199"/>
      <c r="P181" s="199"/>
      <c r="Q181" s="199"/>
      <c r="R181" s="199"/>
      <c r="S181" s="199"/>
      <c r="T181" s="200"/>
      <c r="AT181" s="201" t="s">
        <v>143</v>
      </c>
      <c r="AU181" s="201" t="s">
        <v>82</v>
      </c>
      <c r="AV181" s="13" t="s">
        <v>80</v>
      </c>
      <c r="AW181" s="13" t="s">
        <v>33</v>
      </c>
      <c r="AX181" s="13" t="s">
        <v>72</v>
      </c>
      <c r="AY181" s="201" t="s">
        <v>132</v>
      </c>
    </row>
    <row r="182" spans="1:65" s="14" customFormat="1" ht="11.25">
      <c r="B182" s="202"/>
      <c r="C182" s="203"/>
      <c r="D182" s="187" t="s">
        <v>143</v>
      </c>
      <c r="E182" s="204" t="s">
        <v>19</v>
      </c>
      <c r="F182" s="205" t="s">
        <v>776</v>
      </c>
      <c r="G182" s="203"/>
      <c r="H182" s="206">
        <v>11.97</v>
      </c>
      <c r="I182" s="207"/>
      <c r="J182" s="203"/>
      <c r="K182" s="203"/>
      <c r="L182" s="208"/>
      <c r="M182" s="209"/>
      <c r="N182" s="210"/>
      <c r="O182" s="210"/>
      <c r="P182" s="210"/>
      <c r="Q182" s="210"/>
      <c r="R182" s="210"/>
      <c r="S182" s="210"/>
      <c r="T182" s="211"/>
      <c r="AT182" s="212" t="s">
        <v>143</v>
      </c>
      <c r="AU182" s="212" t="s">
        <v>82</v>
      </c>
      <c r="AV182" s="14" t="s">
        <v>82</v>
      </c>
      <c r="AW182" s="14" t="s">
        <v>33</v>
      </c>
      <c r="AX182" s="14" t="s">
        <v>72</v>
      </c>
      <c r="AY182" s="212" t="s">
        <v>132</v>
      </c>
    </row>
    <row r="183" spans="1:65" s="13" customFormat="1" ht="11.25">
      <c r="B183" s="192"/>
      <c r="C183" s="193"/>
      <c r="D183" s="187" t="s">
        <v>143</v>
      </c>
      <c r="E183" s="194" t="s">
        <v>19</v>
      </c>
      <c r="F183" s="195" t="s">
        <v>777</v>
      </c>
      <c r="G183" s="193"/>
      <c r="H183" s="194" t="s">
        <v>19</v>
      </c>
      <c r="I183" s="196"/>
      <c r="J183" s="193"/>
      <c r="K183" s="193"/>
      <c r="L183" s="197"/>
      <c r="M183" s="198"/>
      <c r="N183" s="199"/>
      <c r="O183" s="199"/>
      <c r="P183" s="199"/>
      <c r="Q183" s="199"/>
      <c r="R183" s="199"/>
      <c r="S183" s="199"/>
      <c r="T183" s="200"/>
      <c r="AT183" s="201" t="s">
        <v>143</v>
      </c>
      <c r="AU183" s="201" t="s">
        <v>82</v>
      </c>
      <c r="AV183" s="13" t="s">
        <v>80</v>
      </c>
      <c r="AW183" s="13" t="s">
        <v>33</v>
      </c>
      <c r="AX183" s="13" t="s">
        <v>72</v>
      </c>
      <c r="AY183" s="201" t="s">
        <v>132</v>
      </c>
    </row>
    <row r="184" spans="1:65" s="14" customFormat="1" ht="11.25">
      <c r="B184" s="202"/>
      <c r="C184" s="203"/>
      <c r="D184" s="187" t="s">
        <v>143</v>
      </c>
      <c r="E184" s="204" t="s">
        <v>19</v>
      </c>
      <c r="F184" s="205" t="s">
        <v>778</v>
      </c>
      <c r="G184" s="203"/>
      <c r="H184" s="206">
        <v>16.093</v>
      </c>
      <c r="I184" s="207"/>
      <c r="J184" s="203"/>
      <c r="K184" s="203"/>
      <c r="L184" s="208"/>
      <c r="M184" s="209"/>
      <c r="N184" s="210"/>
      <c r="O184" s="210"/>
      <c r="P184" s="210"/>
      <c r="Q184" s="210"/>
      <c r="R184" s="210"/>
      <c r="S184" s="210"/>
      <c r="T184" s="211"/>
      <c r="AT184" s="212" t="s">
        <v>143</v>
      </c>
      <c r="AU184" s="212" t="s">
        <v>82</v>
      </c>
      <c r="AV184" s="14" t="s">
        <v>82</v>
      </c>
      <c r="AW184" s="14" t="s">
        <v>33</v>
      </c>
      <c r="AX184" s="14" t="s">
        <v>72</v>
      </c>
      <c r="AY184" s="212" t="s">
        <v>132</v>
      </c>
    </row>
    <row r="185" spans="1:65" s="13" customFormat="1" ht="11.25">
      <c r="B185" s="192"/>
      <c r="C185" s="193"/>
      <c r="D185" s="187" t="s">
        <v>143</v>
      </c>
      <c r="E185" s="194" t="s">
        <v>19</v>
      </c>
      <c r="F185" s="195" t="s">
        <v>779</v>
      </c>
      <c r="G185" s="193"/>
      <c r="H185" s="194" t="s">
        <v>19</v>
      </c>
      <c r="I185" s="196"/>
      <c r="J185" s="193"/>
      <c r="K185" s="193"/>
      <c r="L185" s="197"/>
      <c r="M185" s="198"/>
      <c r="N185" s="199"/>
      <c r="O185" s="199"/>
      <c r="P185" s="199"/>
      <c r="Q185" s="199"/>
      <c r="R185" s="199"/>
      <c r="S185" s="199"/>
      <c r="T185" s="200"/>
      <c r="AT185" s="201" t="s">
        <v>143</v>
      </c>
      <c r="AU185" s="201" t="s">
        <v>82</v>
      </c>
      <c r="AV185" s="13" t="s">
        <v>80</v>
      </c>
      <c r="AW185" s="13" t="s">
        <v>33</v>
      </c>
      <c r="AX185" s="13" t="s">
        <v>72</v>
      </c>
      <c r="AY185" s="201" t="s">
        <v>132</v>
      </c>
    </row>
    <row r="186" spans="1:65" s="14" customFormat="1" ht="11.25">
      <c r="B186" s="202"/>
      <c r="C186" s="203"/>
      <c r="D186" s="187" t="s">
        <v>143</v>
      </c>
      <c r="E186" s="204" t="s">
        <v>19</v>
      </c>
      <c r="F186" s="205" t="s">
        <v>780</v>
      </c>
      <c r="G186" s="203"/>
      <c r="H186" s="206">
        <v>17.7</v>
      </c>
      <c r="I186" s="207"/>
      <c r="J186" s="203"/>
      <c r="K186" s="203"/>
      <c r="L186" s="208"/>
      <c r="M186" s="209"/>
      <c r="N186" s="210"/>
      <c r="O186" s="210"/>
      <c r="P186" s="210"/>
      <c r="Q186" s="210"/>
      <c r="R186" s="210"/>
      <c r="S186" s="210"/>
      <c r="T186" s="211"/>
      <c r="AT186" s="212" t="s">
        <v>143</v>
      </c>
      <c r="AU186" s="212" t="s">
        <v>82</v>
      </c>
      <c r="AV186" s="14" t="s">
        <v>82</v>
      </c>
      <c r="AW186" s="14" t="s">
        <v>33</v>
      </c>
      <c r="AX186" s="14" t="s">
        <v>72</v>
      </c>
      <c r="AY186" s="212" t="s">
        <v>132</v>
      </c>
    </row>
    <row r="187" spans="1:65" s="13" customFormat="1" ht="11.25">
      <c r="B187" s="192"/>
      <c r="C187" s="193"/>
      <c r="D187" s="187" t="s">
        <v>143</v>
      </c>
      <c r="E187" s="194" t="s">
        <v>19</v>
      </c>
      <c r="F187" s="195" t="s">
        <v>828</v>
      </c>
      <c r="G187" s="193"/>
      <c r="H187" s="194" t="s">
        <v>19</v>
      </c>
      <c r="I187" s="196"/>
      <c r="J187" s="193"/>
      <c r="K187" s="193"/>
      <c r="L187" s="197"/>
      <c r="M187" s="198"/>
      <c r="N187" s="199"/>
      <c r="O187" s="199"/>
      <c r="P187" s="199"/>
      <c r="Q187" s="199"/>
      <c r="R187" s="199"/>
      <c r="S187" s="199"/>
      <c r="T187" s="200"/>
      <c r="AT187" s="201" t="s">
        <v>143</v>
      </c>
      <c r="AU187" s="201" t="s">
        <v>82</v>
      </c>
      <c r="AV187" s="13" t="s">
        <v>80</v>
      </c>
      <c r="AW187" s="13" t="s">
        <v>33</v>
      </c>
      <c r="AX187" s="13" t="s">
        <v>72</v>
      </c>
      <c r="AY187" s="201" t="s">
        <v>132</v>
      </c>
    </row>
    <row r="188" spans="1:65" s="14" customFormat="1" ht="11.25">
      <c r="B188" s="202"/>
      <c r="C188" s="203"/>
      <c r="D188" s="187" t="s">
        <v>143</v>
      </c>
      <c r="E188" s="204" t="s">
        <v>19</v>
      </c>
      <c r="F188" s="205" t="s">
        <v>829</v>
      </c>
      <c r="G188" s="203"/>
      <c r="H188" s="206">
        <v>221.00899999999999</v>
      </c>
      <c r="I188" s="207"/>
      <c r="J188" s="203"/>
      <c r="K188" s="203"/>
      <c r="L188" s="208"/>
      <c r="M188" s="209"/>
      <c r="N188" s="210"/>
      <c r="O188" s="210"/>
      <c r="P188" s="210"/>
      <c r="Q188" s="210"/>
      <c r="R188" s="210"/>
      <c r="S188" s="210"/>
      <c r="T188" s="211"/>
      <c r="AT188" s="212" t="s">
        <v>143</v>
      </c>
      <c r="AU188" s="212" t="s">
        <v>82</v>
      </c>
      <c r="AV188" s="14" t="s">
        <v>82</v>
      </c>
      <c r="AW188" s="14" t="s">
        <v>33</v>
      </c>
      <c r="AX188" s="14" t="s">
        <v>72</v>
      </c>
      <c r="AY188" s="212" t="s">
        <v>132</v>
      </c>
    </row>
    <row r="189" spans="1:65" s="15" customFormat="1" ht="11.25">
      <c r="B189" s="213"/>
      <c r="C189" s="214"/>
      <c r="D189" s="187" t="s">
        <v>143</v>
      </c>
      <c r="E189" s="215" t="s">
        <v>19</v>
      </c>
      <c r="F189" s="216" t="s">
        <v>163</v>
      </c>
      <c r="G189" s="214"/>
      <c r="H189" s="217">
        <v>266.77199999999999</v>
      </c>
      <c r="I189" s="218"/>
      <c r="J189" s="214"/>
      <c r="K189" s="214"/>
      <c r="L189" s="219"/>
      <c r="M189" s="220"/>
      <c r="N189" s="221"/>
      <c r="O189" s="221"/>
      <c r="P189" s="221"/>
      <c r="Q189" s="221"/>
      <c r="R189" s="221"/>
      <c r="S189" s="221"/>
      <c r="T189" s="222"/>
      <c r="AT189" s="223" t="s">
        <v>143</v>
      </c>
      <c r="AU189" s="223" t="s">
        <v>82</v>
      </c>
      <c r="AV189" s="15" t="s">
        <v>139</v>
      </c>
      <c r="AW189" s="15" t="s">
        <v>33</v>
      </c>
      <c r="AX189" s="15" t="s">
        <v>80</v>
      </c>
      <c r="AY189" s="223" t="s">
        <v>132</v>
      </c>
    </row>
    <row r="190" spans="1:65" s="14" customFormat="1" ht="11.25">
      <c r="B190" s="202"/>
      <c r="C190" s="203"/>
      <c r="D190" s="187" t="s">
        <v>143</v>
      </c>
      <c r="E190" s="203"/>
      <c r="F190" s="205" t="s">
        <v>830</v>
      </c>
      <c r="G190" s="203"/>
      <c r="H190" s="206">
        <v>480.19</v>
      </c>
      <c r="I190" s="207"/>
      <c r="J190" s="203"/>
      <c r="K190" s="203"/>
      <c r="L190" s="208"/>
      <c r="M190" s="209"/>
      <c r="N190" s="210"/>
      <c r="O190" s="210"/>
      <c r="P190" s="210"/>
      <c r="Q190" s="210"/>
      <c r="R190" s="210"/>
      <c r="S190" s="210"/>
      <c r="T190" s="211"/>
      <c r="AT190" s="212" t="s">
        <v>143</v>
      </c>
      <c r="AU190" s="212" t="s">
        <v>82</v>
      </c>
      <c r="AV190" s="14" t="s">
        <v>82</v>
      </c>
      <c r="AW190" s="14" t="s">
        <v>4</v>
      </c>
      <c r="AX190" s="14" t="s">
        <v>80</v>
      </c>
      <c r="AY190" s="212" t="s">
        <v>132</v>
      </c>
    </row>
    <row r="191" spans="1:65" s="2" customFormat="1" ht="24.2" customHeight="1">
      <c r="A191" s="35"/>
      <c r="B191" s="36"/>
      <c r="C191" s="174" t="s">
        <v>7</v>
      </c>
      <c r="D191" s="174" t="s">
        <v>134</v>
      </c>
      <c r="E191" s="175" t="s">
        <v>628</v>
      </c>
      <c r="F191" s="176" t="s">
        <v>629</v>
      </c>
      <c r="G191" s="177" t="s">
        <v>183</v>
      </c>
      <c r="H191" s="178">
        <v>283.35599999999999</v>
      </c>
      <c r="I191" s="179"/>
      <c r="J191" s="180">
        <f>ROUND(I191*H191,2)</f>
        <v>0</v>
      </c>
      <c r="K191" s="176" t="s">
        <v>138</v>
      </c>
      <c r="L191" s="40"/>
      <c r="M191" s="181" t="s">
        <v>19</v>
      </c>
      <c r="N191" s="182" t="s">
        <v>43</v>
      </c>
      <c r="O191" s="65"/>
      <c r="P191" s="183">
        <f>O191*H191</f>
        <v>0</v>
      </c>
      <c r="Q191" s="183">
        <v>0</v>
      </c>
      <c r="R191" s="183">
        <f>Q191*H191</f>
        <v>0</v>
      </c>
      <c r="S191" s="183">
        <v>0</v>
      </c>
      <c r="T191" s="184">
        <f>S191*H191</f>
        <v>0</v>
      </c>
      <c r="U191" s="35"/>
      <c r="V191" s="35"/>
      <c r="W191" s="35"/>
      <c r="X191" s="35"/>
      <c r="Y191" s="35"/>
      <c r="Z191" s="35"/>
      <c r="AA191" s="35"/>
      <c r="AB191" s="35"/>
      <c r="AC191" s="35"/>
      <c r="AD191" s="35"/>
      <c r="AE191" s="35"/>
      <c r="AR191" s="185" t="s">
        <v>139</v>
      </c>
      <c r="AT191" s="185" t="s">
        <v>134</v>
      </c>
      <c r="AU191" s="185" t="s">
        <v>82</v>
      </c>
      <c r="AY191" s="18" t="s">
        <v>132</v>
      </c>
      <c r="BE191" s="186">
        <f>IF(N191="základní",J191,0)</f>
        <v>0</v>
      </c>
      <c r="BF191" s="186">
        <f>IF(N191="snížená",J191,0)</f>
        <v>0</v>
      </c>
      <c r="BG191" s="186">
        <f>IF(N191="zákl. přenesená",J191,0)</f>
        <v>0</v>
      </c>
      <c r="BH191" s="186">
        <f>IF(N191="sníž. přenesená",J191,0)</f>
        <v>0</v>
      </c>
      <c r="BI191" s="186">
        <f>IF(N191="nulová",J191,0)</f>
        <v>0</v>
      </c>
      <c r="BJ191" s="18" t="s">
        <v>80</v>
      </c>
      <c r="BK191" s="186">
        <f>ROUND(I191*H191,2)</f>
        <v>0</v>
      </c>
      <c r="BL191" s="18" t="s">
        <v>139</v>
      </c>
      <c r="BM191" s="185" t="s">
        <v>831</v>
      </c>
    </row>
    <row r="192" spans="1:65" s="2" customFormat="1" ht="126.75">
      <c r="A192" s="35"/>
      <c r="B192" s="36"/>
      <c r="C192" s="37"/>
      <c r="D192" s="187" t="s">
        <v>141</v>
      </c>
      <c r="E192" s="37"/>
      <c r="F192" s="188" t="s">
        <v>467</v>
      </c>
      <c r="G192" s="37"/>
      <c r="H192" s="37"/>
      <c r="I192" s="189"/>
      <c r="J192" s="37"/>
      <c r="K192" s="37"/>
      <c r="L192" s="40"/>
      <c r="M192" s="190"/>
      <c r="N192" s="191"/>
      <c r="O192" s="65"/>
      <c r="P192" s="65"/>
      <c r="Q192" s="65"/>
      <c r="R192" s="65"/>
      <c r="S192" s="65"/>
      <c r="T192" s="66"/>
      <c r="U192" s="35"/>
      <c r="V192" s="35"/>
      <c r="W192" s="35"/>
      <c r="X192" s="35"/>
      <c r="Y192" s="35"/>
      <c r="Z192" s="35"/>
      <c r="AA192" s="35"/>
      <c r="AB192" s="35"/>
      <c r="AC192" s="35"/>
      <c r="AD192" s="35"/>
      <c r="AE192" s="35"/>
      <c r="AT192" s="18" t="s">
        <v>141</v>
      </c>
      <c r="AU192" s="18" t="s">
        <v>82</v>
      </c>
    </row>
    <row r="193" spans="1:65" s="13" customFormat="1" ht="11.25">
      <c r="B193" s="192"/>
      <c r="C193" s="193"/>
      <c r="D193" s="187" t="s">
        <v>143</v>
      </c>
      <c r="E193" s="194" t="s">
        <v>19</v>
      </c>
      <c r="F193" s="195" t="s">
        <v>832</v>
      </c>
      <c r="G193" s="193"/>
      <c r="H193" s="194" t="s">
        <v>19</v>
      </c>
      <c r="I193" s="196"/>
      <c r="J193" s="193"/>
      <c r="K193" s="193"/>
      <c r="L193" s="197"/>
      <c r="M193" s="198"/>
      <c r="N193" s="199"/>
      <c r="O193" s="199"/>
      <c r="P193" s="199"/>
      <c r="Q193" s="199"/>
      <c r="R193" s="199"/>
      <c r="S193" s="199"/>
      <c r="T193" s="200"/>
      <c r="AT193" s="201" t="s">
        <v>143</v>
      </c>
      <c r="AU193" s="201" t="s">
        <v>82</v>
      </c>
      <c r="AV193" s="13" t="s">
        <v>80</v>
      </c>
      <c r="AW193" s="13" t="s">
        <v>33</v>
      </c>
      <c r="AX193" s="13" t="s">
        <v>72</v>
      </c>
      <c r="AY193" s="201" t="s">
        <v>132</v>
      </c>
    </row>
    <row r="194" spans="1:65" s="13" customFormat="1" ht="11.25">
      <c r="B194" s="192"/>
      <c r="C194" s="193"/>
      <c r="D194" s="187" t="s">
        <v>143</v>
      </c>
      <c r="E194" s="194" t="s">
        <v>19</v>
      </c>
      <c r="F194" s="195" t="s">
        <v>833</v>
      </c>
      <c r="G194" s="193"/>
      <c r="H194" s="194" t="s">
        <v>19</v>
      </c>
      <c r="I194" s="196"/>
      <c r="J194" s="193"/>
      <c r="K194" s="193"/>
      <c r="L194" s="197"/>
      <c r="M194" s="198"/>
      <c r="N194" s="199"/>
      <c r="O194" s="199"/>
      <c r="P194" s="199"/>
      <c r="Q194" s="199"/>
      <c r="R194" s="199"/>
      <c r="S194" s="199"/>
      <c r="T194" s="200"/>
      <c r="AT194" s="201" t="s">
        <v>143</v>
      </c>
      <c r="AU194" s="201" t="s">
        <v>82</v>
      </c>
      <c r="AV194" s="13" t="s">
        <v>80</v>
      </c>
      <c r="AW194" s="13" t="s">
        <v>33</v>
      </c>
      <c r="AX194" s="13" t="s">
        <v>72</v>
      </c>
      <c r="AY194" s="201" t="s">
        <v>132</v>
      </c>
    </row>
    <row r="195" spans="1:65" s="14" customFormat="1" ht="11.25">
      <c r="B195" s="202"/>
      <c r="C195" s="203"/>
      <c r="D195" s="187" t="s">
        <v>143</v>
      </c>
      <c r="E195" s="204" t="s">
        <v>19</v>
      </c>
      <c r="F195" s="205" t="s">
        <v>834</v>
      </c>
      <c r="G195" s="203"/>
      <c r="H195" s="206">
        <v>60.774000000000001</v>
      </c>
      <c r="I195" s="207"/>
      <c r="J195" s="203"/>
      <c r="K195" s="203"/>
      <c r="L195" s="208"/>
      <c r="M195" s="209"/>
      <c r="N195" s="210"/>
      <c r="O195" s="210"/>
      <c r="P195" s="210"/>
      <c r="Q195" s="210"/>
      <c r="R195" s="210"/>
      <c r="S195" s="210"/>
      <c r="T195" s="211"/>
      <c r="AT195" s="212" t="s">
        <v>143</v>
      </c>
      <c r="AU195" s="212" t="s">
        <v>82</v>
      </c>
      <c r="AV195" s="14" t="s">
        <v>82</v>
      </c>
      <c r="AW195" s="14" t="s">
        <v>33</v>
      </c>
      <c r="AX195" s="14" t="s">
        <v>72</v>
      </c>
      <c r="AY195" s="212" t="s">
        <v>132</v>
      </c>
    </row>
    <row r="196" spans="1:65" s="13" customFormat="1" ht="11.25">
      <c r="B196" s="192"/>
      <c r="C196" s="193"/>
      <c r="D196" s="187" t="s">
        <v>143</v>
      </c>
      <c r="E196" s="194" t="s">
        <v>19</v>
      </c>
      <c r="F196" s="195" t="s">
        <v>835</v>
      </c>
      <c r="G196" s="193"/>
      <c r="H196" s="194" t="s">
        <v>19</v>
      </c>
      <c r="I196" s="196"/>
      <c r="J196" s="193"/>
      <c r="K196" s="193"/>
      <c r="L196" s="197"/>
      <c r="M196" s="198"/>
      <c r="N196" s="199"/>
      <c r="O196" s="199"/>
      <c r="P196" s="199"/>
      <c r="Q196" s="199"/>
      <c r="R196" s="199"/>
      <c r="S196" s="199"/>
      <c r="T196" s="200"/>
      <c r="AT196" s="201" t="s">
        <v>143</v>
      </c>
      <c r="AU196" s="201" t="s">
        <v>82</v>
      </c>
      <c r="AV196" s="13" t="s">
        <v>80</v>
      </c>
      <c r="AW196" s="13" t="s">
        <v>33</v>
      </c>
      <c r="AX196" s="13" t="s">
        <v>72</v>
      </c>
      <c r="AY196" s="201" t="s">
        <v>132</v>
      </c>
    </row>
    <row r="197" spans="1:65" s="14" customFormat="1" ht="11.25">
      <c r="B197" s="202"/>
      <c r="C197" s="203"/>
      <c r="D197" s="187" t="s">
        <v>143</v>
      </c>
      <c r="E197" s="204" t="s">
        <v>19</v>
      </c>
      <c r="F197" s="205" t="s">
        <v>836</v>
      </c>
      <c r="G197" s="203"/>
      <c r="H197" s="206">
        <v>13.977</v>
      </c>
      <c r="I197" s="207"/>
      <c r="J197" s="203"/>
      <c r="K197" s="203"/>
      <c r="L197" s="208"/>
      <c r="M197" s="209"/>
      <c r="N197" s="210"/>
      <c r="O197" s="210"/>
      <c r="P197" s="210"/>
      <c r="Q197" s="210"/>
      <c r="R197" s="210"/>
      <c r="S197" s="210"/>
      <c r="T197" s="211"/>
      <c r="AT197" s="212" t="s">
        <v>143</v>
      </c>
      <c r="AU197" s="212" t="s">
        <v>82</v>
      </c>
      <c r="AV197" s="14" t="s">
        <v>82</v>
      </c>
      <c r="AW197" s="14" t="s">
        <v>33</v>
      </c>
      <c r="AX197" s="14" t="s">
        <v>72</v>
      </c>
      <c r="AY197" s="212" t="s">
        <v>132</v>
      </c>
    </row>
    <row r="198" spans="1:65" s="13" customFormat="1" ht="11.25">
      <c r="B198" s="192"/>
      <c r="C198" s="193"/>
      <c r="D198" s="187" t="s">
        <v>143</v>
      </c>
      <c r="E198" s="194" t="s">
        <v>19</v>
      </c>
      <c r="F198" s="195" t="s">
        <v>837</v>
      </c>
      <c r="G198" s="193"/>
      <c r="H198" s="194" t="s">
        <v>19</v>
      </c>
      <c r="I198" s="196"/>
      <c r="J198" s="193"/>
      <c r="K198" s="193"/>
      <c r="L198" s="197"/>
      <c r="M198" s="198"/>
      <c r="N198" s="199"/>
      <c r="O198" s="199"/>
      <c r="P198" s="199"/>
      <c r="Q198" s="199"/>
      <c r="R198" s="199"/>
      <c r="S198" s="199"/>
      <c r="T198" s="200"/>
      <c r="AT198" s="201" t="s">
        <v>143</v>
      </c>
      <c r="AU198" s="201" t="s">
        <v>82</v>
      </c>
      <c r="AV198" s="13" t="s">
        <v>80</v>
      </c>
      <c r="AW198" s="13" t="s">
        <v>33</v>
      </c>
      <c r="AX198" s="13" t="s">
        <v>72</v>
      </c>
      <c r="AY198" s="201" t="s">
        <v>132</v>
      </c>
    </row>
    <row r="199" spans="1:65" s="14" customFormat="1" ht="11.25">
      <c r="B199" s="202"/>
      <c r="C199" s="203"/>
      <c r="D199" s="187" t="s">
        <v>143</v>
      </c>
      <c r="E199" s="204" t="s">
        <v>19</v>
      </c>
      <c r="F199" s="205" t="s">
        <v>838</v>
      </c>
      <c r="G199" s="203"/>
      <c r="H199" s="206">
        <v>40.774000000000001</v>
      </c>
      <c r="I199" s="207"/>
      <c r="J199" s="203"/>
      <c r="K199" s="203"/>
      <c r="L199" s="208"/>
      <c r="M199" s="209"/>
      <c r="N199" s="210"/>
      <c r="O199" s="210"/>
      <c r="P199" s="210"/>
      <c r="Q199" s="210"/>
      <c r="R199" s="210"/>
      <c r="S199" s="210"/>
      <c r="T199" s="211"/>
      <c r="AT199" s="212" t="s">
        <v>143</v>
      </c>
      <c r="AU199" s="212" t="s">
        <v>82</v>
      </c>
      <c r="AV199" s="14" t="s">
        <v>82</v>
      </c>
      <c r="AW199" s="14" t="s">
        <v>33</v>
      </c>
      <c r="AX199" s="14" t="s">
        <v>72</v>
      </c>
      <c r="AY199" s="212" t="s">
        <v>132</v>
      </c>
    </row>
    <row r="200" spans="1:65" s="13" customFormat="1" ht="11.25">
      <c r="B200" s="192"/>
      <c r="C200" s="193"/>
      <c r="D200" s="187" t="s">
        <v>143</v>
      </c>
      <c r="E200" s="194" t="s">
        <v>19</v>
      </c>
      <c r="F200" s="195" t="s">
        <v>839</v>
      </c>
      <c r="G200" s="193"/>
      <c r="H200" s="194" t="s">
        <v>19</v>
      </c>
      <c r="I200" s="196"/>
      <c r="J200" s="193"/>
      <c r="K200" s="193"/>
      <c r="L200" s="197"/>
      <c r="M200" s="198"/>
      <c r="N200" s="199"/>
      <c r="O200" s="199"/>
      <c r="P200" s="199"/>
      <c r="Q200" s="199"/>
      <c r="R200" s="199"/>
      <c r="S200" s="199"/>
      <c r="T200" s="200"/>
      <c r="AT200" s="201" t="s">
        <v>143</v>
      </c>
      <c r="AU200" s="201" t="s">
        <v>82</v>
      </c>
      <c r="AV200" s="13" t="s">
        <v>80</v>
      </c>
      <c r="AW200" s="13" t="s">
        <v>33</v>
      </c>
      <c r="AX200" s="13" t="s">
        <v>72</v>
      </c>
      <c r="AY200" s="201" t="s">
        <v>132</v>
      </c>
    </row>
    <row r="201" spans="1:65" s="14" customFormat="1" ht="11.25">
      <c r="B201" s="202"/>
      <c r="C201" s="203"/>
      <c r="D201" s="187" t="s">
        <v>143</v>
      </c>
      <c r="E201" s="204" t="s">
        <v>19</v>
      </c>
      <c r="F201" s="205" t="s">
        <v>840</v>
      </c>
      <c r="G201" s="203"/>
      <c r="H201" s="206">
        <v>44.286999999999999</v>
      </c>
      <c r="I201" s="207"/>
      <c r="J201" s="203"/>
      <c r="K201" s="203"/>
      <c r="L201" s="208"/>
      <c r="M201" s="209"/>
      <c r="N201" s="210"/>
      <c r="O201" s="210"/>
      <c r="P201" s="210"/>
      <c r="Q201" s="210"/>
      <c r="R201" s="210"/>
      <c r="S201" s="210"/>
      <c r="T201" s="211"/>
      <c r="AT201" s="212" t="s">
        <v>143</v>
      </c>
      <c r="AU201" s="212" t="s">
        <v>82</v>
      </c>
      <c r="AV201" s="14" t="s">
        <v>82</v>
      </c>
      <c r="AW201" s="14" t="s">
        <v>33</v>
      </c>
      <c r="AX201" s="14" t="s">
        <v>72</v>
      </c>
      <c r="AY201" s="212" t="s">
        <v>132</v>
      </c>
    </row>
    <row r="202" spans="1:65" s="13" customFormat="1" ht="11.25">
      <c r="B202" s="192"/>
      <c r="C202" s="193"/>
      <c r="D202" s="187" t="s">
        <v>143</v>
      </c>
      <c r="E202" s="194" t="s">
        <v>19</v>
      </c>
      <c r="F202" s="195" t="s">
        <v>841</v>
      </c>
      <c r="G202" s="193"/>
      <c r="H202" s="194" t="s">
        <v>19</v>
      </c>
      <c r="I202" s="196"/>
      <c r="J202" s="193"/>
      <c r="K202" s="193"/>
      <c r="L202" s="197"/>
      <c r="M202" s="198"/>
      <c r="N202" s="199"/>
      <c r="O202" s="199"/>
      <c r="P202" s="199"/>
      <c r="Q202" s="199"/>
      <c r="R202" s="199"/>
      <c r="S202" s="199"/>
      <c r="T202" s="200"/>
      <c r="AT202" s="201" t="s">
        <v>143</v>
      </c>
      <c r="AU202" s="201" t="s">
        <v>82</v>
      </c>
      <c r="AV202" s="13" t="s">
        <v>80</v>
      </c>
      <c r="AW202" s="13" t="s">
        <v>33</v>
      </c>
      <c r="AX202" s="13" t="s">
        <v>72</v>
      </c>
      <c r="AY202" s="201" t="s">
        <v>132</v>
      </c>
    </row>
    <row r="203" spans="1:65" s="14" customFormat="1" ht="11.25">
      <c r="B203" s="202"/>
      <c r="C203" s="203"/>
      <c r="D203" s="187" t="s">
        <v>143</v>
      </c>
      <c r="E203" s="204" t="s">
        <v>19</v>
      </c>
      <c r="F203" s="205" t="s">
        <v>842</v>
      </c>
      <c r="G203" s="203"/>
      <c r="H203" s="206">
        <v>100.785</v>
      </c>
      <c r="I203" s="207"/>
      <c r="J203" s="203"/>
      <c r="K203" s="203"/>
      <c r="L203" s="208"/>
      <c r="M203" s="209"/>
      <c r="N203" s="210"/>
      <c r="O203" s="210"/>
      <c r="P203" s="210"/>
      <c r="Q203" s="210"/>
      <c r="R203" s="210"/>
      <c r="S203" s="210"/>
      <c r="T203" s="211"/>
      <c r="AT203" s="212" t="s">
        <v>143</v>
      </c>
      <c r="AU203" s="212" t="s">
        <v>82</v>
      </c>
      <c r="AV203" s="14" t="s">
        <v>82</v>
      </c>
      <c r="AW203" s="14" t="s">
        <v>33</v>
      </c>
      <c r="AX203" s="14" t="s">
        <v>72</v>
      </c>
      <c r="AY203" s="212" t="s">
        <v>132</v>
      </c>
    </row>
    <row r="204" spans="1:65" s="13" customFormat="1" ht="11.25">
      <c r="B204" s="192"/>
      <c r="C204" s="193"/>
      <c r="D204" s="187" t="s">
        <v>143</v>
      </c>
      <c r="E204" s="194" t="s">
        <v>19</v>
      </c>
      <c r="F204" s="195" t="s">
        <v>843</v>
      </c>
      <c r="G204" s="193"/>
      <c r="H204" s="194" t="s">
        <v>19</v>
      </c>
      <c r="I204" s="196"/>
      <c r="J204" s="193"/>
      <c r="K204" s="193"/>
      <c r="L204" s="197"/>
      <c r="M204" s="198"/>
      <c r="N204" s="199"/>
      <c r="O204" s="199"/>
      <c r="P204" s="199"/>
      <c r="Q204" s="199"/>
      <c r="R204" s="199"/>
      <c r="S204" s="199"/>
      <c r="T204" s="200"/>
      <c r="AT204" s="201" t="s">
        <v>143</v>
      </c>
      <c r="AU204" s="201" t="s">
        <v>82</v>
      </c>
      <c r="AV204" s="13" t="s">
        <v>80</v>
      </c>
      <c r="AW204" s="13" t="s">
        <v>33</v>
      </c>
      <c r="AX204" s="13" t="s">
        <v>72</v>
      </c>
      <c r="AY204" s="201" t="s">
        <v>132</v>
      </c>
    </row>
    <row r="205" spans="1:65" s="14" customFormat="1" ht="11.25">
      <c r="B205" s="202"/>
      <c r="C205" s="203"/>
      <c r="D205" s="187" t="s">
        <v>143</v>
      </c>
      <c r="E205" s="204" t="s">
        <v>19</v>
      </c>
      <c r="F205" s="205" t="s">
        <v>844</v>
      </c>
      <c r="G205" s="203"/>
      <c r="H205" s="206">
        <v>22.759</v>
      </c>
      <c r="I205" s="207"/>
      <c r="J205" s="203"/>
      <c r="K205" s="203"/>
      <c r="L205" s="208"/>
      <c r="M205" s="209"/>
      <c r="N205" s="210"/>
      <c r="O205" s="210"/>
      <c r="P205" s="210"/>
      <c r="Q205" s="210"/>
      <c r="R205" s="210"/>
      <c r="S205" s="210"/>
      <c r="T205" s="211"/>
      <c r="AT205" s="212" t="s">
        <v>143</v>
      </c>
      <c r="AU205" s="212" t="s">
        <v>82</v>
      </c>
      <c r="AV205" s="14" t="s">
        <v>82</v>
      </c>
      <c r="AW205" s="14" t="s">
        <v>33</v>
      </c>
      <c r="AX205" s="14" t="s">
        <v>72</v>
      </c>
      <c r="AY205" s="212" t="s">
        <v>132</v>
      </c>
    </row>
    <row r="206" spans="1:65" s="15" customFormat="1" ht="11.25">
      <c r="B206" s="213"/>
      <c r="C206" s="214"/>
      <c r="D206" s="187" t="s">
        <v>143</v>
      </c>
      <c r="E206" s="215" t="s">
        <v>19</v>
      </c>
      <c r="F206" s="216" t="s">
        <v>163</v>
      </c>
      <c r="G206" s="214"/>
      <c r="H206" s="217">
        <v>283.35599999999999</v>
      </c>
      <c r="I206" s="218"/>
      <c r="J206" s="214"/>
      <c r="K206" s="214"/>
      <c r="L206" s="219"/>
      <c r="M206" s="220"/>
      <c r="N206" s="221"/>
      <c r="O206" s="221"/>
      <c r="P206" s="221"/>
      <c r="Q206" s="221"/>
      <c r="R206" s="221"/>
      <c r="S206" s="221"/>
      <c r="T206" s="222"/>
      <c r="AT206" s="223" t="s">
        <v>143</v>
      </c>
      <c r="AU206" s="223" t="s">
        <v>82</v>
      </c>
      <c r="AV206" s="15" t="s">
        <v>139</v>
      </c>
      <c r="AW206" s="15" t="s">
        <v>33</v>
      </c>
      <c r="AX206" s="15" t="s">
        <v>80</v>
      </c>
      <c r="AY206" s="223" t="s">
        <v>132</v>
      </c>
    </row>
    <row r="207" spans="1:65" s="2" customFormat="1" ht="14.45" customHeight="1">
      <c r="A207" s="35"/>
      <c r="B207" s="36"/>
      <c r="C207" s="224" t="s">
        <v>270</v>
      </c>
      <c r="D207" s="224" t="s">
        <v>214</v>
      </c>
      <c r="E207" s="225" t="s">
        <v>845</v>
      </c>
      <c r="F207" s="226" t="s">
        <v>846</v>
      </c>
      <c r="G207" s="227" t="s">
        <v>217</v>
      </c>
      <c r="H207" s="228">
        <v>25.158999999999999</v>
      </c>
      <c r="I207" s="229"/>
      <c r="J207" s="230">
        <f>ROUND(I207*H207,2)</f>
        <v>0</v>
      </c>
      <c r="K207" s="226" t="s">
        <v>138</v>
      </c>
      <c r="L207" s="231"/>
      <c r="M207" s="232" t="s">
        <v>19</v>
      </c>
      <c r="N207" s="233" t="s">
        <v>43</v>
      </c>
      <c r="O207" s="65"/>
      <c r="P207" s="183">
        <f>O207*H207</f>
        <v>0</v>
      </c>
      <c r="Q207" s="183">
        <v>1</v>
      </c>
      <c r="R207" s="183">
        <f>Q207*H207</f>
        <v>25.158999999999999</v>
      </c>
      <c r="S207" s="183">
        <v>0</v>
      </c>
      <c r="T207" s="184">
        <f>S207*H207</f>
        <v>0</v>
      </c>
      <c r="U207" s="35"/>
      <c r="V207" s="35"/>
      <c r="W207" s="35"/>
      <c r="X207" s="35"/>
      <c r="Y207" s="35"/>
      <c r="Z207" s="35"/>
      <c r="AA207" s="35"/>
      <c r="AB207" s="35"/>
      <c r="AC207" s="35"/>
      <c r="AD207" s="35"/>
      <c r="AE207" s="35"/>
      <c r="AR207" s="185" t="s">
        <v>186</v>
      </c>
      <c r="AT207" s="185" t="s">
        <v>214</v>
      </c>
      <c r="AU207" s="185" t="s">
        <v>82</v>
      </c>
      <c r="AY207" s="18" t="s">
        <v>132</v>
      </c>
      <c r="BE207" s="186">
        <f>IF(N207="základní",J207,0)</f>
        <v>0</v>
      </c>
      <c r="BF207" s="186">
        <f>IF(N207="snížená",J207,0)</f>
        <v>0</v>
      </c>
      <c r="BG207" s="186">
        <f>IF(N207="zákl. přenesená",J207,0)</f>
        <v>0</v>
      </c>
      <c r="BH207" s="186">
        <f>IF(N207="sníž. přenesená",J207,0)</f>
        <v>0</v>
      </c>
      <c r="BI207" s="186">
        <f>IF(N207="nulová",J207,0)</f>
        <v>0</v>
      </c>
      <c r="BJ207" s="18" t="s">
        <v>80</v>
      </c>
      <c r="BK207" s="186">
        <f>ROUND(I207*H207,2)</f>
        <v>0</v>
      </c>
      <c r="BL207" s="18" t="s">
        <v>139</v>
      </c>
      <c r="BM207" s="185" t="s">
        <v>847</v>
      </c>
    </row>
    <row r="208" spans="1:65" s="13" customFormat="1" ht="11.25">
      <c r="B208" s="192"/>
      <c r="C208" s="193"/>
      <c r="D208" s="187" t="s">
        <v>143</v>
      </c>
      <c r="E208" s="194" t="s">
        <v>19</v>
      </c>
      <c r="F208" s="195" t="s">
        <v>835</v>
      </c>
      <c r="G208" s="193"/>
      <c r="H208" s="194" t="s">
        <v>19</v>
      </c>
      <c r="I208" s="196"/>
      <c r="J208" s="193"/>
      <c r="K208" s="193"/>
      <c r="L208" s="197"/>
      <c r="M208" s="198"/>
      <c r="N208" s="199"/>
      <c r="O208" s="199"/>
      <c r="P208" s="199"/>
      <c r="Q208" s="199"/>
      <c r="R208" s="199"/>
      <c r="S208" s="199"/>
      <c r="T208" s="200"/>
      <c r="AT208" s="201" t="s">
        <v>143</v>
      </c>
      <c r="AU208" s="201" t="s">
        <v>82</v>
      </c>
      <c r="AV208" s="13" t="s">
        <v>80</v>
      </c>
      <c r="AW208" s="13" t="s">
        <v>33</v>
      </c>
      <c r="AX208" s="13" t="s">
        <v>72</v>
      </c>
      <c r="AY208" s="201" t="s">
        <v>132</v>
      </c>
    </row>
    <row r="209" spans="1:65" s="13" customFormat="1" ht="11.25">
      <c r="B209" s="192"/>
      <c r="C209" s="193"/>
      <c r="D209" s="187" t="s">
        <v>143</v>
      </c>
      <c r="E209" s="194" t="s">
        <v>19</v>
      </c>
      <c r="F209" s="195" t="s">
        <v>848</v>
      </c>
      <c r="G209" s="193"/>
      <c r="H209" s="194" t="s">
        <v>19</v>
      </c>
      <c r="I209" s="196"/>
      <c r="J209" s="193"/>
      <c r="K209" s="193"/>
      <c r="L209" s="197"/>
      <c r="M209" s="198"/>
      <c r="N209" s="199"/>
      <c r="O209" s="199"/>
      <c r="P209" s="199"/>
      <c r="Q209" s="199"/>
      <c r="R209" s="199"/>
      <c r="S209" s="199"/>
      <c r="T209" s="200"/>
      <c r="AT209" s="201" t="s">
        <v>143</v>
      </c>
      <c r="AU209" s="201" t="s">
        <v>82</v>
      </c>
      <c r="AV209" s="13" t="s">
        <v>80</v>
      </c>
      <c r="AW209" s="13" t="s">
        <v>33</v>
      </c>
      <c r="AX209" s="13" t="s">
        <v>72</v>
      </c>
      <c r="AY209" s="201" t="s">
        <v>132</v>
      </c>
    </row>
    <row r="210" spans="1:65" s="14" customFormat="1" ht="11.25">
      <c r="B210" s="202"/>
      <c r="C210" s="203"/>
      <c r="D210" s="187" t="s">
        <v>143</v>
      </c>
      <c r="E210" s="204" t="s">
        <v>19</v>
      </c>
      <c r="F210" s="205" t="s">
        <v>836</v>
      </c>
      <c r="G210" s="203"/>
      <c r="H210" s="206">
        <v>13.977</v>
      </c>
      <c r="I210" s="207"/>
      <c r="J210" s="203"/>
      <c r="K210" s="203"/>
      <c r="L210" s="208"/>
      <c r="M210" s="209"/>
      <c r="N210" s="210"/>
      <c r="O210" s="210"/>
      <c r="P210" s="210"/>
      <c r="Q210" s="210"/>
      <c r="R210" s="210"/>
      <c r="S210" s="210"/>
      <c r="T210" s="211"/>
      <c r="AT210" s="212" t="s">
        <v>143</v>
      </c>
      <c r="AU210" s="212" t="s">
        <v>82</v>
      </c>
      <c r="AV210" s="14" t="s">
        <v>82</v>
      </c>
      <c r="AW210" s="14" t="s">
        <v>33</v>
      </c>
      <c r="AX210" s="14" t="s">
        <v>80</v>
      </c>
      <c r="AY210" s="212" t="s">
        <v>132</v>
      </c>
    </row>
    <row r="211" spans="1:65" s="14" customFormat="1" ht="11.25">
      <c r="B211" s="202"/>
      <c r="C211" s="203"/>
      <c r="D211" s="187" t="s">
        <v>143</v>
      </c>
      <c r="E211" s="203"/>
      <c r="F211" s="205" t="s">
        <v>849</v>
      </c>
      <c r="G211" s="203"/>
      <c r="H211" s="206">
        <v>25.158999999999999</v>
      </c>
      <c r="I211" s="207"/>
      <c r="J211" s="203"/>
      <c r="K211" s="203"/>
      <c r="L211" s="208"/>
      <c r="M211" s="209"/>
      <c r="N211" s="210"/>
      <c r="O211" s="210"/>
      <c r="P211" s="210"/>
      <c r="Q211" s="210"/>
      <c r="R211" s="210"/>
      <c r="S211" s="210"/>
      <c r="T211" s="211"/>
      <c r="AT211" s="212" t="s">
        <v>143</v>
      </c>
      <c r="AU211" s="212" t="s">
        <v>82</v>
      </c>
      <c r="AV211" s="14" t="s">
        <v>82</v>
      </c>
      <c r="AW211" s="14" t="s">
        <v>4</v>
      </c>
      <c r="AX211" s="14" t="s">
        <v>80</v>
      </c>
      <c r="AY211" s="212" t="s">
        <v>132</v>
      </c>
    </row>
    <row r="212" spans="1:65" s="2" customFormat="1" ht="24.2" customHeight="1">
      <c r="A212" s="35"/>
      <c r="B212" s="36"/>
      <c r="C212" s="174" t="s">
        <v>276</v>
      </c>
      <c r="D212" s="174" t="s">
        <v>134</v>
      </c>
      <c r="E212" s="175" t="s">
        <v>464</v>
      </c>
      <c r="F212" s="176" t="s">
        <v>465</v>
      </c>
      <c r="G212" s="177" t="s">
        <v>183</v>
      </c>
      <c r="H212" s="178">
        <v>5.4850000000000003</v>
      </c>
      <c r="I212" s="179"/>
      <c r="J212" s="180">
        <f>ROUND(I212*H212,2)</f>
        <v>0</v>
      </c>
      <c r="K212" s="176" t="s">
        <v>138</v>
      </c>
      <c r="L212" s="40"/>
      <c r="M212" s="181" t="s">
        <v>19</v>
      </c>
      <c r="N212" s="182" t="s">
        <v>43</v>
      </c>
      <c r="O212" s="65"/>
      <c r="P212" s="183">
        <f>O212*H212</f>
        <v>0</v>
      </c>
      <c r="Q212" s="183">
        <v>0</v>
      </c>
      <c r="R212" s="183">
        <f>Q212*H212</f>
        <v>0</v>
      </c>
      <c r="S212" s="183">
        <v>0</v>
      </c>
      <c r="T212" s="184">
        <f>S212*H212</f>
        <v>0</v>
      </c>
      <c r="U212" s="35"/>
      <c r="V212" s="35"/>
      <c r="W212" s="35"/>
      <c r="X212" s="35"/>
      <c r="Y212" s="35"/>
      <c r="Z212" s="35"/>
      <c r="AA212" s="35"/>
      <c r="AB212" s="35"/>
      <c r="AC212" s="35"/>
      <c r="AD212" s="35"/>
      <c r="AE212" s="35"/>
      <c r="AR212" s="185" t="s">
        <v>139</v>
      </c>
      <c r="AT212" s="185" t="s">
        <v>134</v>
      </c>
      <c r="AU212" s="185" t="s">
        <v>82</v>
      </c>
      <c r="AY212" s="18" t="s">
        <v>132</v>
      </c>
      <c r="BE212" s="186">
        <f>IF(N212="základní",J212,0)</f>
        <v>0</v>
      </c>
      <c r="BF212" s="186">
        <f>IF(N212="snížená",J212,0)</f>
        <v>0</v>
      </c>
      <c r="BG212" s="186">
        <f>IF(N212="zákl. přenesená",J212,0)</f>
        <v>0</v>
      </c>
      <c r="BH212" s="186">
        <f>IF(N212="sníž. přenesená",J212,0)</f>
        <v>0</v>
      </c>
      <c r="BI212" s="186">
        <f>IF(N212="nulová",J212,0)</f>
        <v>0</v>
      </c>
      <c r="BJ212" s="18" t="s">
        <v>80</v>
      </c>
      <c r="BK212" s="186">
        <f>ROUND(I212*H212,2)</f>
        <v>0</v>
      </c>
      <c r="BL212" s="18" t="s">
        <v>139</v>
      </c>
      <c r="BM212" s="185" t="s">
        <v>850</v>
      </c>
    </row>
    <row r="213" spans="1:65" s="2" customFormat="1" ht="126.75">
      <c r="A213" s="35"/>
      <c r="B213" s="36"/>
      <c r="C213" s="37"/>
      <c r="D213" s="187" t="s">
        <v>141</v>
      </c>
      <c r="E213" s="37"/>
      <c r="F213" s="188" t="s">
        <v>467</v>
      </c>
      <c r="G213" s="37"/>
      <c r="H213" s="37"/>
      <c r="I213" s="189"/>
      <c r="J213" s="37"/>
      <c r="K213" s="37"/>
      <c r="L213" s="40"/>
      <c r="M213" s="190"/>
      <c r="N213" s="191"/>
      <c r="O213" s="65"/>
      <c r="P213" s="65"/>
      <c r="Q213" s="65"/>
      <c r="R213" s="65"/>
      <c r="S213" s="65"/>
      <c r="T213" s="66"/>
      <c r="U213" s="35"/>
      <c r="V213" s="35"/>
      <c r="W213" s="35"/>
      <c r="X213" s="35"/>
      <c r="Y213" s="35"/>
      <c r="Z213" s="35"/>
      <c r="AA213" s="35"/>
      <c r="AB213" s="35"/>
      <c r="AC213" s="35"/>
      <c r="AD213" s="35"/>
      <c r="AE213" s="35"/>
      <c r="AT213" s="18" t="s">
        <v>141</v>
      </c>
      <c r="AU213" s="18" t="s">
        <v>82</v>
      </c>
    </row>
    <row r="214" spans="1:65" s="13" customFormat="1" ht="11.25">
      <c r="B214" s="192"/>
      <c r="C214" s="193"/>
      <c r="D214" s="187" t="s">
        <v>143</v>
      </c>
      <c r="E214" s="194" t="s">
        <v>19</v>
      </c>
      <c r="F214" s="195" t="s">
        <v>851</v>
      </c>
      <c r="G214" s="193"/>
      <c r="H214" s="194" t="s">
        <v>19</v>
      </c>
      <c r="I214" s="196"/>
      <c r="J214" s="193"/>
      <c r="K214" s="193"/>
      <c r="L214" s="197"/>
      <c r="M214" s="198"/>
      <c r="N214" s="199"/>
      <c r="O214" s="199"/>
      <c r="P214" s="199"/>
      <c r="Q214" s="199"/>
      <c r="R214" s="199"/>
      <c r="S214" s="199"/>
      <c r="T214" s="200"/>
      <c r="AT214" s="201" t="s">
        <v>143</v>
      </c>
      <c r="AU214" s="201" t="s">
        <v>82</v>
      </c>
      <c r="AV214" s="13" t="s">
        <v>80</v>
      </c>
      <c r="AW214" s="13" t="s">
        <v>33</v>
      </c>
      <c r="AX214" s="13" t="s">
        <v>72</v>
      </c>
      <c r="AY214" s="201" t="s">
        <v>132</v>
      </c>
    </row>
    <row r="215" spans="1:65" s="14" customFormat="1" ht="11.25">
      <c r="B215" s="202"/>
      <c r="C215" s="203"/>
      <c r="D215" s="187" t="s">
        <v>143</v>
      </c>
      <c r="E215" s="204" t="s">
        <v>19</v>
      </c>
      <c r="F215" s="205" t="s">
        <v>852</v>
      </c>
      <c r="G215" s="203"/>
      <c r="H215" s="206">
        <v>5.4850000000000003</v>
      </c>
      <c r="I215" s="207"/>
      <c r="J215" s="203"/>
      <c r="K215" s="203"/>
      <c r="L215" s="208"/>
      <c r="M215" s="209"/>
      <c r="N215" s="210"/>
      <c r="O215" s="210"/>
      <c r="P215" s="210"/>
      <c r="Q215" s="210"/>
      <c r="R215" s="210"/>
      <c r="S215" s="210"/>
      <c r="T215" s="211"/>
      <c r="AT215" s="212" t="s">
        <v>143</v>
      </c>
      <c r="AU215" s="212" t="s">
        <v>82</v>
      </c>
      <c r="AV215" s="14" t="s">
        <v>82</v>
      </c>
      <c r="AW215" s="14" t="s">
        <v>33</v>
      </c>
      <c r="AX215" s="14" t="s">
        <v>80</v>
      </c>
      <c r="AY215" s="212" t="s">
        <v>132</v>
      </c>
    </row>
    <row r="216" spans="1:65" s="2" customFormat="1" ht="14.45" customHeight="1">
      <c r="A216" s="35"/>
      <c r="B216" s="36"/>
      <c r="C216" s="224" t="s">
        <v>281</v>
      </c>
      <c r="D216" s="224" t="s">
        <v>214</v>
      </c>
      <c r="E216" s="225" t="s">
        <v>215</v>
      </c>
      <c r="F216" s="226" t="s">
        <v>853</v>
      </c>
      <c r="G216" s="227" t="s">
        <v>217</v>
      </c>
      <c r="H216" s="228">
        <v>9.8729999999999993</v>
      </c>
      <c r="I216" s="229"/>
      <c r="J216" s="230">
        <f>ROUND(I216*H216,2)</f>
        <v>0</v>
      </c>
      <c r="K216" s="226" t="s">
        <v>19</v>
      </c>
      <c r="L216" s="231"/>
      <c r="M216" s="232" t="s">
        <v>19</v>
      </c>
      <c r="N216" s="233" t="s">
        <v>43</v>
      </c>
      <c r="O216" s="65"/>
      <c r="P216" s="183">
        <f>O216*H216</f>
        <v>0</v>
      </c>
      <c r="Q216" s="183">
        <v>1</v>
      </c>
      <c r="R216" s="183">
        <f>Q216*H216</f>
        <v>9.8729999999999993</v>
      </c>
      <c r="S216" s="183">
        <v>0</v>
      </c>
      <c r="T216" s="184">
        <f>S216*H216</f>
        <v>0</v>
      </c>
      <c r="U216" s="35"/>
      <c r="V216" s="35"/>
      <c r="W216" s="35"/>
      <c r="X216" s="35"/>
      <c r="Y216" s="35"/>
      <c r="Z216" s="35"/>
      <c r="AA216" s="35"/>
      <c r="AB216" s="35"/>
      <c r="AC216" s="35"/>
      <c r="AD216" s="35"/>
      <c r="AE216" s="35"/>
      <c r="AR216" s="185" t="s">
        <v>186</v>
      </c>
      <c r="AT216" s="185" t="s">
        <v>214</v>
      </c>
      <c r="AU216" s="185" t="s">
        <v>82</v>
      </c>
      <c r="AY216" s="18" t="s">
        <v>132</v>
      </c>
      <c r="BE216" s="186">
        <f>IF(N216="základní",J216,0)</f>
        <v>0</v>
      </c>
      <c r="BF216" s="186">
        <f>IF(N216="snížená",J216,0)</f>
        <v>0</v>
      </c>
      <c r="BG216" s="186">
        <f>IF(N216="zákl. přenesená",J216,0)</f>
        <v>0</v>
      </c>
      <c r="BH216" s="186">
        <f>IF(N216="sníž. přenesená",J216,0)</f>
        <v>0</v>
      </c>
      <c r="BI216" s="186">
        <f>IF(N216="nulová",J216,0)</f>
        <v>0</v>
      </c>
      <c r="BJ216" s="18" t="s">
        <v>80</v>
      </c>
      <c r="BK216" s="186">
        <f>ROUND(I216*H216,2)</f>
        <v>0</v>
      </c>
      <c r="BL216" s="18" t="s">
        <v>139</v>
      </c>
      <c r="BM216" s="185" t="s">
        <v>854</v>
      </c>
    </row>
    <row r="217" spans="1:65" s="13" customFormat="1" ht="11.25">
      <c r="B217" s="192"/>
      <c r="C217" s="193"/>
      <c r="D217" s="187" t="s">
        <v>143</v>
      </c>
      <c r="E217" s="194" t="s">
        <v>19</v>
      </c>
      <c r="F217" s="195" t="s">
        <v>855</v>
      </c>
      <c r="G217" s="193"/>
      <c r="H217" s="194" t="s">
        <v>19</v>
      </c>
      <c r="I217" s="196"/>
      <c r="J217" s="193"/>
      <c r="K217" s="193"/>
      <c r="L217" s="197"/>
      <c r="M217" s="198"/>
      <c r="N217" s="199"/>
      <c r="O217" s="199"/>
      <c r="P217" s="199"/>
      <c r="Q217" s="199"/>
      <c r="R217" s="199"/>
      <c r="S217" s="199"/>
      <c r="T217" s="200"/>
      <c r="AT217" s="201" t="s">
        <v>143</v>
      </c>
      <c r="AU217" s="201" t="s">
        <v>82</v>
      </c>
      <c r="AV217" s="13" t="s">
        <v>80</v>
      </c>
      <c r="AW217" s="13" t="s">
        <v>33</v>
      </c>
      <c r="AX217" s="13" t="s">
        <v>72</v>
      </c>
      <c r="AY217" s="201" t="s">
        <v>132</v>
      </c>
    </row>
    <row r="218" spans="1:65" s="13" customFormat="1" ht="11.25">
      <c r="B218" s="192"/>
      <c r="C218" s="193"/>
      <c r="D218" s="187" t="s">
        <v>143</v>
      </c>
      <c r="E218" s="194" t="s">
        <v>19</v>
      </c>
      <c r="F218" s="195" t="s">
        <v>851</v>
      </c>
      <c r="G218" s="193"/>
      <c r="H218" s="194" t="s">
        <v>19</v>
      </c>
      <c r="I218" s="196"/>
      <c r="J218" s="193"/>
      <c r="K218" s="193"/>
      <c r="L218" s="197"/>
      <c r="M218" s="198"/>
      <c r="N218" s="199"/>
      <c r="O218" s="199"/>
      <c r="P218" s="199"/>
      <c r="Q218" s="199"/>
      <c r="R218" s="199"/>
      <c r="S218" s="199"/>
      <c r="T218" s="200"/>
      <c r="AT218" s="201" t="s">
        <v>143</v>
      </c>
      <c r="AU218" s="201" t="s">
        <v>82</v>
      </c>
      <c r="AV218" s="13" t="s">
        <v>80</v>
      </c>
      <c r="AW218" s="13" t="s">
        <v>33</v>
      </c>
      <c r="AX218" s="13" t="s">
        <v>72</v>
      </c>
      <c r="AY218" s="201" t="s">
        <v>132</v>
      </c>
    </row>
    <row r="219" spans="1:65" s="14" customFormat="1" ht="11.25">
      <c r="B219" s="202"/>
      <c r="C219" s="203"/>
      <c r="D219" s="187" t="s">
        <v>143</v>
      </c>
      <c r="E219" s="204" t="s">
        <v>19</v>
      </c>
      <c r="F219" s="205" t="s">
        <v>852</v>
      </c>
      <c r="G219" s="203"/>
      <c r="H219" s="206">
        <v>5.4850000000000003</v>
      </c>
      <c r="I219" s="207"/>
      <c r="J219" s="203"/>
      <c r="K219" s="203"/>
      <c r="L219" s="208"/>
      <c r="M219" s="209"/>
      <c r="N219" s="210"/>
      <c r="O219" s="210"/>
      <c r="P219" s="210"/>
      <c r="Q219" s="210"/>
      <c r="R219" s="210"/>
      <c r="S219" s="210"/>
      <c r="T219" s="211"/>
      <c r="AT219" s="212" t="s">
        <v>143</v>
      </c>
      <c r="AU219" s="212" t="s">
        <v>82</v>
      </c>
      <c r="AV219" s="14" t="s">
        <v>82</v>
      </c>
      <c r="AW219" s="14" t="s">
        <v>33</v>
      </c>
      <c r="AX219" s="14" t="s">
        <v>80</v>
      </c>
      <c r="AY219" s="212" t="s">
        <v>132</v>
      </c>
    </row>
    <row r="220" spans="1:65" s="14" customFormat="1" ht="11.25">
      <c r="B220" s="202"/>
      <c r="C220" s="203"/>
      <c r="D220" s="187" t="s">
        <v>143</v>
      </c>
      <c r="E220" s="203"/>
      <c r="F220" s="205" t="s">
        <v>856</v>
      </c>
      <c r="G220" s="203"/>
      <c r="H220" s="206">
        <v>9.8729999999999993</v>
      </c>
      <c r="I220" s="207"/>
      <c r="J220" s="203"/>
      <c r="K220" s="203"/>
      <c r="L220" s="208"/>
      <c r="M220" s="209"/>
      <c r="N220" s="210"/>
      <c r="O220" s="210"/>
      <c r="P220" s="210"/>
      <c r="Q220" s="210"/>
      <c r="R220" s="210"/>
      <c r="S220" s="210"/>
      <c r="T220" s="211"/>
      <c r="AT220" s="212" t="s">
        <v>143</v>
      </c>
      <c r="AU220" s="212" t="s">
        <v>82</v>
      </c>
      <c r="AV220" s="14" t="s">
        <v>82</v>
      </c>
      <c r="AW220" s="14" t="s">
        <v>4</v>
      </c>
      <c r="AX220" s="14" t="s">
        <v>80</v>
      </c>
      <c r="AY220" s="212" t="s">
        <v>132</v>
      </c>
    </row>
    <row r="221" spans="1:65" s="2" customFormat="1" ht="24.2" customHeight="1">
      <c r="A221" s="35"/>
      <c r="B221" s="36"/>
      <c r="C221" s="174" t="s">
        <v>286</v>
      </c>
      <c r="D221" s="174" t="s">
        <v>134</v>
      </c>
      <c r="E221" s="175" t="s">
        <v>254</v>
      </c>
      <c r="F221" s="176" t="s">
        <v>255</v>
      </c>
      <c r="G221" s="177" t="s">
        <v>137</v>
      </c>
      <c r="H221" s="178">
        <v>88.92</v>
      </c>
      <c r="I221" s="179"/>
      <c r="J221" s="180">
        <f>ROUND(I221*H221,2)</f>
        <v>0</v>
      </c>
      <c r="K221" s="176" t="s">
        <v>138</v>
      </c>
      <c r="L221" s="40"/>
      <c r="M221" s="181" t="s">
        <v>19</v>
      </c>
      <c r="N221" s="182" t="s">
        <v>43</v>
      </c>
      <c r="O221" s="65"/>
      <c r="P221" s="183">
        <f>O221*H221</f>
        <v>0</v>
      </c>
      <c r="Q221" s="183">
        <v>0</v>
      </c>
      <c r="R221" s="183">
        <f>Q221*H221</f>
        <v>0</v>
      </c>
      <c r="S221" s="183">
        <v>0</v>
      </c>
      <c r="T221" s="184">
        <f>S221*H221</f>
        <v>0</v>
      </c>
      <c r="U221" s="35"/>
      <c r="V221" s="35"/>
      <c r="W221" s="35"/>
      <c r="X221" s="35"/>
      <c r="Y221" s="35"/>
      <c r="Z221" s="35"/>
      <c r="AA221" s="35"/>
      <c r="AB221" s="35"/>
      <c r="AC221" s="35"/>
      <c r="AD221" s="35"/>
      <c r="AE221" s="35"/>
      <c r="AR221" s="185" t="s">
        <v>139</v>
      </c>
      <c r="AT221" s="185" t="s">
        <v>134</v>
      </c>
      <c r="AU221" s="185" t="s">
        <v>82</v>
      </c>
      <c r="AY221" s="18" t="s">
        <v>132</v>
      </c>
      <c r="BE221" s="186">
        <f>IF(N221="základní",J221,0)</f>
        <v>0</v>
      </c>
      <c r="BF221" s="186">
        <f>IF(N221="snížená",J221,0)</f>
        <v>0</v>
      </c>
      <c r="BG221" s="186">
        <f>IF(N221="zákl. přenesená",J221,0)</f>
        <v>0</v>
      </c>
      <c r="BH221" s="186">
        <f>IF(N221="sníž. přenesená",J221,0)</f>
        <v>0</v>
      </c>
      <c r="BI221" s="186">
        <f>IF(N221="nulová",J221,0)</f>
        <v>0</v>
      </c>
      <c r="BJ221" s="18" t="s">
        <v>80</v>
      </c>
      <c r="BK221" s="186">
        <f>ROUND(I221*H221,2)</f>
        <v>0</v>
      </c>
      <c r="BL221" s="18" t="s">
        <v>139</v>
      </c>
      <c r="BM221" s="185" t="s">
        <v>857</v>
      </c>
    </row>
    <row r="222" spans="1:65" s="2" customFormat="1" ht="48.75">
      <c r="A222" s="35"/>
      <c r="B222" s="36"/>
      <c r="C222" s="37"/>
      <c r="D222" s="187" t="s">
        <v>141</v>
      </c>
      <c r="E222" s="37"/>
      <c r="F222" s="188" t="s">
        <v>257</v>
      </c>
      <c r="G222" s="37"/>
      <c r="H222" s="37"/>
      <c r="I222" s="189"/>
      <c r="J222" s="37"/>
      <c r="K222" s="37"/>
      <c r="L222" s="40"/>
      <c r="M222" s="190"/>
      <c r="N222" s="191"/>
      <c r="O222" s="65"/>
      <c r="P222" s="65"/>
      <c r="Q222" s="65"/>
      <c r="R222" s="65"/>
      <c r="S222" s="65"/>
      <c r="T222" s="66"/>
      <c r="U222" s="35"/>
      <c r="V222" s="35"/>
      <c r="W222" s="35"/>
      <c r="X222" s="35"/>
      <c r="Y222" s="35"/>
      <c r="Z222" s="35"/>
      <c r="AA222" s="35"/>
      <c r="AB222" s="35"/>
      <c r="AC222" s="35"/>
      <c r="AD222" s="35"/>
      <c r="AE222" s="35"/>
      <c r="AT222" s="18" t="s">
        <v>141</v>
      </c>
      <c r="AU222" s="18" t="s">
        <v>82</v>
      </c>
    </row>
    <row r="223" spans="1:65" s="13" customFormat="1" ht="11.25">
      <c r="B223" s="192"/>
      <c r="C223" s="193"/>
      <c r="D223" s="187" t="s">
        <v>143</v>
      </c>
      <c r="E223" s="194" t="s">
        <v>19</v>
      </c>
      <c r="F223" s="195" t="s">
        <v>858</v>
      </c>
      <c r="G223" s="193"/>
      <c r="H223" s="194" t="s">
        <v>19</v>
      </c>
      <c r="I223" s="196"/>
      <c r="J223" s="193"/>
      <c r="K223" s="193"/>
      <c r="L223" s="197"/>
      <c r="M223" s="198"/>
      <c r="N223" s="199"/>
      <c r="O223" s="199"/>
      <c r="P223" s="199"/>
      <c r="Q223" s="199"/>
      <c r="R223" s="199"/>
      <c r="S223" s="199"/>
      <c r="T223" s="200"/>
      <c r="AT223" s="201" t="s">
        <v>143</v>
      </c>
      <c r="AU223" s="201" t="s">
        <v>82</v>
      </c>
      <c r="AV223" s="13" t="s">
        <v>80</v>
      </c>
      <c r="AW223" s="13" t="s">
        <v>33</v>
      </c>
      <c r="AX223" s="13" t="s">
        <v>72</v>
      </c>
      <c r="AY223" s="201" t="s">
        <v>132</v>
      </c>
    </row>
    <row r="224" spans="1:65" s="13" customFormat="1" ht="11.25">
      <c r="B224" s="192"/>
      <c r="C224" s="193"/>
      <c r="D224" s="187" t="s">
        <v>143</v>
      </c>
      <c r="E224" s="194" t="s">
        <v>19</v>
      </c>
      <c r="F224" s="195" t="s">
        <v>259</v>
      </c>
      <c r="G224" s="193"/>
      <c r="H224" s="194" t="s">
        <v>19</v>
      </c>
      <c r="I224" s="196"/>
      <c r="J224" s="193"/>
      <c r="K224" s="193"/>
      <c r="L224" s="197"/>
      <c r="M224" s="198"/>
      <c r="N224" s="199"/>
      <c r="O224" s="199"/>
      <c r="P224" s="199"/>
      <c r="Q224" s="199"/>
      <c r="R224" s="199"/>
      <c r="S224" s="199"/>
      <c r="T224" s="200"/>
      <c r="AT224" s="201" t="s">
        <v>143</v>
      </c>
      <c r="AU224" s="201" t="s">
        <v>82</v>
      </c>
      <c r="AV224" s="13" t="s">
        <v>80</v>
      </c>
      <c r="AW224" s="13" t="s">
        <v>33</v>
      </c>
      <c r="AX224" s="13" t="s">
        <v>72</v>
      </c>
      <c r="AY224" s="201" t="s">
        <v>132</v>
      </c>
    </row>
    <row r="225" spans="1:65" s="14" customFormat="1" ht="11.25">
      <c r="B225" s="202"/>
      <c r="C225" s="203"/>
      <c r="D225" s="187" t="s">
        <v>143</v>
      </c>
      <c r="E225" s="204" t="s">
        <v>19</v>
      </c>
      <c r="F225" s="205" t="s">
        <v>859</v>
      </c>
      <c r="G225" s="203"/>
      <c r="H225" s="206">
        <v>88.92</v>
      </c>
      <c r="I225" s="207"/>
      <c r="J225" s="203"/>
      <c r="K225" s="203"/>
      <c r="L225" s="208"/>
      <c r="M225" s="209"/>
      <c r="N225" s="210"/>
      <c r="O225" s="210"/>
      <c r="P225" s="210"/>
      <c r="Q225" s="210"/>
      <c r="R225" s="210"/>
      <c r="S225" s="210"/>
      <c r="T225" s="211"/>
      <c r="AT225" s="212" t="s">
        <v>143</v>
      </c>
      <c r="AU225" s="212" t="s">
        <v>82</v>
      </c>
      <c r="AV225" s="14" t="s">
        <v>82</v>
      </c>
      <c r="AW225" s="14" t="s">
        <v>33</v>
      </c>
      <c r="AX225" s="14" t="s">
        <v>80</v>
      </c>
      <c r="AY225" s="212" t="s">
        <v>132</v>
      </c>
    </row>
    <row r="226" spans="1:65" s="2" customFormat="1" ht="14.45" customHeight="1">
      <c r="A226" s="35"/>
      <c r="B226" s="36"/>
      <c r="C226" s="224" t="s">
        <v>290</v>
      </c>
      <c r="D226" s="224" t="s">
        <v>214</v>
      </c>
      <c r="E226" s="225" t="s">
        <v>264</v>
      </c>
      <c r="F226" s="226" t="s">
        <v>265</v>
      </c>
      <c r="G226" s="227" t="s">
        <v>217</v>
      </c>
      <c r="H226" s="228">
        <v>16.006</v>
      </c>
      <c r="I226" s="229"/>
      <c r="J226" s="230">
        <f>ROUND(I226*H226,2)</f>
        <v>0</v>
      </c>
      <c r="K226" s="226" t="s">
        <v>138</v>
      </c>
      <c r="L226" s="231"/>
      <c r="M226" s="232" t="s">
        <v>19</v>
      </c>
      <c r="N226" s="233" t="s">
        <v>43</v>
      </c>
      <c r="O226" s="65"/>
      <c r="P226" s="183">
        <f>O226*H226</f>
        <v>0</v>
      </c>
      <c r="Q226" s="183">
        <v>1</v>
      </c>
      <c r="R226" s="183">
        <f>Q226*H226</f>
        <v>16.006</v>
      </c>
      <c r="S226" s="183">
        <v>0</v>
      </c>
      <c r="T226" s="184">
        <f>S226*H226</f>
        <v>0</v>
      </c>
      <c r="U226" s="35"/>
      <c r="V226" s="35"/>
      <c r="W226" s="35"/>
      <c r="X226" s="35"/>
      <c r="Y226" s="35"/>
      <c r="Z226" s="35"/>
      <c r="AA226" s="35"/>
      <c r="AB226" s="35"/>
      <c r="AC226" s="35"/>
      <c r="AD226" s="35"/>
      <c r="AE226" s="35"/>
      <c r="AR226" s="185" t="s">
        <v>186</v>
      </c>
      <c r="AT226" s="185" t="s">
        <v>214</v>
      </c>
      <c r="AU226" s="185" t="s">
        <v>82</v>
      </c>
      <c r="AY226" s="18" t="s">
        <v>132</v>
      </c>
      <c r="BE226" s="186">
        <f>IF(N226="základní",J226,0)</f>
        <v>0</v>
      </c>
      <c r="BF226" s="186">
        <f>IF(N226="snížená",J226,0)</f>
        <v>0</v>
      </c>
      <c r="BG226" s="186">
        <f>IF(N226="zákl. přenesená",J226,0)</f>
        <v>0</v>
      </c>
      <c r="BH226" s="186">
        <f>IF(N226="sníž. přenesená",J226,0)</f>
        <v>0</v>
      </c>
      <c r="BI226" s="186">
        <f>IF(N226="nulová",J226,0)</f>
        <v>0</v>
      </c>
      <c r="BJ226" s="18" t="s">
        <v>80</v>
      </c>
      <c r="BK226" s="186">
        <f>ROUND(I226*H226,2)</f>
        <v>0</v>
      </c>
      <c r="BL226" s="18" t="s">
        <v>139</v>
      </c>
      <c r="BM226" s="185" t="s">
        <v>860</v>
      </c>
    </row>
    <row r="227" spans="1:65" s="14" customFormat="1" ht="11.25">
      <c r="B227" s="202"/>
      <c r="C227" s="203"/>
      <c r="D227" s="187" t="s">
        <v>143</v>
      </c>
      <c r="E227" s="204" t="s">
        <v>19</v>
      </c>
      <c r="F227" s="205" t="s">
        <v>861</v>
      </c>
      <c r="G227" s="203"/>
      <c r="H227" s="206">
        <v>8.8919999999999995</v>
      </c>
      <c r="I227" s="207"/>
      <c r="J227" s="203"/>
      <c r="K227" s="203"/>
      <c r="L227" s="208"/>
      <c r="M227" s="209"/>
      <c r="N227" s="210"/>
      <c r="O227" s="210"/>
      <c r="P227" s="210"/>
      <c r="Q227" s="210"/>
      <c r="R227" s="210"/>
      <c r="S227" s="210"/>
      <c r="T227" s="211"/>
      <c r="AT227" s="212" t="s">
        <v>143</v>
      </c>
      <c r="AU227" s="212" t="s">
        <v>82</v>
      </c>
      <c r="AV227" s="14" t="s">
        <v>82</v>
      </c>
      <c r="AW227" s="14" t="s">
        <v>33</v>
      </c>
      <c r="AX227" s="14" t="s">
        <v>80</v>
      </c>
      <c r="AY227" s="212" t="s">
        <v>132</v>
      </c>
    </row>
    <row r="228" spans="1:65" s="14" customFormat="1" ht="11.25">
      <c r="B228" s="202"/>
      <c r="C228" s="203"/>
      <c r="D228" s="187" t="s">
        <v>143</v>
      </c>
      <c r="E228" s="203"/>
      <c r="F228" s="205" t="s">
        <v>862</v>
      </c>
      <c r="G228" s="203"/>
      <c r="H228" s="206">
        <v>16.006</v>
      </c>
      <c r="I228" s="207"/>
      <c r="J228" s="203"/>
      <c r="K228" s="203"/>
      <c r="L228" s="208"/>
      <c r="M228" s="209"/>
      <c r="N228" s="210"/>
      <c r="O228" s="210"/>
      <c r="P228" s="210"/>
      <c r="Q228" s="210"/>
      <c r="R228" s="210"/>
      <c r="S228" s="210"/>
      <c r="T228" s="211"/>
      <c r="AT228" s="212" t="s">
        <v>143</v>
      </c>
      <c r="AU228" s="212" t="s">
        <v>82</v>
      </c>
      <c r="AV228" s="14" t="s">
        <v>82</v>
      </c>
      <c r="AW228" s="14" t="s">
        <v>4</v>
      </c>
      <c r="AX228" s="14" t="s">
        <v>80</v>
      </c>
      <c r="AY228" s="212" t="s">
        <v>132</v>
      </c>
    </row>
    <row r="229" spans="1:65" s="2" customFormat="1" ht="24.2" customHeight="1">
      <c r="A229" s="35"/>
      <c r="B229" s="36"/>
      <c r="C229" s="174" t="s">
        <v>298</v>
      </c>
      <c r="D229" s="174" t="s">
        <v>134</v>
      </c>
      <c r="E229" s="175" t="s">
        <v>237</v>
      </c>
      <c r="F229" s="176" t="s">
        <v>238</v>
      </c>
      <c r="G229" s="177" t="s">
        <v>137</v>
      </c>
      <c r="H229" s="178">
        <v>88.92</v>
      </c>
      <c r="I229" s="179"/>
      <c r="J229" s="180">
        <f>ROUND(I229*H229,2)</f>
        <v>0</v>
      </c>
      <c r="K229" s="176" t="s">
        <v>138</v>
      </c>
      <c r="L229" s="40"/>
      <c r="M229" s="181" t="s">
        <v>19</v>
      </c>
      <c r="N229" s="182" t="s">
        <v>43</v>
      </c>
      <c r="O229" s="65"/>
      <c r="P229" s="183">
        <f>O229*H229</f>
        <v>0</v>
      </c>
      <c r="Q229" s="183">
        <v>0</v>
      </c>
      <c r="R229" s="183">
        <f>Q229*H229</f>
        <v>0</v>
      </c>
      <c r="S229" s="183">
        <v>0</v>
      </c>
      <c r="T229" s="184">
        <f>S229*H229</f>
        <v>0</v>
      </c>
      <c r="U229" s="35"/>
      <c r="V229" s="35"/>
      <c r="W229" s="35"/>
      <c r="X229" s="35"/>
      <c r="Y229" s="35"/>
      <c r="Z229" s="35"/>
      <c r="AA229" s="35"/>
      <c r="AB229" s="35"/>
      <c r="AC229" s="35"/>
      <c r="AD229" s="35"/>
      <c r="AE229" s="35"/>
      <c r="AR229" s="185" t="s">
        <v>139</v>
      </c>
      <c r="AT229" s="185" t="s">
        <v>134</v>
      </c>
      <c r="AU229" s="185" t="s">
        <v>82</v>
      </c>
      <c r="AY229" s="18" t="s">
        <v>132</v>
      </c>
      <c r="BE229" s="186">
        <f>IF(N229="základní",J229,0)</f>
        <v>0</v>
      </c>
      <c r="BF229" s="186">
        <f>IF(N229="snížená",J229,0)</f>
        <v>0</v>
      </c>
      <c r="BG229" s="186">
        <f>IF(N229="zákl. přenesená",J229,0)</f>
        <v>0</v>
      </c>
      <c r="BH229" s="186">
        <f>IF(N229="sníž. přenesená",J229,0)</f>
        <v>0</v>
      </c>
      <c r="BI229" s="186">
        <f>IF(N229="nulová",J229,0)</f>
        <v>0</v>
      </c>
      <c r="BJ229" s="18" t="s">
        <v>80</v>
      </c>
      <c r="BK229" s="186">
        <f>ROUND(I229*H229,2)</f>
        <v>0</v>
      </c>
      <c r="BL229" s="18" t="s">
        <v>139</v>
      </c>
      <c r="BM229" s="185" t="s">
        <v>863</v>
      </c>
    </row>
    <row r="230" spans="1:65" s="2" customFormat="1" ht="107.25">
      <c r="A230" s="35"/>
      <c r="B230" s="36"/>
      <c r="C230" s="37"/>
      <c r="D230" s="187" t="s">
        <v>141</v>
      </c>
      <c r="E230" s="37"/>
      <c r="F230" s="188" t="s">
        <v>240</v>
      </c>
      <c r="G230" s="37"/>
      <c r="H230" s="37"/>
      <c r="I230" s="189"/>
      <c r="J230" s="37"/>
      <c r="K230" s="37"/>
      <c r="L230" s="40"/>
      <c r="M230" s="190"/>
      <c r="N230" s="191"/>
      <c r="O230" s="65"/>
      <c r="P230" s="65"/>
      <c r="Q230" s="65"/>
      <c r="R230" s="65"/>
      <c r="S230" s="65"/>
      <c r="T230" s="66"/>
      <c r="U230" s="35"/>
      <c r="V230" s="35"/>
      <c r="W230" s="35"/>
      <c r="X230" s="35"/>
      <c r="Y230" s="35"/>
      <c r="Z230" s="35"/>
      <c r="AA230" s="35"/>
      <c r="AB230" s="35"/>
      <c r="AC230" s="35"/>
      <c r="AD230" s="35"/>
      <c r="AE230" s="35"/>
      <c r="AT230" s="18" t="s">
        <v>141</v>
      </c>
      <c r="AU230" s="18" t="s">
        <v>82</v>
      </c>
    </row>
    <row r="231" spans="1:65" s="14" customFormat="1" ht="11.25">
      <c r="B231" s="202"/>
      <c r="C231" s="203"/>
      <c r="D231" s="187" t="s">
        <v>143</v>
      </c>
      <c r="E231" s="204" t="s">
        <v>19</v>
      </c>
      <c r="F231" s="205" t="s">
        <v>859</v>
      </c>
      <c r="G231" s="203"/>
      <c r="H231" s="206">
        <v>88.92</v>
      </c>
      <c r="I231" s="207"/>
      <c r="J231" s="203"/>
      <c r="K231" s="203"/>
      <c r="L231" s="208"/>
      <c r="M231" s="209"/>
      <c r="N231" s="210"/>
      <c r="O231" s="210"/>
      <c r="P231" s="210"/>
      <c r="Q231" s="210"/>
      <c r="R231" s="210"/>
      <c r="S231" s="210"/>
      <c r="T231" s="211"/>
      <c r="AT231" s="212" t="s">
        <v>143</v>
      </c>
      <c r="AU231" s="212" t="s">
        <v>82</v>
      </c>
      <c r="AV231" s="14" t="s">
        <v>82</v>
      </c>
      <c r="AW231" s="14" t="s">
        <v>33</v>
      </c>
      <c r="AX231" s="14" t="s">
        <v>80</v>
      </c>
      <c r="AY231" s="212" t="s">
        <v>132</v>
      </c>
    </row>
    <row r="232" spans="1:65" s="2" customFormat="1" ht="14.45" customHeight="1">
      <c r="A232" s="35"/>
      <c r="B232" s="36"/>
      <c r="C232" s="224" t="s">
        <v>305</v>
      </c>
      <c r="D232" s="224" t="s">
        <v>214</v>
      </c>
      <c r="E232" s="225" t="s">
        <v>248</v>
      </c>
      <c r="F232" s="226" t="s">
        <v>249</v>
      </c>
      <c r="G232" s="227" t="s">
        <v>250</v>
      </c>
      <c r="H232" s="228">
        <v>1.3340000000000001</v>
      </c>
      <c r="I232" s="229"/>
      <c r="J232" s="230">
        <f>ROUND(I232*H232,2)</f>
        <v>0</v>
      </c>
      <c r="K232" s="226" t="s">
        <v>138</v>
      </c>
      <c r="L232" s="231"/>
      <c r="M232" s="232" t="s">
        <v>19</v>
      </c>
      <c r="N232" s="233" t="s">
        <v>43</v>
      </c>
      <c r="O232" s="65"/>
      <c r="P232" s="183">
        <f>O232*H232</f>
        <v>0</v>
      </c>
      <c r="Q232" s="183">
        <v>1E-3</v>
      </c>
      <c r="R232" s="183">
        <f>Q232*H232</f>
        <v>1.3340000000000001E-3</v>
      </c>
      <c r="S232" s="183">
        <v>0</v>
      </c>
      <c r="T232" s="184">
        <f>S232*H232</f>
        <v>0</v>
      </c>
      <c r="U232" s="35"/>
      <c r="V232" s="35"/>
      <c r="W232" s="35"/>
      <c r="X232" s="35"/>
      <c r="Y232" s="35"/>
      <c r="Z232" s="35"/>
      <c r="AA232" s="35"/>
      <c r="AB232" s="35"/>
      <c r="AC232" s="35"/>
      <c r="AD232" s="35"/>
      <c r="AE232" s="35"/>
      <c r="AR232" s="185" t="s">
        <v>186</v>
      </c>
      <c r="AT232" s="185" t="s">
        <v>214</v>
      </c>
      <c r="AU232" s="185" t="s">
        <v>82</v>
      </c>
      <c r="AY232" s="18" t="s">
        <v>132</v>
      </c>
      <c r="BE232" s="186">
        <f>IF(N232="základní",J232,0)</f>
        <v>0</v>
      </c>
      <c r="BF232" s="186">
        <f>IF(N232="snížená",J232,0)</f>
        <v>0</v>
      </c>
      <c r="BG232" s="186">
        <f>IF(N232="zákl. přenesená",J232,0)</f>
        <v>0</v>
      </c>
      <c r="BH232" s="186">
        <f>IF(N232="sníž. přenesená",J232,0)</f>
        <v>0</v>
      </c>
      <c r="BI232" s="186">
        <f>IF(N232="nulová",J232,0)</f>
        <v>0</v>
      </c>
      <c r="BJ232" s="18" t="s">
        <v>80</v>
      </c>
      <c r="BK232" s="186">
        <f>ROUND(I232*H232,2)</f>
        <v>0</v>
      </c>
      <c r="BL232" s="18" t="s">
        <v>139</v>
      </c>
      <c r="BM232" s="185" t="s">
        <v>864</v>
      </c>
    </row>
    <row r="233" spans="1:65" s="14" customFormat="1" ht="11.25">
      <c r="B233" s="202"/>
      <c r="C233" s="203"/>
      <c r="D233" s="187" t="s">
        <v>143</v>
      </c>
      <c r="E233" s="204" t="s">
        <v>19</v>
      </c>
      <c r="F233" s="205" t="s">
        <v>859</v>
      </c>
      <c r="G233" s="203"/>
      <c r="H233" s="206">
        <v>88.92</v>
      </c>
      <c r="I233" s="207"/>
      <c r="J233" s="203"/>
      <c r="K233" s="203"/>
      <c r="L233" s="208"/>
      <c r="M233" s="209"/>
      <c r="N233" s="210"/>
      <c r="O233" s="210"/>
      <c r="P233" s="210"/>
      <c r="Q233" s="210"/>
      <c r="R233" s="210"/>
      <c r="S233" s="210"/>
      <c r="T233" s="211"/>
      <c r="AT233" s="212" t="s">
        <v>143</v>
      </c>
      <c r="AU233" s="212" t="s">
        <v>82</v>
      </c>
      <c r="AV233" s="14" t="s">
        <v>82</v>
      </c>
      <c r="AW233" s="14" t="s">
        <v>33</v>
      </c>
      <c r="AX233" s="14" t="s">
        <v>80</v>
      </c>
      <c r="AY233" s="212" t="s">
        <v>132</v>
      </c>
    </row>
    <row r="234" spans="1:65" s="14" customFormat="1" ht="11.25">
      <c r="B234" s="202"/>
      <c r="C234" s="203"/>
      <c r="D234" s="187" t="s">
        <v>143</v>
      </c>
      <c r="E234" s="203"/>
      <c r="F234" s="205" t="s">
        <v>865</v>
      </c>
      <c r="G234" s="203"/>
      <c r="H234" s="206">
        <v>1.3340000000000001</v>
      </c>
      <c r="I234" s="207"/>
      <c r="J234" s="203"/>
      <c r="K234" s="203"/>
      <c r="L234" s="208"/>
      <c r="M234" s="209"/>
      <c r="N234" s="210"/>
      <c r="O234" s="210"/>
      <c r="P234" s="210"/>
      <c r="Q234" s="210"/>
      <c r="R234" s="210"/>
      <c r="S234" s="210"/>
      <c r="T234" s="211"/>
      <c r="AT234" s="212" t="s">
        <v>143</v>
      </c>
      <c r="AU234" s="212" t="s">
        <v>82</v>
      </c>
      <c r="AV234" s="14" t="s">
        <v>82</v>
      </c>
      <c r="AW234" s="14" t="s">
        <v>4</v>
      </c>
      <c r="AX234" s="14" t="s">
        <v>80</v>
      </c>
      <c r="AY234" s="212" t="s">
        <v>132</v>
      </c>
    </row>
    <row r="235" spans="1:65" s="12" customFormat="1" ht="22.9" customHeight="1">
      <c r="B235" s="158"/>
      <c r="C235" s="159"/>
      <c r="D235" s="160" t="s">
        <v>71</v>
      </c>
      <c r="E235" s="172" t="s">
        <v>82</v>
      </c>
      <c r="F235" s="172" t="s">
        <v>474</v>
      </c>
      <c r="G235" s="159"/>
      <c r="H235" s="159"/>
      <c r="I235" s="162"/>
      <c r="J235" s="173">
        <f>BK235</f>
        <v>0</v>
      </c>
      <c r="K235" s="159"/>
      <c r="L235" s="164"/>
      <c r="M235" s="165"/>
      <c r="N235" s="166"/>
      <c r="O235" s="166"/>
      <c r="P235" s="167">
        <f>SUM(P236:P281)</f>
        <v>0</v>
      </c>
      <c r="Q235" s="166"/>
      <c r="R235" s="167">
        <f>SUM(R236:R281)</f>
        <v>14.276617479999999</v>
      </c>
      <c r="S235" s="166"/>
      <c r="T235" s="168">
        <f>SUM(T236:T281)</f>
        <v>0</v>
      </c>
      <c r="AR235" s="169" t="s">
        <v>80</v>
      </c>
      <c r="AT235" s="170" t="s">
        <v>71</v>
      </c>
      <c r="AU235" s="170" t="s">
        <v>80</v>
      </c>
      <c r="AY235" s="169" t="s">
        <v>132</v>
      </c>
      <c r="BK235" s="171">
        <f>SUM(BK236:BK281)</f>
        <v>0</v>
      </c>
    </row>
    <row r="236" spans="1:65" s="2" customFormat="1" ht="24.2" customHeight="1">
      <c r="A236" s="35"/>
      <c r="B236" s="36"/>
      <c r="C236" s="174" t="s">
        <v>312</v>
      </c>
      <c r="D236" s="174" t="s">
        <v>134</v>
      </c>
      <c r="E236" s="175" t="s">
        <v>475</v>
      </c>
      <c r="F236" s="176" t="s">
        <v>476</v>
      </c>
      <c r="G236" s="177" t="s">
        <v>183</v>
      </c>
      <c r="H236" s="178">
        <v>1.95</v>
      </c>
      <c r="I236" s="179"/>
      <c r="J236" s="180">
        <f>ROUND(I236*H236,2)</f>
        <v>0</v>
      </c>
      <c r="K236" s="176" t="s">
        <v>19</v>
      </c>
      <c r="L236" s="40"/>
      <c r="M236" s="181" t="s">
        <v>19</v>
      </c>
      <c r="N236" s="182" t="s">
        <v>43</v>
      </c>
      <c r="O236" s="65"/>
      <c r="P236" s="183">
        <f>O236*H236</f>
        <v>0</v>
      </c>
      <c r="Q236" s="183">
        <v>0</v>
      </c>
      <c r="R236" s="183">
        <f>Q236*H236</f>
        <v>0</v>
      </c>
      <c r="S236" s="183">
        <v>0</v>
      </c>
      <c r="T236" s="184">
        <f>S236*H236</f>
        <v>0</v>
      </c>
      <c r="U236" s="35"/>
      <c r="V236" s="35"/>
      <c r="W236" s="35"/>
      <c r="X236" s="35"/>
      <c r="Y236" s="35"/>
      <c r="Z236" s="35"/>
      <c r="AA236" s="35"/>
      <c r="AB236" s="35"/>
      <c r="AC236" s="35"/>
      <c r="AD236" s="35"/>
      <c r="AE236" s="35"/>
      <c r="AR236" s="185" t="s">
        <v>139</v>
      </c>
      <c r="AT236" s="185" t="s">
        <v>134</v>
      </c>
      <c r="AU236" s="185" t="s">
        <v>82</v>
      </c>
      <c r="AY236" s="18" t="s">
        <v>132</v>
      </c>
      <c r="BE236" s="186">
        <f>IF(N236="základní",J236,0)</f>
        <v>0</v>
      </c>
      <c r="BF236" s="186">
        <f>IF(N236="snížená",J236,0)</f>
        <v>0</v>
      </c>
      <c r="BG236" s="186">
        <f>IF(N236="zákl. přenesená",J236,0)</f>
        <v>0</v>
      </c>
      <c r="BH236" s="186">
        <f>IF(N236="sníž. přenesená",J236,0)</f>
        <v>0</v>
      </c>
      <c r="BI236" s="186">
        <f>IF(N236="nulová",J236,0)</f>
        <v>0</v>
      </c>
      <c r="BJ236" s="18" t="s">
        <v>80</v>
      </c>
      <c r="BK236" s="186">
        <f>ROUND(I236*H236,2)</f>
        <v>0</v>
      </c>
      <c r="BL236" s="18" t="s">
        <v>139</v>
      </c>
      <c r="BM236" s="185" t="s">
        <v>866</v>
      </c>
    </row>
    <row r="237" spans="1:65" s="2" customFormat="1" ht="68.25">
      <c r="A237" s="35"/>
      <c r="B237" s="36"/>
      <c r="C237" s="37"/>
      <c r="D237" s="187" t="s">
        <v>141</v>
      </c>
      <c r="E237" s="37"/>
      <c r="F237" s="188" t="s">
        <v>478</v>
      </c>
      <c r="G237" s="37"/>
      <c r="H237" s="37"/>
      <c r="I237" s="189"/>
      <c r="J237" s="37"/>
      <c r="K237" s="37"/>
      <c r="L237" s="40"/>
      <c r="M237" s="190"/>
      <c r="N237" s="191"/>
      <c r="O237" s="65"/>
      <c r="P237" s="65"/>
      <c r="Q237" s="65"/>
      <c r="R237" s="65"/>
      <c r="S237" s="65"/>
      <c r="T237" s="66"/>
      <c r="U237" s="35"/>
      <c r="V237" s="35"/>
      <c r="W237" s="35"/>
      <c r="X237" s="35"/>
      <c r="Y237" s="35"/>
      <c r="Z237" s="35"/>
      <c r="AA237" s="35"/>
      <c r="AB237" s="35"/>
      <c r="AC237" s="35"/>
      <c r="AD237" s="35"/>
      <c r="AE237" s="35"/>
      <c r="AT237" s="18" t="s">
        <v>141</v>
      </c>
      <c r="AU237" s="18" t="s">
        <v>82</v>
      </c>
    </row>
    <row r="238" spans="1:65" s="13" customFormat="1" ht="11.25">
      <c r="B238" s="192"/>
      <c r="C238" s="193"/>
      <c r="D238" s="187" t="s">
        <v>143</v>
      </c>
      <c r="E238" s="194" t="s">
        <v>19</v>
      </c>
      <c r="F238" s="195" t="s">
        <v>867</v>
      </c>
      <c r="G238" s="193"/>
      <c r="H238" s="194" t="s">
        <v>19</v>
      </c>
      <c r="I238" s="196"/>
      <c r="J238" s="193"/>
      <c r="K238" s="193"/>
      <c r="L238" s="197"/>
      <c r="M238" s="198"/>
      <c r="N238" s="199"/>
      <c r="O238" s="199"/>
      <c r="P238" s="199"/>
      <c r="Q238" s="199"/>
      <c r="R238" s="199"/>
      <c r="S238" s="199"/>
      <c r="T238" s="200"/>
      <c r="AT238" s="201" t="s">
        <v>143</v>
      </c>
      <c r="AU238" s="201" t="s">
        <v>82</v>
      </c>
      <c r="AV238" s="13" t="s">
        <v>80</v>
      </c>
      <c r="AW238" s="13" t="s">
        <v>33</v>
      </c>
      <c r="AX238" s="13" t="s">
        <v>72</v>
      </c>
      <c r="AY238" s="201" t="s">
        <v>132</v>
      </c>
    </row>
    <row r="239" spans="1:65" s="14" customFormat="1" ht="11.25">
      <c r="B239" s="202"/>
      <c r="C239" s="203"/>
      <c r="D239" s="187" t="s">
        <v>143</v>
      </c>
      <c r="E239" s="204" t="s">
        <v>19</v>
      </c>
      <c r="F239" s="205" t="s">
        <v>868</v>
      </c>
      <c r="G239" s="203"/>
      <c r="H239" s="206">
        <v>1.95</v>
      </c>
      <c r="I239" s="207"/>
      <c r="J239" s="203"/>
      <c r="K239" s="203"/>
      <c r="L239" s="208"/>
      <c r="M239" s="209"/>
      <c r="N239" s="210"/>
      <c r="O239" s="210"/>
      <c r="P239" s="210"/>
      <c r="Q239" s="210"/>
      <c r="R239" s="210"/>
      <c r="S239" s="210"/>
      <c r="T239" s="211"/>
      <c r="AT239" s="212" t="s">
        <v>143</v>
      </c>
      <c r="AU239" s="212" t="s">
        <v>82</v>
      </c>
      <c r="AV239" s="14" t="s">
        <v>82</v>
      </c>
      <c r="AW239" s="14" t="s">
        <v>33</v>
      </c>
      <c r="AX239" s="14" t="s">
        <v>80</v>
      </c>
      <c r="AY239" s="212" t="s">
        <v>132</v>
      </c>
    </row>
    <row r="240" spans="1:65" s="2" customFormat="1" ht="24.2" customHeight="1">
      <c r="A240" s="35"/>
      <c r="B240" s="36"/>
      <c r="C240" s="174" t="s">
        <v>323</v>
      </c>
      <c r="D240" s="174" t="s">
        <v>134</v>
      </c>
      <c r="E240" s="175" t="s">
        <v>481</v>
      </c>
      <c r="F240" s="176" t="s">
        <v>482</v>
      </c>
      <c r="G240" s="177" t="s">
        <v>137</v>
      </c>
      <c r="H240" s="178">
        <v>14.3</v>
      </c>
      <c r="I240" s="179"/>
      <c r="J240" s="180">
        <f>ROUND(I240*H240,2)</f>
        <v>0</v>
      </c>
      <c r="K240" s="176" t="s">
        <v>138</v>
      </c>
      <c r="L240" s="40"/>
      <c r="M240" s="181" t="s">
        <v>19</v>
      </c>
      <c r="N240" s="182" t="s">
        <v>43</v>
      </c>
      <c r="O240" s="65"/>
      <c r="P240" s="183">
        <f>O240*H240</f>
        <v>0</v>
      </c>
      <c r="Q240" s="183">
        <v>3.1E-4</v>
      </c>
      <c r="R240" s="183">
        <f>Q240*H240</f>
        <v>4.4330000000000003E-3</v>
      </c>
      <c r="S240" s="183">
        <v>0</v>
      </c>
      <c r="T240" s="184">
        <f>S240*H240</f>
        <v>0</v>
      </c>
      <c r="U240" s="35"/>
      <c r="V240" s="35"/>
      <c r="W240" s="35"/>
      <c r="X240" s="35"/>
      <c r="Y240" s="35"/>
      <c r="Z240" s="35"/>
      <c r="AA240" s="35"/>
      <c r="AB240" s="35"/>
      <c r="AC240" s="35"/>
      <c r="AD240" s="35"/>
      <c r="AE240" s="35"/>
      <c r="AR240" s="185" t="s">
        <v>139</v>
      </c>
      <c r="AT240" s="185" t="s">
        <v>134</v>
      </c>
      <c r="AU240" s="185" t="s">
        <v>82</v>
      </c>
      <c r="AY240" s="18" t="s">
        <v>132</v>
      </c>
      <c r="BE240" s="186">
        <f>IF(N240="základní",J240,0)</f>
        <v>0</v>
      </c>
      <c r="BF240" s="186">
        <f>IF(N240="snížená",J240,0)</f>
        <v>0</v>
      </c>
      <c r="BG240" s="186">
        <f>IF(N240="zákl. přenesená",J240,0)</f>
        <v>0</v>
      </c>
      <c r="BH240" s="186">
        <f>IF(N240="sníž. přenesená",J240,0)</f>
        <v>0</v>
      </c>
      <c r="BI240" s="186">
        <f>IF(N240="nulová",J240,0)</f>
        <v>0</v>
      </c>
      <c r="BJ240" s="18" t="s">
        <v>80</v>
      </c>
      <c r="BK240" s="186">
        <f>ROUND(I240*H240,2)</f>
        <v>0</v>
      </c>
      <c r="BL240" s="18" t="s">
        <v>139</v>
      </c>
      <c r="BM240" s="185" t="s">
        <v>869</v>
      </c>
    </row>
    <row r="241" spans="1:65" s="2" customFormat="1" ht="185.25">
      <c r="A241" s="35"/>
      <c r="B241" s="36"/>
      <c r="C241" s="37"/>
      <c r="D241" s="187" t="s">
        <v>141</v>
      </c>
      <c r="E241" s="37"/>
      <c r="F241" s="188" t="s">
        <v>484</v>
      </c>
      <c r="G241" s="37"/>
      <c r="H241" s="37"/>
      <c r="I241" s="189"/>
      <c r="J241" s="37"/>
      <c r="K241" s="37"/>
      <c r="L241" s="40"/>
      <c r="M241" s="190"/>
      <c r="N241" s="191"/>
      <c r="O241" s="65"/>
      <c r="P241" s="65"/>
      <c r="Q241" s="65"/>
      <c r="R241" s="65"/>
      <c r="S241" s="65"/>
      <c r="T241" s="66"/>
      <c r="U241" s="35"/>
      <c r="V241" s="35"/>
      <c r="W241" s="35"/>
      <c r="X241" s="35"/>
      <c r="Y241" s="35"/>
      <c r="Z241" s="35"/>
      <c r="AA241" s="35"/>
      <c r="AB241" s="35"/>
      <c r="AC241" s="35"/>
      <c r="AD241" s="35"/>
      <c r="AE241" s="35"/>
      <c r="AT241" s="18" t="s">
        <v>141</v>
      </c>
      <c r="AU241" s="18" t="s">
        <v>82</v>
      </c>
    </row>
    <row r="242" spans="1:65" s="13" customFormat="1" ht="11.25">
      <c r="B242" s="192"/>
      <c r="C242" s="193"/>
      <c r="D242" s="187" t="s">
        <v>143</v>
      </c>
      <c r="E242" s="194" t="s">
        <v>19</v>
      </c>
      <c r="F242" s="195" t="s">
        <v>867</v>
      </c>
      <c r="G242" s="193"/>
      <c r="H242" s="194" t="s">
        <v>19</v>
      </c>
      <c r="I242" s="196"/>
      <c r="J242" s="193"/>
      <c r="K242" s="193"/>
      <c r="L242" s="197"/>
      <c r="M242" s="198"/>
      <c r="N242" s="199"/>
      <c r="O242" s="199"/>
      <c r="P242" s="199"/>
      <c r="Q242" s="199"/>
      <c r="R242" s="199"/>
      <c r="S242" s="199"/>
      <c r="T242" s="200"/>
      <c r="AT242" s="201" t="s">
        <v>143</v>
      </c>
      <c r="AU242" s="201" t="s">
        <v>82</v>
      </c>
      <c r="AV242" s="13" t="s">
        <v>80</v>
      </c>
      <c r="AW242" s="13" t="s">
        <v>33</v>
      </c>
      <c r="AX242" s="13" t="s">
        <v>72</v>
      </c>
      <c r="AY242" s="201" t="s">
        <v>132</v>
      </c>
    </row>
    <row r="243" spans="1:65" s="14" customFormat="1" ht="11.25">
      <c r="B243" s="202"/>
      <c r="C243" s="203"/>
      <c r="D243" s="187" t="s">
        <v>143</v>
      </c>
      <c r="E243" s="204" t="s">
        <v>19</v>
      </c>
      <c r="F243" s="205" t="s">
        <v>870</v>
      </c>
      <c r="G243" s="203"/>
      <c r="H243" s="206">
        <v>14.3</v>
      </c>
      <c r="I243" s="207"/>
      <c r="J243" s="203"/>
      <c r="K243" s="203"/>
      <c r="L243" s="208"/>
      <c r="M243" s="209"/>
      <c r="N243" s="210"/>
      <c r="O243" s="210"/>
      <c r="P243" s="210"/>
      <c r="Q243" s="210"/>
      <c r="R243" s="210"/>
      <c r="S243" s="210"/>
      <c r="T243" s="211"/>
      <c r="AT243" s="212" t="s">
        <v>143</v>
      </c>
      <c r="AU243" s="212" t="s">
        <v>82</v>
      </c>
      <c r="AV243" s="14" t="s">
        <v>82</v>
      </c>
      <c r="AW243" s="14" t="s">
        <v>33</v>
      </c>
      <c r="AX243" s="14" t="s">
        <v>80</v>
      </c>
      <c r="AY243" s="212" t="s">
        <v>132</v>
      </c>
    </row>
    <row r="244" spans="1:65" s="2" customFormat="1" ht="14.45" customHeight="1">
      <c r="A244" s="35"/>
      <c r="B244" s="36"/>
      <c r="C244" s="224" t="s">
        <v>329</v>
      </c>
      <c r="D244" s="224" t="s">
        <v>214</v>
      </c>
      <c r="E244" s="225" t="s">
        <v>492</v>
      </c>
      <c r="F244" s="226" t="s">
        <v>493</v>
      </c>
      <c r="G244" s="227" t="s">
        <v>137</v>
      </c>
      <c r="H244" s="228">
        <v>17.16</v>
      </c>
      <c r="I244" s="229"/>
      <c r="J244" s="230">
        <f>ROUND(I244*H244,2)</f>
        <v>0</v>
      </c>
      <c r="K244" s="226" t="s">
        <v>138</v>
      </c>
      <c r="L244" s="231"/>
      <c r="M244" s="232" t="s">
        <v>19</v>
      </c>
      <c r="N244" s="233" t="s">
        <v>43</v>
      </c>
      <c r="O244" s="65"/>
      <c r="P244" s="183">
        <f>O244*H244</f>
        <v>0</v>
      </c>
      <c r="Q244" s="183">
        <v>2.0000000000000001E-4</v>
      </c>
      <c r="R244" s="183">
        <f>Q244*H244</f>
        <v>3.4320000000000002E-3</v>
      </c>
      <c r="S244" s="183">
        <v>0</v>
      </c>
      <c r="T244" s="184">
        <f>S244*H244</f>
        <v>0</v>
      </c>
      <c r="U244" s="35"/>
      <c r="V244" s="35"/>
      <c r="W244" s="35"/>
      <c r="X244" s="35"/>
      <c r="Y244" s="35"/>
      <c r="Z244" s="35"/>
      <c r="AA244" s="35"/>
      <c r="AB244" s="35"/>
      <c r="AC244" s="35"/>
      <c r="AD244" s="35"/>
      <c r="AE244" s="35"/>
      <c r="AR244" s="185" t="s">
        <v>186</v>
      </c>
      <c r="AT244" s="185" t="s">
        <v>214</v>
      </c>
      <c r="AU244" s="185" t="s">
        <v>82</v>
      </c>
      <c r="AY244" s="18" t="s">
        <v>132</v>
      </c>
      <c r="BE244" s="186">
        <f>IF(N244="základní",J244,0)</f>
        <v>0</v>
      </c>
      <c r="BF244" s="186">
        <f>IF(N244="snížená",J244,0)</f>
        <v>0</v>
      </c>
      <c r="BG244" s="186">
        <f>IF(N244="zákl. přenesená",J244,0)</f>
        <v>0</v>
      </c>
      <c r="BH244" s="186">
        <f>IF(N244="sníž. přenesená",J244,0)</f>
        <v>0</v>
      </c>
      <c r="BI244" s="186">
        <f>IF(N244="nulová",J244,0)</f>
        <v>0</v>
      </c>
      <c r="BJ244" s="18" t="s">
        <v>80</v>
      </c>
      <c r="BK244" s="186">
        <f>ROUND(I244*H244,2)</f>
        <v>0</v>
      </c>
      <c r="BL244" s="18" t="s">
        <v>139</v>
      </c>
      <c r="BM244" s="185" t="s">
        <v>871</v>
      </c>
    </row>
    <row r="245" spans="1:65" s="14" customFormat="1" ht="11.25">
      <c r="B245" s="202"/>
      <c r="C245" s="203"/>
      <c r="D245" s="187" t="s">
        <v>143</v>
      </c>
      <c r="E245" s="204" t="s">
        <v>19</v>
      </c>
      <c r="F245" s="205" t="s">
        <v>872</v>
      </c>
      <c r="G245" s="203"/>
      <c r="H245" s="206">
        <v>14.3</v>
      </c>
      <c r="I245" s="207"/>
      <c r="J245" s="203"/>
      <c r="K245" s="203"/>
      <c r="L245" s="208"/>
      <c r="M245" s="209"/>
      <c r="N245" s="210"/>
      <c r="O245" s="210"/>
      <c r="P245" s="210"/>
      <c r="Q245" s="210"/>
      <c r="R245" s="210"/>
      <c r="S245" s="210"/>
      <c r="T245" s="211"/>
      <c r="AT245" s="212" t="s">
        <v>143</v>
      </c>
      <c r="AU245" s="212" t="s">
        <v>82</v>
      </c>
      <c r="AV245" s="14" t="s">
        <v>82</v>
      </c>
      <c r="AW245" s="14" t="s">
        <v>33</v>
      </c>
      <c r="AX245" s="14" t="s">
        <v>80</v>
      </c>
      <c r="AY245" s="212" t="s">
        <v>132</v>
      </c>
    </row>
    <row r="246" spans="1:65" s="14" customFormat="1" ht="11.25">
      <c r="B246" s="202"/>
      <c r="C246" s="203"/>
      <c r="D246" s="187" t="s">
        <v>143</v>
      </c>
      <c r="E246" s="203"/>
      <c r="F246" s="205" t="s">
        <v>873</v>
      </c>
      <c r="G246" s="203"/>
      <c r="H246" s="206">
        <v>17.16</v>
      </c>
      <c r="I246" s="207"/>
      <c r="J246" s="203"/>
      <c r="K246" s="203"/>
      <c r="L246" s="208"/>
      <c r="M246" s="209"/>
      <c r="N246" s="210"/>
      <c r="O246" s="210"/>
      <c r="P246" s="210"/>
      <c r="Q246" s="210"/>
      <c r="R246" s="210"/>
      <c r="S246" s="210"/>
      <c r="T246" s="211"/>
      <c r="AT246" s="212" t="s">
        <v>143</v>
      </c>
      <c r="AU246" s="212" t="s">
        <v>82</v>
      </c>
      <c r="AV246" s="14" t="s">
        <v>82</v>
      </c>
      <c r="AW246" s="14" t="s">
        <v>4</v>
      </c>
      <c r="AX246" s="14" t="s">
        <v>80</v>
      </c>
      <c r="AY246" s="212" t="s">
        <v>132</v>
      </c>
    </row>
    <row r="247" spans="1:65" s="2" customFormat="1" ht="14.45" customHeight="1">
      <c r="A247" s="35"/>
      <c r="B247" s="36"/>
      <c r="C247" s="174" t="s">
        <v>335</v>
      </c>
      <c r="D247" s="174" t="s">
        <v>134</v>
      </c>
      <c r="E247" s="175" t="s">
        <v>874</v>
      </c>
      <c r="F247" s="176" t="s">
        <v>875</v>
      </c>
      <c r="G247" s="177" t="s">
        <v>183</v>
      </c>
      <c r="H247" s="178">
        <v>5.0970000000000004</v>
      </c>
      <c r="I247" s="179"/>
      <c r="J247" s="180">
        <f>ROUND(I247*H247,2)</f>
        <v>0</v>
      </c>
      <c r="K247" s="176" t="s">
        <v>138</v>
      </c>
      <c r="L247" s="40"/>
      <c r="M247" s="181" t="s">
        <v>19</v>
      </c>
      <c r="N247" s="182" t="s">
        <v>43</v>
      </c>
      <c r="O247" s="65"/>
      <c r="P247" s="183">
        <f>O247*H247</f>
        <v>0</v>
      </c>
      <c r="Q247" s="183">
        <v>2.2563399999999998</v>
      </c>
      <c r="R247" s="183">
        <f>Q247*H247</f>
        <v>11.50056498</v>
      </c>
      <c r="S247" s="183">
        <v>0</v>
      </c>
      <c r="T247" s="184">
        <f>S247*H247</f>
        <v>0</v>
      </c>
      <c r="U247" s="35"/>
      <c r="V247" s="35"/>
      <c r="W247" s="35"/>
      <c r="X247" s="35"/>
      <c r="Y247" s="35"/>
      <c r="Z247" s="35"/>
      <c r="AA247" s="35"/>
      <c r="AB247" s="35"/>
      <c r="AC247" s="35"/>
      <c r="AD247" s="35"/>
      <c r="AE247" s="35"/>
      <c r="AR247" s="185" t="s">
        <v>139</v>
      </c>
      <c r="AT247" s="185" t="s">
        <v>134</v>
      </c>
      <c r="AU247" s="185" t="s">
        <v>82</v>
      </c>
      <c r="AY247" s="18" t="s">
        <v>132</v>
      </c>
      <c r="BE247" s="186">
        <f>IF(N247="základní",J247,0)</f>
        <v>0</v>
      </c>
      <c r="BF247" s="186">
        <f>IF(N247="snížená",J247,0)</f>
        <v>0</v>
      </c>
      <c r="BG247" s="186">
        <f>IF(N247="zákl. přenesená",J247,0)</f>
        <v>0</v>
      </c>
      <c r="BH247" s="186">
        <f>IF(N247="sníž. přenesená",J247,0)</f>
        <v>0</v>
      </c>
      <c r="BI247" s="186">
        <f>IF(N247="nulová",J247,0)</f>
        <v>0</v>
      </c>
      <c r="BJ247" s="18" t="s">
        <v>80</v>
      </c>
      <c r="BK247" s="186">
        <f>ROUND(I247*H247,2)</f>
        <v>0</v>
      </c>
      <c r="BL247" s="18" t="s">
        <v>139</v>
      </c>
      <c r="BM247" s="185" t="s">
        <v>876</v>
      </c>
    </row>
    <row r="248" spans="1:65" s="2" customFormat="1" ht="39">
      <c r="A248" s="35"/>
      <c r="B248" s="36"/>
      <c r="C248" s="37"/>
      <c r="D248" s="187" t="s">
        <v>141</v>
      </c>
      <c r="E248" s="37"/>
      <c r="F248" s="188" t="s">
        <v>877</v>
      </c>
      <c r="G248" s="37"/>
      <c r="H248" s="37"/>
      <c r="I248" s="189"/>
      <c r="J248" s="37"/>
      <c r="K248" s="37"/>
      <c r="L248" s="40"/>
      <c r="M248" s="190"/>
      <c r="N248" s="191"/>
      <c r="O248" s="65"/>
      <c r="P248" s="65"/>
      <c r="Q248" s="65"/>
      <c r="R248" s="65"/>
      <c r="S248" s="65"/>
      <c r="T248" s="66"/>
      <c r="U248" s="35"/>
      <c r="V248" s="35"/>
      <c r="W248" s="35"/>
      <c r="X248" s="35"/>
      <c r="Y248" s="35"/>
      <c r="Z248" s="35"/>
      <c r="AA248" s="35"/>
      <c r="AB248" s="35"/>
      <c r="AC248" s="35"/>
      <c r="AD248" s="35"/>
      <c r="AE248" s="35"/>
      <c r="AT248" s="18" t="s">
        <v>141</v>
      </c>
      <c r="AU248" s="18" t="s">
        <v>82</v>
      </c>
    </row>
    <row r="249" spans="1:65" s="13" customFormat="1" ht="11.25">
      <c r="B249" s="192"/>
      <c r="C249" s="193"/>
      <c r="D249" s="187" t="s">
        <v>143</v>
      </c>
      <c r="E249" s="194" t="s">
        <v>19</v>
      </c>
      <c r="F249" s="195" t="s">
        <v>878</v>
      </c>
      <c r="G249" s="193"/>
      <c r="H249" s="194" t="s">
        <v>19</v>
      </c>
      <c r="I249" s="196"/>
      <c r="J249" s="193"/>
      <c r="K249" s="193"/>
      <c r="L249" s="197"/>
      <c r="M249" s="198"/>
      <c r="N249" s="199"/>
      <c r="O249" s="199"/>
      <c r="P249" s="199"/>
      <c r="Q249" s="199"/>
      <c r="R249" s="199"/>
      <c r="S249" s="199"/>
      <c r="T249" s="200"/>
      <c r="AT249" s="201" t="s">
        <v>143</v>
      </c>
      <c r="AU249" s="201" t="s">
        <v>82</v>
      </c>
      <c r="AV249" s="13" t="s">
        <v>80</v>
      </c>
      <c r="AW249" s="13" t="s">
        <v>33</v>
      </c>
      <c r="AX249" s="13" t="s">
        <v>72</v>
      </c>
      <c r="AY249" s="201" t="s">
        <v>132</v>
      </c>
    </row>
    <row r="250" spans="1:65" s="13" customFormat="1" ht="11.25">
      <c r="B250" s="192"/>
      <c r="C250" s="193"/>
      <c r="D250" s="187" t="s">
        <v>143</v>
      </c>
      <c r="E250" s="194" t="s">
        <v>19</v>
      </c>
      <c r="F250" s="195" t="s">
        <v>879</v>
      </c>
      <c r="G250" s="193"/>
      <c r="H250" s="194" t="s">
        <v>19</v>
      </c>
      <c r="I250" s="196"/>
      <c r="J250" s="193"/>
      <c r="K250" s="193"/>
      <c r="L250" s="197"/>
      <c r="M250" s="198"/>
      <c r="N250" s="199"/>
      <c r="O250" s="199"/>
      <c r="P250" s="199"/>
      <c r="Q250" s="199"/>
      <c r="R250" s="199"/>
      <c r="S250" s="199"/>
      <c r="T250" s="200"/>
      <c r="AT250" s="201" t="s">
        <v>143</v>
      </c>
      <c r="AU250" s="201" t="s">
        <v>82</v>
      </c>
      <c r="AV250" s="13" t="s">
        <v>80</v>
      </c>
      <c r="AW250" s="13" t="s">
        <v>33</v>
      </c>
      <c r="AX250" s="13" t="s">
        <v>72</v>
      </c>
      <c r="AY250" s="201" t="s">
        <v>132</v>
      </c>
    </row>
    <row r="251" spans="1:65" s="14" customFormat="1" ht="11.25">
      <c r="B251" s="202"/>
      <c r="C251" s="203"/>
      <c r="D251" s="187" t="s">
        <v>143</v>
      </c>
      <c r="E251" s="204" t="s">
        <v>19</v>
      </c>
      <c r="F251" s="205" t="s">
        <v>880</v>
      </c>
      <c r="G251" s="203"/>
      <c r="H251" s="206">
        <v>5.0970000000000004</v>
      </c>
      <c r="I251" s="207"/>
      <c r="J251" s="203"/>
      <c r="K251" s="203"/>
      <c r="L251" s="208"/>
      <c r="M251" s="209"/>
      <c r="N251" s="210"/>
      <c r="O251" s="210"/>
      <c r="P251" s="210"/>
      <c r="Q251" s="210"/>
      <c r="R251" s="210"/>
      <c r="S251" s="210"/>
      <c r="T251" s="211"/>
      <c r="AT251" s="212" t="s">
        <v>143</v>
      </c>
      <c r="AU251" s="212" t="s">
        <v>82</v>
      </c>
      <c r="AV251" s="14" t="s">
        <v>82</v>
      </c>
      <c r="AW251" s="14" t="s">
        <v>33</v>
      </c>
      <c r="AX251" s="14" t="s">
        <v>80</v>
      </c>
      <c r="AY251" s="212" t="s">
        <v>132</v>
      </c>
    </row>
    <row r="252" spans="1:65" s="2" customFormat="1" ht="14.45" customHeight="1">
      <c r="A252" s="35"/>
      <c r="B252" s="36"/>
      <c r="C252" s="174" t="s">
        <v>340</v>
      </c>
      <c r="D252" s="174" t="s">
        <v>134</v>
      </c>
      <c r="E252" s="175" t="s">
        <v>881</v>
      </c>
      <c r="F252" s="176" t="s">
        <v>882</v>
      </c>
      <c r="G252" s="177" t="s">
        <v>183</v>
      </c>
      <c r="H252" s="178">
        <v>0.70899999999999996</v>
      </c>
      <c r="I252" s="179"/>
      <c r="J252" s="180">
        <f>ROUND(I252*H252,2)</f>
        <v>0</v>
      </c>
      <c r="K252" s="176" t="s">
        <v>138</v>
      </c>
      <c r="L252" s="40"/>
      <c r="M252" s="181" t="s">
        <v>19</v>
      </c>
      <c r="N252" s="182" t="s">
        <v>43</v>
      </c>
      <c r="O252" s="65"/>
      <c r="P252" s="183">
        <f>O252*H252</f>
        <v>0</v>
      </c>
      <c r="Q252" s="183">
        <v>0</v>
      </c>
      <c r="R252" s="183">
        <f>Q252*H252</f>
        <v>0</v>
      </c>
      <c r="S252" s="183">
        <v>0</v>
      </c>
      <c r="T252" s="184">
        <f>S252*H252</f>
        <v>0</v>
      </c>
      <c r="U252" s="35"/>
      <c r="V252" s="35"/>
      <c r="W252" s="35"/>
      <c r="X252" s="35"/>
      <c r="Y252" s="35"/>
      <c r="Z252" s="35"/>
      <c r="AA252" s="35"/>
      <c r="AB252" s="35"/>
      <c r="AC252" s="35"/>
      <c r="AD252" s="35"/>
      <c r="AE252" s="35"/>
      <c r="AR252" s="185" t="s">
        <v>139</v>
      </c>
      <c r="AT252" s="185" t="s">
        <v>134</v>
      </c>
      <c r="AU252" s="185" t="s">
        <v>82</v>
      </c>
      <c r="AY252" s="18" t="s">
        <v>132</v>
      </c>
      <c r="BE252" s="186">
        <f>IF(N252="základní",J252,0)</f>
        <v>0</v>
      </c>
      <c r="BF252" s="186">
        <f>IF(N252="snížená",J252,0)</f>
        <v>0</v>
      </c>
      <c r="BG252" s="186">
        <f>IF(N252="zákl. přenesená",J252,0)</f>
        <v>0</v>
      </c>
      <c r="BH252" s="186">
        <f>IF(N252="sníž. přenesená",J252,0)</f>
        <v>0</v>
      </c>
      <c r="BI252" s="186">
        <f>IF(N252="nulová",J252,0)</f>
        <v>0</v>
      </c>
      <c r="BJ252" s="18" t="s">
        <v>80</v>
      </c>
      <c r="BK252" s="186">
        <f>ROUND(I252*H252,2)</f>
        <v>0</v>
      </c>
      <c r="BL252" s="18" t="s">
        <v>139</v>
      </c>
      <c r="BM252" s="185" t="s">
        <v>883</v>
      </c>
    </row>
    <row r="253" spans="1:65" s="13" customFormat="1" ht="11.25">
      <c r="B253" s="192"/>
      <c r="C253" s="193"/>
      <c r="D253" s="187" t="s">
        <v>143</v>
      </c>
      <c r="E253" s="194" t="s">
        <v>19</v>
      </c>
      <c r="F253" s="195" t="s">
        <v>884</v>
      </c>
      <c r="G253" s="193"/>
      <c r="H253" s="194" t="s">
        <v>19</v>
      </c>
      <c r="I253" s="196"/>
      <c r="J253" s="193"/>
      <c r="K253" s="193"/>
      <c r="L253" s="197"/>
      <c r="M253" s="198"/>
      <c r="N253" s="199"/>
      <c r="O253" s="199"/>
      <c r="P253" s="199"/>
      <c r="Q253" s="199"/>
      <c r="R253" s="199"/>
      <c r="S253" s="199"/>
      <c r="T253" s="200"/>
      <c r="AT253" s="201" t="s">
        <v>143</v>
      </c>
      <c r="AU253" s="201" t="s">
        <v>82</v>
      </c>
      <c r="AV253" s="13" t="s">
        <v>80</v>
      </c>
      <c r="AW253" s="13" t="s">
        <v>33</v>
      </c>
      <c r="AX253" s="13" t="s">
        <v>72</v>
      </c>
      <c r="AY253" s="201" t="s">
        <v>132</v>
      </c>
    </row>
    <row r="254" spans="1:65" s="14" customFormat="1" ht="11.25">
      <c r="B254" s="202"/>
      <c r="C254" s="203"/>
      <c r="D254" s="187" t="s">
        <v>143</v>
      </c>
      <c r="E254" s="204" t="s">
        <v>19</v>
      </c>
      <c r="F254" s="205" t="s">
        <v>885</v>
      </c>
      <c r="G254" s="203"/>
      <c r="H254" s="206">
        <v>0.70899999999999996</v>
      </c>
      <c r="I254" s="207"/>
      <c r="J254" s="203"/>
      <c r="K254" s="203"/>
      <c r="L254" s="208"/>
      <c r="M254" s="209"/>
      <c r="N254" s="210"/>
      <c r="O254" s="210"/>
      <c r="P254" s="210"/>
      <c r="Q254" s="210"/>
      <c r="R254" s="210"/>
      <c r="S254" s="210"/>
      <c r="T254" s="211"/>
      <c r="AT254" s="212" t="s">
        <v>143</v>
      </c>
      <c r="AU254" s="212" t="s">
        <v>82</v>
      </c>
      <c r="AV254" s="14" t="s">
        <v>82</v>
      </c>
      <c r="AW254" s="14" t="s">
        <v>33</v>
      </c>
      <c r="AX254" s="14" t="s">
        <v>80</v>
      </c>
      <c r="AY254" s="212" t="s">
        <v>132</v>
      </c>
    </row>
    <row r="255" spans="1:65" s="2" customFormat="1" ht="14.45" customHeight="1">
      <c r="A255" s="35"/>
      <c r="B255" s="36"/>
      <c r="C255" s="174" t="s">
        <v>346</v>
      </c>
      <c r="D255" s="174" t="s">
        <v>134</v>
      </c>
      <c r="E255" s="175" t="s">
        <v>886</v>
      </c>
      <c r="F255" s="176" t="s">
        <v>887</v>
      </c>
      <c r="G255" s="177" t="s">
        <v>154</v>
      </c>
      <c r="H255" s="178">
        <v>11.08</v>
      </c>
      <c r="I255" s="179"/>
      <c r="J255" s="180">
        <f>ROUND(I255*H255,2)</f>
        <v>0</v>
      </c>
      <c r="K255" s="176" t="s">
        <v>138</v>
      </c>
      <c r="L255" s="40"/>
      <c r="M255" s="181" t="s">
        <v>19</v>
      </c>
      <c r="N255" s="182" t="s">
        <v>43</v>
      </c>
      <c r="O255" s="65"/>
      <c r="P255" s="183">
        <f>O255*H255</f>
        <v>0</v>
      </c>
      <c r="Q255" s="183">
        <v>9.2000000000000003E-4</v>
      </c>
      <c r="R255" s="183">
        <f>Q255*H255</f>
        <v>1.0193600000000001E-2</v>
      </c>
      <c r="S255" s="183">
        <v>0</v>
      </c>
      <c r="T255" s="184">
        <f>S255*H255</f>
        <v>0</v>
      </c>
      <c r="U255" s="35"/>
      <c r="V255" s="35"/>
      <c r="W255" s="35"/>
      <c r="X255" s="35"/>
      <c r="Y255" s="35"/>
      <c r="Z255" s="35"/>
      <c r="AA255" s="35"/>
      <c r="AB255" s="35"/>
      <c r="AC255" s="35"/>
      <c r="AD255" s="35"/>
      <c r="AE255" s="35"/>
      <c r="AR255" s="185" t="s">
        <v>139</v>
      </c>
      <c r="AT255" s="185" t="s">
        <v>134</v>
      </c>
      <c r="AU255" s="185" t="s">
        <v>82</v>
      </c>
      <c r="AY255" s="18" t="s">
        <v>132</v>
      </c>
      <c r="BE255" s="186">
        <f>IF(N255="základní",J255,0)</f>
        <v>0</v>
      </c>
      <c r="BF255" s="186">
        <f>IF(N255="snížená",J255,0)</f>
        <v>0</v>
      </c>
      <c r="BG255" s="186">
        <f>IF(N255="zákl. přenesená",J255,0)</f>
        <v>0</v>
      </c>
      <c r="BH255" s="186">
        <f>IF(N255="sníž. přenesená",J255,0)</f>
        <v>0</v>
      </c>
      <c r="BI255" s="186">
        <f>IF(N255="nulová",J255,0)</f>
        <v>0</v>
      </c>
      <c r="BJ255" s="18" t="s">
        <v>80</v>
      </c>
      <c r="BK255" s="186">
        <f>ROUND(I255*H255,2)</f>
        <v>0</v>
      </c>
      <c r="BL255" s="18" t="s">
        <v>139</v>
      </c>
      <c r="BM255" s="185" t="s">
        <v>888</v>
      </c>
    </row>
    <row r="256" spans="1:65" s="2" customFormat="1" ht="78">
      <c r="A256" s="35"/>
      <c r="B256" s="36"/>
      <c r="C256" s="37"/>
      <c r="D256" s="187" t="s">
        <v>141</v>
      </c>
      <c r="E256" s="37"/>
      <c r="F256" s="188" t="s">
        <v>889</v>
      </c>
      <c r="G256" s="37"/>
      <c r="H256" s="37"/>
      <c r="I256" s="189"/>
      <c r="J256" s="37"/>
      <c r="K256" s="37"/>
      <c r="L256" s="40"/>
      <c r="M256" s="190"/>
      <c r="N256" s="191"/>
      <c r="O256" s="65"/>
      <c r="P256" s="65"/>
      <c r="Q256" s="65"/>
      <c r="R256" s="65"/>
      <c r="S256" s="65"/>
      <c r="T256" s="66"/>
      <c r="U256" s="35"/>
      <c r="V256" s="35"/>
      <c r="W256" s="35"/>
      <c r="X256" s="35"/>
      <c r="Y256" s="35"/>
      <c r="Z256" s="35"/>
      <c r="AA256" s="35"/>
      <c r="AB256" s="35"/>
      <c r="AC256" s="35"/>
      <c r="AD256" s="35"/>
      <c r="AE256" s="35"/>
      <c r="AT256" s="18" t="s">
        <v>141</v>
      </c>
      <c r="AU256" s="18" t="s">
        <v>82</v>
      </c>
    </row>
    <row r="257" spans="1:65" s="13" customFormat="1" ht="11.25">
      <c r="B257" s="192"/>
      <c r="C257" s="193"/>
      <c r="D257" s="187" t="s">
        <v>143</v>
      </c>
      <c r="E257" s="194" t="s">
        <v>19</v>
      </c>
      <c r="F257" s="195" t="s">
        <v>890</v>
      </c>
      <c r="G257" s="193"/>
      <c r="H257" s="194" t="s">
        <v>19</v>
      </c>
      <c r="I257" s="196"/>
      <c r="J257" s="193"/>
      <c r="K257" s="193"/>
      <c r="L257" s="197"/>
      <c r="M257" s="198"/>
      <c r="N257" s="199"/>
      <c r="O257" s="199"/>
      <c r="P257" s="199"/>
      <c r="Q257" s="199"/>
      <c r="R257" s="199"/>
      <c r="S257" s="199"/>
      <c r="T257" s="200"/>
      <c r="AT257" s="201" t="s">
        <v>143</v>
      </c>
      <c r="AU257" s="201" t="s">
        <v>82</v>
      </c>
      <c r="AV257" s="13" t="s">
        <v>80</v>
      </c>
      <c r="AW257" s="13" t="s">
        <v>33</v>
      </c>
      <c r="AX257" s="13" t="s">
        <v>72</v>
      </c>
      <c r="AY257" s="201" t="s">
        <v>132</v>
      </c>
    </row>
    <row r="258" spans="1:65" s="14" customFormat="1" ht="11.25">
      <c r="B258" s="202"/>
      <c r="C258" s="203"/>
      <c r="D258" s="187" t="s">
        <v>143</v>
      </c>
      <c r="E258" s="204" t="s">
        <v>19</v>
      </c>
      <c r="F258" s="205" t="s">
        <v>891</v>
      </c>
      <c r="G258" s="203"/>
      <c r="H258" s="206">
        <v>11.08</v>
      </c>
      <c r="I258" s="207"/>
      <c r="J258" s="203"/>
      <c r="K258" s="203"/>
      <c r="L258" s="208"/>
      <c r="M258" s="209"/>
      <c r="N258" s="210"/>
      <c r="O258" s="210"/>
      <c r="P258" s="210"/>
      <c r="Q258" s="210"/>
      <c r="R258" s="210"/>
      <c r="S258" s="210"/>
      <c r="T258" s="211"/>
      <c r="AT258" s="212" t="s">
        <v>143</v>
      </c>
      <c r="AU258" s="212" t="s">
        <v>82</v>
      </c>
      <c r="AV258" s="14" t="s">
        <v>82</v>
      </c>
      <c r="AW258" s="14" t="s">
        <v>33</v>
      </c>
      <c r="AX258" s="14" t="s">
        <v>80</v>
      </c>
      <c r="AY258" s="212" t="s">
        <v>132</v>
      </c>
    </row>
    <row r="259" spans="1:65" s="2" customFormat="1" ht="14.45" customHeight="1">
      <c r="A259" s="35"/>
      <c r="B259" s="36"/>
      <c r="C259" s="174" t="s">
        <v>352</v>
      </c>
      <c r="D259" s="174" t="s">
        <v>134</v>
      </c>
      <c r="E259" s="175" t="s">
        <v>892</v>
      </c>
      <c r="F259" s="176" t="s">
        <v>893</v>
      </c>
      <c r="G259" s="177" t="s">
        <v>154</v>
      </c>
      <c r="H259" s="178">
        <v>2.4</v>
      </c>
      <c r="I259" s="179"/>
      <c r="J259" s="180">
        <f>ROUND(I259*H259,2)</f>
        <v>0</v>
      </c>
      <c r="K259" s="176" t="s">
        <v>19</v>
      </c>
      <c r="L259" s="40"/>
      <c r="M259" s="181" t="s">
        <v>19</v>
      </c>
      <c r="N259" s="182" t="s">
        <v>43</v>
      </c>
      <c r="O259" s="65"/>
      <c r="P259" s="183">
        <f>O259*H259</f>
        <v>0</v>
      </c>
      <c r="Q259" s="183">
        <v>1.2800000000000001E-3</v>
      </c>
      <c r="R259" s="183">
        <f>Q259*H259</f>
        <v>3.0720000000000001E-3</v>
      </c>
      <c r="S259" s="183">
        <v>0</v>
      </c>
      <c r="T259" s="184">
        <f>S259*H259</f>
        <v>0</v>
      </c>
      <c r="U259" s="35"/>
      <c r="V259" s="35"/>
      <c r="W259" s="35"/>
      <c r="X259" s="35"/>
      <c r="Y259" s="35"/>
      <c r="Z259" s="35"/>
      <c r="AA259" s="35"/>
      <c r="AB259" s="35"/>
      <c r="AC259" s="35"/>
      <c r="AD259" s="35"/>
      <c r="AE259" s="35"/>
      <c r="AR259" s="185" t="s">
        <v>139</v>
      </c>
      <c r="AT259" s="185" t="s">
        <v>134</v>
      </c>
      <c r="AU259" s="185" t="s">
        <v>82</v>
      </c>
      <c r="AY259" s="18" t="s">
        <v>132</v>
      </c>
      <c r="BE259" s="186">
        <f>IF(N259="základní",J259,0)</f>
        <v>0</v>
      </c>
      <c r="BF259" s="186">
        <f>IF(N259="snížená",J259,0)</f>
        <v>0</v>
      </c>
      <c r="BG259" s="186">
        <f>IF(N259="zákl. přenesená",J259,0)</f>
        <v>0</v>
      </c>
      <c r="BH259" s="186">
        <f>IF(N259="sníž. přenesená",J259,0)</f>
        <v>0</v>
      </c>
      <c r="BI259" s="186">
        <f>IF(N259="nulová",J259,0)</f>
        <v>0</v>
      </c>
      <c r="BJ259" s="18" t="s">
        <v>80</v>
      </c>
      <c r="BK259" s="186">
        <f>ROUND(I259*H259,2)</f>
        <v>0</v>
      </c>
      <c r="BL259" s="18" t="s">
        <v>139</v>
      </c>
      <c r="BM259" s="185" t="s">
        <v>894</v>
      </c>
    </row>
    <row r="260" spans="1:65" s="13" customFormat="1" ht="11.25">
      <c r="B260" s="192"/>
      <c r="C260" s="193"/>
      <c r="D260" s="187" t="s">
        <v>143</v>
      </c>
      <c r="E260" s="194" t="s">
        <v>19</v>
      </c>
      <c r="F260" s="195" t="s">
        <v>895</v>
      </c>
      <c r="G260" s="193"/>
      <c r="H260" s="194" t="s">
        <v>19</v>
      </c>
      <c r="I260" s="196"/>
      <c r="J260" s="193"/>
      <c r="K260" s="193"/>
      <c r="L260" s="197"/>
      <c r="M260" s="198"/>
      <c r="N260" s="199"/>
      <c r="O260" s="199"/>
      <c r="P260" s="199"/>
      <c r="Q260" s="199"/>
      <c r="R260" s="199"/>
      <c r="S260" s="199"/>
      <c r="T260" s="200"/>
      <c r="AT260" s="201" t="s">
        <v>143</v>
      </c>
      <c r="AU260" s="201" t="s">
        <v>82</v>
      </c>
      <c r="AV260" s="13" t="s">
        <v>80</v>
      </c>
      <c r="AW260" s="13" t="s">
        <v>33</v>
      </c>
      <c r="AX260" s="13" t="s">
        <v>72</v>
      </c>
      <c r="AY260" s="201" t="s">
        <v>132</v>
      </c>
    </row>
    <row r="261" spans="1:65" s="14" customFormat="1" ht="11.25">
      <c r="B261" s="202"/>
      <c r="C261" s="203"/>
      <c r="D261" s="187" t="s">
        <v>143</v>
      </c>
      <c r="E261" s="204" t="s">
        <v>19</v>
      </c>
      <c r="F261" s="205" t="s">
        <v>896</v>
      </c>
      <c r="G261" s="203"/>
      <c r="H261" s="206">
        <v>2.4</v>
      </c>
      <c r="I261" s="207"/>
      <c r="J261" s="203"/>
      <c r="K261" s="203"/>
      <c r="L261" s="208"/>
      <c r="M261" s="209"/>
      <c r="N261" s="210"/>
      <c r="O261" s="210"/>
      <c r="P261" s="210"/>
      <c r="Q261" s="210"/>
      <c r="R261" s="210"/>
      <c r="S261" s="210"/>
      <c r="T261" s="211"/>
      <c r="AT261" s="212" t="s">
        <v>143</v>
      </c>
      <c r="AU261" s="212" t="s">
        <v>82</v>
      </c>
      <c r="AV261" s="14" t="s">
        <v>82</v>
      </c>
      <c r="AW261" s="14" t="s">
        <v>33</v>
      </c>
      <c r="AX261" s="14" t="s">
        <v>80</v>
      </c>
      <c r="AY261" s="212" t="s">
        <v>132</v>
      </c>
    </row>
    <row r="262" spans="1:65" s="2" customFormat="1" ht="14.45" customHeight="1">
      <c r="A262" s="35"/>
      <c r="B262" s="36"/>
      <c r="C262" s="174" t="s">
        <v>358</v>
      </c>
      <c r="D262" s="174" t="s">
        <v>134</v>
      </c>
      <c r="E262" s="175" t="s">
        <v>897</v>
      </c>
      <c r="F262" s="176" t="s">
        <v>898</v>
      </c>
      <c r="G262" s="177" t="s">
        <v>154</v>
      </c>
      <c r="H262" s="178">
        <v>11.08</v>
      </c>
      <c r="I262" s="179"/>
      <c r="J262" s="180">
        <f>ROUND(I262*H262,2)</f>
        <v>0</v>
      </c>
      <c r="K262" s="176" t="s">
        <v>138</v>
      </c>
      <c r="L262" s="40"/>
      <c r="M262" s="181" t="s">
        <v>19</v>
      </c>
      <c r="N262" s="182" t="s">
        <v>43</v>
      </c>
      <c r="O262" s="65"/>
      <c r="P262" s="183">
        <f>O262*H262</f>
        <v>0</v>
      </c>
      <c r="Q262" s="183">
        <v>1.6000000000000001E-4</v>
      </c>
      <c r="R262" s="183">
        <f>Q262*H262</f>
        <v>1.7728000000000002E-3</v>
      </c>
      <c r="S262" s="183">
        <v>0</v>
      </c>
      <c r="T262" s="184">
        <f>S262*H262</f>
        <v>0</v>
      </c>
      <c r="U262" s="35"/>
      <c r="V262" s="35"/>
      <c r="W262" s="35"/>
      <c r="X262" s="35"/>
      <c r="Y262" s="35"/>
      <c r="Z262" s="35"/>
      <c r="AA262" s="35"/>
      <c r="AB262" s="35"/>
      <c r="AC262" s="35"/>
      <c r="AD262" s="35"/>
      <c r="AE262" s="35"/>
      <c r="AR262" s="185" t="s">
        <v>139</v>
      </c>
      <c r="AT262" s="185" t="s">
        <v>134</v>
      </c>
      <c r="AU262" s="185" t="s">
        <v>82</v>
      </c>
      <c r="AY262" s="18" t="s">
        <v>132</v>
      </c>
      <c r="BE262" s="186">
        <f>IF(N262="základní",J262,0)</f>
        <v>0</v>
      </c>
      <c r="BF262" s="186">
        <f>IF(N262="snížená",J262,0)</f>
        <v>0</v>
      </c>
      <c r="BG262" s="186">
        <f>IF(N262="zákl. přenesená",J262,0)</f>
        <v>0</v>
      </c>
      <c r="BH262" s="186">
        <f>IF(N262="sníž. přenesená",J262,0)</f>
        <v>0</v>
      </c>
      <c r="BI262" s="186">
        <f>IF(N262="nulová",J262,0)</f>
        <v>0</v>
      </c>
      <c r="BJ262" s="18" t="s">
        <v>80</v>
      </c>
      <c r="BK262" s="186">
        <f>ROUND(I262*H262,2)</f>
        <v>0</v>
      </c>
      <c r="BL262" s="18" t="s">
        <v>139</v>
      </c>
      <c r="BM262" s="185" t="s">
        <v>899</v>
      </c>
    </row>
    <row r="263" spans="1:65" s="2" customFormat="1" ht="39">
      <c r="A263" s="35"/>
      <c r="B263" s="36"/>
      <c r="C263" s="37"/>
      <c r="D263" s="187" t="s">
        <v>141</v>
      </c>
      <c r="E263" s="37"/>
      <c r="F263" s="188" t="s">
        <v>900</v>
      </c>
      <c r="G263" s="37"/>
      <c r="H263" s="37"/>
      <c r="I263" s="189"/>
      <c r="J263" s="37"/>
      <c r="K263" s="37"/>
      <c r="L263" s="40"/>
      <c r="M263" s="190"/>
      <c r="N263" s="191"/>
      <c r="O263" s="65"/>
      <c r="P263" s="65"/>
      <c r="Q263" s="65"/>
      <c r="R263" s="65"/>
      <c r="S263" s="65"/>
      <c r="T263" s="66"/>
      <c r="U263" s="35"/>
      <c r="V263" s="35"/>
      <c r="W263" s="35"/>
      <c r="X263" s="35"/>
      <c r="Y263" s="35"/>
      <c r="Z263" s="35"/>
      <c r="AA263" s="35"/>
      <c r="AB263" s="35"/>
      <c r="AC263" s="35"/>
      <c r="AD263" s="35"/>
      <c r="AE263" s="35"/>
      <c r="AT263" s="18" t="s">
        <v>141</v>
      </c>
      <c r="AU263" s="18" t="s">
        <v>82</v>
      </c>
    </row>
    <row r="264" spans="1:65" s="2" customFormat="1" ht="24.2" customHeight="1">
      <c r="A264" s="35"/>
      <c r="B264" s="36"/>
      <c r="C264" s="174" t="s">
        <v>363</v>
      </c>
      <c r="D264" s="174" t="s">
        <v>134</v>
      </c>
      <c r="E264" s="175" t="s">
        <v>901</v>
      </c>
      <c r="F264" s="176" t="s">
        <v>902</v>
      </c>
      <c r="G264" s="177" t="s">
        <v>183</v>
      </c>
      <c r="H264" s="178">
        <v>21.44</v>
      </c>
      <c r="I264" s="179"/>
      <c r="J264" s="180">
        <f>ROUND(I264*H264,2)</f>
        <v>0</v>
      </c>
      <c r="K264" s="176" t="s">
        <v>138</v>
      </c>
      <c r="L264" s="40"/>
      <c r="M264" s="181" t="s">
        <v>19</v>
      </c>
      <c r="N264" s="182" t="s">
        <v>43</v>
      </c>
      <c r="O264" s="65"/>
      <c r="P264" s="183">
        <f>O264*H264</f>
        <v>0</v>
      </c>
      <c r="Q264" s="183">
        <v>0</v>
      </c>
      <c r="R264" s="183">
        <f>Q264*H264</f>
        <v>0</v>
      </c>
      <c r="S264" s="183">
        <v>0</v>
      </c>
      <c r="T264" s="184">
        <f>S264*H264</f>
        <v>0</v>
      </c>
      <c r="U264" s="35"/>
      <c r="V264" s="35"/>
      <c r="W264" s="35"/>
      <c r="X264" s="35"/>
      <c r="Y264" s="35"/>
      <c r="Z264" s="35"/>
      <c r="AA264" s="35"/>
      <c r="AB264" s="35"/>
      <c r="AC264" s="35"/>
      <c r="AD264" s="35"/>
      <c r="AE264" s="35"/>
      <c r="AR264" s="185" t="s">
        <v>139</v>
      </c>
      <c r="AT264" s="185" t="s">
        <v>134</v>
      </c>
      <c r="AU264" s="185" t="s">
        <v>82</v>
      </c>
      <c r="AY264" s="18" t="s">
        <v>132</v>
      </c>
      <c r="BE264" s="186">
        <f>IF(N264="základní",J264,0)</f>
        <v>0</v>
      </c>
      <c r="BF264" s="186">
        <f>IF(N264="snížená",J264,0)</f>
        <v>0</v>
      </c>
      <c r="BG264" s="186">
        <f>IF(N264="zákl. přenesená",J264,0)</f>
        <v>0</v>
      </c>
      <c r="BH264" s="186">
        <f>IF(N264="sníž. přenesená",J264,0)</f>
        <v>0</v>
      </c>
      <c r="BI264" s="186">
        <f>IF(N264="nulová",J264,0)</f>
        <v>0</v>
      </c>
      <c r="BJ264" s="18" t="s">
        <v>80</v>
      </c>
      <c r="BK264" s="186">
        <f>ROUND(I264*H264,2)</f>
        <v>0</v>
      </c>
      <c r="BL264" s="18" t="s">
        <v>139</v>
      </c>
      <c r="BM264" s="185" t="s">
        <v>903</v>
      </c>
    </row>
    <row r="265" spans="1:65" s="2" customFormat="1" ht="97.5">
      <c r="A265" s="35"/>
      <c r="B265" s="36"/>
      <c r="C265" s="37"/>
      <c r="D265" s="187" t="s">
        <v>141</v>
      </c>
      <c r="E265" s="37"/>
      <c r="F265" s="188" t="s">
        <v>904</v>
      </c>
      <c r="G265" s="37"/>
      <c r="H265" s="37"/>
      <c r="I265" s="189"/>
      <c r="J265" s="37"/>
      <c r="K265" s="37"/>
      <c r="L265" s="40"/>
      <c r="M265" s="190"/>
      <c r="N265" s="191"/>
      <c r="O265" s="65"/>
      <c r="P265" s="65"/>
      <c r="Q265" s="65"/>
      <c r="R265" s="65"/>
      <c r="S265" s="65"/>
      <c r="T265" s="66"/>
      <c r="U265" s="35"/>
      <c r="V265" s="35"/>
      <c r="W265" s="35"/>
      <c r="X265" s="35"/>
      <c r="Y265" s="35"/>
      <c r="Z265" s="35"/>
      <c r="AA265" s="35"/>
      <c r="AB265" s="35"/>
      <c r="AC265" s="35"/>
      <c r="AD265" s="35"/>
      <c r="AE265" s="35"/>
      <c r="AT265" s="18" t="s">
        <v>141</v>
      </c>
      <c r="AU265" s="18" t="s">
        <v>82</v>
      </c>
    </row>
    <row r="266" spans="1:65" s="13" customFormat="1" ht="11.25">
      <c r="B266" s="192"/>
      <c r="C266" s="193"/>
      <c r="D266" s="187" t="s">
        <v>143</v>
      </c>
      <c r="E266" s="194" t="s">
        <v>19</v>
      </c>
      <c r="F266" s="195" t="s">
        <v>905</v>
      </c>
      <c r="G266" s="193"/>
      <c r="H266" s="194" t="s">
        <v>19</v>
      </c>
      <c r="I266" s="196"/>
      <c r="J266" s="193"/>
      <c r="K266" s="193"/>
      <c r="L266" s="197"/>
      <c r="M266" s="198"/>
      <c r="N266" s="199"/>
      <c r="O266" s="199"/>
      <c r="P266" s="199"/>
      <c r="Q266" s="199"/>
      <c r="R266" s="199"/>
      <c r="S266" s="199"/>
      <c r="T266" s="200"/>
      <c r="AT266" s="201" t="s">
        <v>143</v>
      </c>
      <c r="AU266" s="201" t="s">
        <v>82</v>
      </c>
      <c r="AV266" s="13" t="s">
        <v>80</v>
      </c>
      <c r="AW266" s="13" t="s">
        <v>33</v>
      </c>
      <c r="AX266" s="13" t="s">
        <v>72</v>
      </c>
      <c r="AY266" s="201" t="s">
        <v>132</v>
      </c>
    </row>
    <row r="267" spans="1:65" s="13" customFormat="1" ht="11.25">
      <c r="B267" s="192"/>
      <c r="C267" s="193"/>
      <c r="D267" s="187" t="s">
        <v>143</v>
      </c>
      <c r="E267" s="194" t="s">
        <v>19</v>
      </c>
      <c r="F267" s="195" t="s">
        <v>906</v>
      </c>
      <c r="G267" s="193"/>
      <c r="H267" s="194" t="s">
        <v>19</v>
      </c>
      <c r="I267" s="196"/>
      <c r="J267" s="193"/>
      <c r="K267" s="193"/>
      <c r="L267" s="197"/>
      <c r="M267" s="198"/>
      <c r="N267" s="199"/>
      <c r="O267" s="199"/>
      <c r="P267" s="199"/>
      <c r="Q267" s="199"/>
      <c r="R267" s="199"/>
      <c r="S267" s="199"/>
      <c r="T267" s="200"/>
      <c r="AT267" s="201" t="s">
        <v>143</v>
      </c>
      <c r="AU267" s="201" t="s">
        <v>82</v>
      </c>
      <c r="AV267" s="13" t="s">
        <v>80</v>
      </c>
      <c r="AW267" s="13" t="s">
        <v>33</v>
      </c>
      <c r="AX267" s="13" t="s">
        <v>72</v>
      </c>
      <c r="AY267" s="201" t="s">
        <v>132</v>
      </c>
    </row>
    <row r="268" spans="1:65" s="14" customFormat="1" ht="11.25">
      <c r="B268" s="202"/>
      <c r="C268" s="203"/>
      <c r="D268" s="187" t="s">
        <v>143</v>
      </c>
      <c r="E268" s="204" t="s">
        <v>19</v>
      </c>
      <c r="F268" s="205" t="s">
        <v>907</v>
      </c>
      <c r="G268" s="203"/>
      <c r="H268" s="206">
        <v>21.44</v>
      </c>
      <c r="I268" s="207"/>
      <c r="J268" s="203"/>
      <c r="K268" s="203"/>
      <c r="L268" s="208"/>
      <c r="M268" s="209"/>
      <c r="N268" s="210"/>
      <c r="O268" s="210"/>
      <c r="P268" s="210"/>
      <c r="Q268" s="210"/>
      <c r="R268" s="210"/>
      <c r="S268" s="210"/>
      <c r="T268" s="211"/>
      <c r="AT268" s="212" t="s">
        <v>143</v>
      </c>
      <c r="AU268" s="212" t="s">
        <v>82</v>
      </c>
      <c r="AV268" s="14" t="s">
        <v>82</v>
      </c>
      <c r="AW268" s="14" t="s">
        <v>33</v>
      </c>
      <c r="AX268" s="14" t="s">
        <v>80</v>
      </c>
      <c r="AY268" s="212" t="s">
        <v>132</v>
      </c>
    </row>
    <row r="269" spans="1:65" s="2" customFormat="1" ht="14.45" customHeight="1">
      <c r="A269" s="35"/>
      <c r="B269" s="36"/>
      <c r="C269" s="174" t="s">
        <v>367</v>
      </c>
      <c r="D269" s="174" t="s">
        <v>134</v>
      </c>
      <c r="E269" s="175" t="s">
        <v>647</v>
      </c>
      <c r="F269" s="176" t="s">
        <v>648</v>
      </c>
      <c r="G269" s="177" t="s">
        <v>137</v>
      </c>
      <c r="H269" s="178">
        <v>27.84</v>
      </c>
      <c r="I269" s="179"/>
      <c r="J269" s="180">
        <f>ROUND(I269*H269,2)</f>
        <v>0</v>
      </c>
      <c r="K269" s="176" t="s">
        <v>138</v>
      </c>
      <c r="L269" s="40"/>
      <c r="M269" s="181" t="s">
        <v>19</v>
      </c>
      <c r="N269" s="182" t="s">
        <v>43</v>
      </c>
      <c r="O269" s="65"/>
      <c r="P269" s="183">
        <f>O269*H269</f>
        <v>0</v>
      </c>
      <c r="Q269" s="183">
        <v>1.4400000000000001E-3</v>
      </c>
      <c r="R269" s="183">
        <f>Q269*H269</f>
        <v>4.0089600000000003E-2</v>
      </c>
      <c r="S269" s="183">
        <v>0</v>
      </c>
      <c r="T269" s="184">
        <f>S269*H269</f>
        <v>0</v>
      </c>
      <c r="U269" s="35"/>
      <c r="V269" s="35"/>
      <c r="W269" s="35"/>
      <c r="X269" s="35"/>
      <c r="Y269" s="35"/>
      <c r="Z269" s="35"/>
      <c r="AA269" s="35"/>
      <c r="AB269" s="35"/>
      <c r="AC269" s="35"/>
      <c r="AD269" s="35"/>
      <c r="AE269" s="35"/>
      <c r="AR269" s="185" t="s">
        <v>139</v>
      </c>
      <c r="AT269" s="185" t="s">
        <v>134</v>
      </c>
      <c r="AU269" s="185" t="s">
        <v>82</v>
      </c>
      <c r="AY269" s="18" t="s">
        <v>132</v>
      </c>
      <c r="BE269" s="186">
        <f>IF(N269="základní",J269,0)</f>
        <v>0</v>
      </c>
      <c r="BF269" s="186">
        <f>IF(N269="snížená",J269,0)</f>
        <v>0</v>
      </c>
      <c r="BG269" s="186">
        <f>IF(N269="zákl. přenesená",J269,0)</f>
        <v>0</v>
      </c>
      <c r="BH269" s="186">
        <f>IF(N269="sníž. přenesená",J269,0)</f>
        <v>0</v>
      </c>
      <c r="BI269" s="186">
        <f>IF(N269="nulová",J269,0)</f>
        <v>0</v>
      </c>
      <c r="BJ269" s="18" t="s">
        <v>80</v>
      </c>
      <c r="BK269" s="186">
        <f>ROUND(I269*H269,2)</f>
        <v>0</v>
      </c>
      <c r="BL269" s="18" t="s">
        <v>139</v>
      </c>
      <c r="BM269" s="185" t="s">
        <v>908</v>
      </c>
    </row>
    <row r="270" spans="1:65" s="2" customFormat="1" ht="87.75">
      <c r="A270" s="35"/>
      <c r="B270" s="36"/>
      <c r="C270" s="37"/>
      <c r="D270" s="187" t="s">
        <v>141</v>
      </c>
      <c r="E270" s="37"/>
      <c r="F270" s="188" t="s">
        <v>650</v>
      </c>
      <c r="G270" s="37"/>
      <c r="H270" s="37"/>
      <c r="I270" s="189"/>
      <c r="J270" s="37"/>
      <c r="K270" s="37"/>
      <c r="L270" s="40"/>
      <c r="M270" s="190"/>
      <c r="N270" s="191"/>
      <c r="O270" s="65"/>
      <c r="P270" s="65"/>
      <c r="Q270" s="65"/>
      <c r="R270" s="65"/>
      <c r="S270" s="65"/>
      <c r="T270" s="66"/>
      <c r="U270" s="35"/>
      <c r="V270" s="35"/>
      <c r="W270" s="35"/>
      <c r="X270" s="35"/>
      <c r="Y270" s="35"/>
      <c r="Z270" s="35"/>
      <c r="AA270" s="35"/>
      <c r="AB270" s="35"/>
      <c r="AC270" s="35"/>
      <c r="AD270" s="35"/>
      <c r="AE270" s="35"/>
      <c r="AT270" s="18" t="s">
        <v>141</v>
      </c>
      <c r="AU270" s="18" t="s">
        <v>82</v>
      </c>
    </row>
    <row r="271" spans="1:65" s="13" customFormat="1" ht="11.25">
      <c r="B271" s="192"/>
      <c r="C271" s="193"/>
      <c r="D271" s="187" t="s">
        <v>143</v>
      </c>
      <c r="E271" s="194" t="s">
        <v>19</v>
      </c>
      <c r="F271" s="195" t="s">
        <v>906</v>
      </c>
      <c r="G271" s="193"/>
      <c r="H271" s="194" t="s">
        <v>19</v>
      </c>
      <c r="I271" s="196"/>
      <c r="J271" s="193"/>
      <c r="K271" s="193"/>
      <c r="L271" s="197"/>
      <c r="M271" s="198"/>
      <c r="N271" s="199"/>
      <c r="O271" s="199"/>
      <c r="P271" s="199"/>
      <c r="Q271" s="199"/>
      <c r="R271" s="199"/>
      <c r="S271" s="199"/>
      <c r="T271" s="200"/>
      <c r="AT271" s="201" t="s">
        <v>143</v>
      </c>
      <c r="AU271" s="201" t="s">
        <v>82</v>
      </c>
      <c r="AV271" s="13" t="s">
        <v>80</v>
      </c>
      <c r="AW271" s="13" t="s">
        <v>33</v>
      </c>
      <c r="AX271" s="13" t="s">
        <v>72</v>
      </c>
      <c r="AY271" s="201" t="s">
        <v>132</v>
      </c>
    </row>
    <row r="272" spans="1:65" s="14" customFormat="1" ht="11.25">
      <c r="B272" s="202"/>
      <c r="C272" s="203"/>
      <c r="D272" s="187" t="s">
        <v>143</v>
      </c>
      <c r="E272" s="204" t="s">
        <v>19</v>
      </c>
      <c r="F272" s="205" t="s">
        <v>909</v>
      </c>
      <c r="G272" s="203"/>
      <c r="H272" s="206">
        <v>27.84</v>
      </c>
      <c r="I272" s="207"/>
      <c r="J272" s="203"/>
      <c r="K272" s="203"/>
      <c r="L272" s="208"/>
      <c r="M272" s="209"/>
      <c r="N272" s="210"/>
      <c r="O272" s="210"/>
      <c r="P272" s="210"/>
      <c r="Q272" s="210"/>
      <c r="R272" s="210"/>
      <c r="S272" s="210"/>
      <c r="T272" s="211"/>
      <c r="AT272" s="212" t="s">
        <v>143</v>
      </c>
      <c r="AU272" s="212" t="s">
        <v>82</v>
      </c>
      <c r="AV272" s="14" t="s">
        <v>82</v>
      </c>
      <c r="AW272" s="14" t="s">
        <v>33</v>
      </c>
      <c r="AX272" s="14" t="s">
        <v>80</v>
      </c>
      <c r="AY272" s="212" t="s">
        <v>132</v>
      </c>
    </row>
    <row r="273" spans="1:65" s="2" customFormat="1" ht="14.45" customHeight="1">
      <c r="A273" s="35"/>
      <c r="B273" s="36"/>
      <c r="C273" s="174" t="s">
        <v>373</v>
      </c>
      <c r="D273" s="174" t="s">
        <v>134</v>
      </c>
      <c r="E273" s="175" t="s">
        <v>652</v>
      </c>
      <c r="F273" s="176" t="s">
        <v>653</v>
      </c>
      <c r="G273" s="177" t="s">
        <v>137</v>
      </c>
      <c r="H273" s="178">
        <v>27.84</v>
      </c>
      <c r="I273" s="179"/>
      <c r="J273" s="180">
        <f>ROUND(I273*H273,2)</f>
        <v>0</v>
      </c>
      <c r="K273" s="176" t="s">
        <v>138</v>
      </c>
      <c r="L273" s="40"/>
      <c r="M273" s="181" t="s">
        <v>19</v>
      </c>
      <c r="N273" s="182" t="s">
        <v>43</v>
      </c>
      <c r="O273" s="65"/>
      <c r="P273" s="183">
        <f>O273*H273</f>
        <v>0</v>
      </c>
      <c r="Q273" s="183">
        <v>4.0000000000000003E-5</v>
      </c>
      <c r="R273" s="183">
        <f>Q273*H273</f>
        <v>1.1136000000000002E-3</v>
      </c>
      <c r="S273" s="183">
        <v>0</v>
      </c>
      <c r="T273" s="184">
        <f>S273*H273</f>
        <v>0</v>
      </c>
      <c r="U273" s="35"/>
      <c r="V273" s="35"/>
      <c r="W273" s="35"/>
      <c r="X273" s="35"/>
      <c r="Y273" s="35"/>
      <c r="Z273" s="35"/>
      <c r="AA273" s="35"/>
      <c r="AB273" s="35"/>
      <c r="AC273" s="35"/>
      <c r="AD273" s="35"/>
      <c r="AE273" s="35"/>
      <c r="AR273" s="185" t="s">
        <v>139</v>
      </c>
      <c r="AT273" s="185" t="s">
        <v>134</v>
      </c>
      <c r="AU273" s="185" t="s">
        <v>82</v>
      </c>
      <c r="AY273" s="18" t="s">
        <v>132</v>
      </c>
      <c r="BE273" s="186">
        <f>IF(N273="základní",J273,0)</f>
        <v>0</v>
      </c>
      <c r="BF273" s="186">
        <f>IF(N273="snížená",J273,0)</f>
        <v>0</v>
      </c>
      <c r="BG273" s="186">
        <f>IF(N273="zákl. přenesená",J273,0)</f>
        <v>0</v>
      </c>
      <c r="BH273" s="186">
        <f>IF(N273="sníž. přenesená",J273,0)</f>
        <v>0</v>
      </c>
      <c r="BI273" s="186">
        <f>IF(N273="nulová",J273,0)</f>
        <v>0</v>
      </c>
      <c r="BJ273" s="18" t="s">
        <v>80</v>
      </c>
      <c r="BK273" s="186">
        <f>ROUND(I273*H273,2)</f>
        <v>0</v>
      </c>
      <c r="BL273" s="18" t="s">
        <v>139</v>
      </c>
      <c r="BM273" s="185" t="s">
        <v>910</v>
      </c>
    </row>
    <row r="274" spans="1:65" s="2" customFormat="1" ht="87.75">
      <c r="A274" s="35"/>
      <c r="B274" s="36"/>
      <c r="C274" s="37"/>
      <c r="D274" s="187" t="s">
        <v>141</v>
      </c>
      <c r="E274" s="37"/>
      <c r="F274" s="188" t="s">
        <v>650</v>
      </c>
      <c r="G274" s="37"/>
      <c r="H274" s="37"/>
      <c r="I274" s="189"/>
      <c r="J274" s="37"/>
      <c r="K274" s="37"/>
      <c r="L274" s="40"/>
      <c r="M274" s="190"/>
      <c r="N274" s="191"/>
      <c r="O274" s="65"/>
      <c r="P274" s="65"/>
      <c r="Q274" s="65"/>
      <c r="R274" s="65"/>
      <c r="S274" s="65"/>
      <c r="T274" s="66"/>
      <c r="U274" s="35"/>
      <c r="V274" s="35"/>
      <c r="W274" s="35"/>
      <c r="X274" s="35"/>
      <c r="Y274" s="35"/>
      <c r="Z274" s="35"/>
      <c r="AA274" s="35"/>
      <c r="AB274" s="35"/>
      <c r="AC274" s="35"/>
      <c r="AD274" s="35"/>
      <c r="AE274" s="35"/>
      <c r="AT274" s="18" t="s">
        <v>141</v>
      </c>
      <c r="AU274" s="18" t="s">
        <v>82</v>
      </c>
    </row>
    <row r="275" spans="1:65" s="2" customFormat="1" ht="14.45" customHeight="1">
      <c r="A275" s="35"/>
      <c r="B275" s="36"/>
      <c r="C275" s="174" t="s">
        <v>380</v>
      </c>
      <c r="D275" s="174" t="s">
        <v>134</v>
      </c>
      <c r="E275" s="175" t="s">
        <v>911</v>
      </c>
      <c r="F275" s="176" t="s">
        <v>912</v>
      </c>
      <c r="G275" s="177" t="s">
        <v>217</v>
      </c>
      <c r="H275" s="178">
        <v>2.573</v>
      </c>
      <c r="I275" s="179"/>
      <c r="J275" s="180">
        <f>ROUND(I275*H275,2)</f>
        <v>0</v>
      </c>
      <c r="K275" s="176" t="s">
        <v>138</v>
      </c>
      <c r="L275" s="40"/>
      <c r="M275" s="181" t="s">
        <v>19</v>
      </c>
      <c r="N275" s="182" t="s">
        <v>43</v>
      </c>
      <c r="O275" s="65"/>
      <c r="P275" s="183">
        <f>O275*H275</f>
        <v>0</v>
      </c>
      <c r="Q275" s="183">
        <v>1.0383</v>
      </c>
      <c r="R275" s="183">
        <f>Q275*H275</f>
        <v>2.6715458999999999</v>
      </c>
      <c r="S275" s="183">
        <v>0</v>
      </c>
      <c r="T275" s="184">
        <f>S275*H275</f>
        <v>0</v>
      </c>
      <c r="U275" s="35"/>
      <c r="V275" s="35"/>
      <c r="W275" s="35"/>
      <c r="X275" s="35"/>
      <c r="Y275" s="35"/>
      <c r="Z275" s="35"/>
      <c r="AA275" s="35"/>
      <c r="AB275" s="35"/>
      <c r="AC275" s="35"/>
      <c r="AD275" s="35"/>
      <c r="AE275" s="35"/>
      <c r="AR275" s="185" t="s">
        <v>139</v>
      </c>
      <c r="AT275" s="185" t="s">
        <v>134</v>
      </c>
      <c r="AU275" s="185" t="s">
        <v>82</v>
      </c>
      <c r="AY275" s="18" t="s">
        <v>132</v>
      </c>
      <c r="BE275" s="186">
        <f>IF(N275="základní",J275,0)</f>
        <v>0</v>
      </c>
      <c r="BF275" s="186">
        <f>IF(N275="snížená",J275,0)</f>
        <v>0</v>
      </c>
      <c r="BG275" s="186">
        <f>IF(N275="zákl. přenesená",J275,0)</f>
        <v>0</v>
      </c>
      <c r="BH275" s="186">
        <f>IF(N275="sníž. přenesená",J275,0)</f>
        <v>0</v>
      </c>
      <c r="BI275" s="186">
        <f>IF(N275="nulová",J275,0)</f>
        <v>0</v>
      </c>
      <c r="BJ275" s="18" t="s">
        <v>80</v>
      </c>
      <c r="BK275" s="186">
        <f>ROUND(I275*H275,2)</f>
        <v>0</v>
      </c>
      <c r="BL275" s="18" t="s">
        <v>139</v>
      </c>
      <c r="BM275" s="185" t="s">
        <v>913</v>
      </c>
    </row>
    <row r="276" spans="1:65" s="2" customFormat="1" ht="68.25">
      <c r="A276" s="35"/>
      <c r="B276" s="36"/>
      <c r="C276" s="37"/>
      <c r="D276" s="187" t="s">
        <v>141</v>
      </c>
      <c r="E276" s="37"/>
      <c r="F276" s="188" t="s">
        <v>914</v>
      </c>
      <c r="G276" s="37"/>
      <c r="H276" s="37"/>
      <c r="I276" s="189"/>
      <c r="J276" s="37"/>
      <c r="K276" s="37"/>
      <c r="L276" s="40"/>
      <c r="M276" s="190"/>
      <c r="N276" s="191"/>
      <c r="O276" s="65"/>
      <c r="P276" s="65"/>
      <c r="Q276" s="65"/>
      <c r="R276" s="65"/>
      <c r="S276" s="65"/>
      <c r="T276" s="66"/>
      <c r="U276" s="35"/>
      <c r="V276" s="35"/>
      <c r="W276" s="35"/>
      <c r="X276" s="35"/>
      <c r="Y276" s="35"/>
      <c r="Z276" s="35"/>
      <c r="AA276" s="35"/>
      <c r="AB276" s="35"/>
      <c r="AC276" s="35"/>
      <c r="AD276" s="35"/>
      <c r="AE276" s="35"/>
      <c r="AT276" s="18" t="s">
        <v>141</v>
      </c>
      <c r="AU276" s="18" t="s">
        <v>82</v>
      </c>
    </row>
    <row r="277" spans="1:65" s="13" customFormat="1" ht="11.25">
      <c r="B277" s="192"/>
      <c r="C277" s="193"/>
      <c r="D277" s="187" t="s">
        <v>143</v>
      </c>
      <c r="E277" s="194" t="s">
        <v>19</v>
      </c>
      <c r="F277" s="195" t="s">
        <v>906</v>
      </c>
      <c r="G277" s="193"/>
      <c r="H277" s="194" t="s">
        <v>19</v>
      </c>
      <c r="I277" s="196"/>
      <c r="J277" s="193"/>
      <c r="K277" s="193"/>
      <c r="L277" s="197"/>
      <c r="M277" s="198"/>
      <c r="N277" s="199"/>
      <c r="O277" s="199"/>
      <c r="P277" s="199"/>
      <c r="Q277" s="199"/>
      <c r="R277" s="199"/>
      <c r="S277" s="199"/>
      <c r="T277" s="200"/>
      <c r="AT277" s="201" t="s">
        <v>143</v>
      </c>
      <c r="AU277" s="201" t="s">
        <v>82</v>
      </c>
      <c r="AV277" s="13" t="s">
        <v>80</v>
      </c>
      <c r="AW277" s="13" t="s">
        <v>33</v>
      </c>
      <c r="AX277" s="13" t="s">
        <v>72</v>
      </c>
      <c r="AY277" s="201" t="s">
        <v>132</v>
      </c>
    </row>
    <row r="278" spans="1:65" s="14" customFormat="1" ht="11.25">
      <c r="B278" s="202"/>
      <c r="C278" s="203"/>
      <c r="D278" s="187" t="s">
        <v>143</v>
      </c>
      <c r="E278" s="204" t="s">
        <v>19</v>
      </c>
      <c r="F278" s="205" t="s">
        <v>915</v>
      </c>
      <c r="G278" s="203"/>
      <c r="H278" s="206">
        <v>2.573</v>
      </c>
      <c r="I278" s="207"/>
      <c r="J278" s="203"/>
      <c r="K278" s="203"/>
      <c r="L278" s="208"/>
      <c r="M278" s="209"/>
      <c r="N278" s="210"/>
      <c r="O278" s="210"/>
      <c r="P278" s="210"/>
      <c r="Q278" s="210"/>
      <c r="R278" s="210"/>
      <c r="S278" s="210"/>
      <c r="T278" s="211"/>
      <c r="AT278" s="212" t="s">
        <v>143</v>
      </c>
      <c r="AU278" s="212" t="s">
        <v>82</v>
      </c>
      <c r="AV278" s="14" t="s">
        <v>82</v>
      </c>
      <c r="AW278" s="14" t="s">
        <v>33</v>
      </c>
      <c r="AX278" s="14" t="s">
        <v>80</v>
      </c>
      <c r="AY278" s="212" t="s">
        <v>132</v>
      </c>
    </row>
    <row r="279" spans="1:65" s="2" customFormat="1" ht="14.45" customHeight="1">
      <c r="A279" s="35"/>
      <c r="B279" s="36"/>
      <c r="C279" s="174" t="s">
        <v>384</v>
      </c>
      <c r="D279" s="174" t="s">
        <v>134</v>
      </c>
      <c r="E279" s="175" t="s">
        <v>916</v>
      </c>
      <c r="F279" s="176" t="s">
        <v>917</v>
      </c>
      <c r="G279" s="177" t="s">
        <v>183</v>
      </c>
      <c r="H279" s="178">
        <v>0.02</v>
      </c>
      <c r="I279" s="179"/>
      <c r="J279" s="180">
        <f>ROUND(I279*H279,2)</f>
        <v>0</v>
      </c>
      <c r="K279" s="176" t="s">
        <v>19</v>
      </c>
      <c r="L279" s="40"/>
      <c r="M279" s="181" t="s">
        <v>19</v>
      </c>
      <c r="N279" s="182" t="s">
        <v>43</v>
      </c>
      <c r="O279" s="65"/>
      <c r="P279" s="183">
        <f>O279*H279</f>
        <v>0</v>
      </c>
      <c r="Q279" s="183">
        <v>2.02</v>
      </c>
      <c r="R279" s="183">
        <f>Q279*H279</f>
        <v>4.0399999999999998E-2</v>
      </c>
      <c r="S279" s="183">
        <v>0</v>
      </c>
      <c r="T279" s="184">
        <f>S279*H279</f>
        <v>0</v>
      </c>
      <c r="U279" s="35"/>
      <c r="V279" s="35"/>
      <c r="W279" s="35"/>
      <c r="X279" s="35"/>
      <c r="Y279" s="35"/>
      <c r="Z279" s="35"/>
      <c r="AA279" s="35"/>
      <c r="AB279" s="35"/>
      <c r="AC279" s="35"/>
      <c r="AD279" s="35"/>
      <c r="AE279" s="35"/>
      <c r="AR279" s="185" t="s">
        <v>139</v>
      </c>
      <c r="AT279" s="185" t="s">
        <v>134</v>
      </c>
      <c r="AU279" s="185" t="s">
        <v>82</v>
      </c>
      <c r="AY279" s="18" t="s">
        <v>132</v>
      </c>
      <c r="BE279" s="186">
        <f>IF(N279="základní",J279,0)</f>
        <v>0</v>
      </c>
      <c r="BF279" s="186">
        <f>IF(N279="snížená",J279,0)</f>
        <v>0</v>
      </c>
      <c r="BG279" s="186">
        <f>IF(N279="zákl. přenesená",J279,0)</f>
        <v>0</v>
      </c>
      <c r="BH279" s="186">
        <f>IF(N279="sníž. přenesená",J279,0)</f>
        <v>0</v>
      </c>
      <c r="BI279" s="186">
        <f>IF(N279="nulová",J279,0)</f>
        <v>0</v>
      </c>
      <c r="BJ279" s="18" t="s">
        <v>80</v>
      </c>
      <c r="BK279" s="186">
        <f>ROUND(I279*H279,2)</f>
        <v>0</v>
      </c>
      <c r="BL279" s="18" t="s">
        <v>139</v>
      </c>
      <c r="BM279" s="185" t="s">
        <v>918</v>
      </c>
    </row>
    <row r="280" spans="1:65" s="13" customFormat="1" ht="11.25">
      <c r="B280" s="192"/>
      <c r="C280" s="193"/>
      <c r="D280" s="187" t="s">
        <v>143</v>
      </c>
      <c r="E280" s="194" t="s">
        <v>19</v>
      </c>
      <c r="F280" s="195" t="s">
        <v>919</v>
      </c>
      <c r="G280" s="193"/>
      <c r="H280" s="194" t="s">
        <v>19</v>
      </c>
      <c r="I280" s="196"/>
      <c r="J280" s="193"/>
      <c r="K280" s="193"/>
      <c r="L280" s="197"/>
      <c r="M280" s="198"/>
      <c r="N280" s="199"/>
      <c r="O280" s="199"/>
      <c r="P280" s="199"/>
      <c r="Q280" s="199"/>
      <c r="R280" s="199"/>
      <c r="S280" s="199"/>
      <c r="T280" s="200"/>
      <c r="AT280" s="201" t="s">
        <v>143</v>
      </c>
      <c r="AU280" s="201" t="s">
        <v>82</v>
      </c>
      <c r="AV280" s="13" t="s">
        <v>80</v>
      </c>
      <c r="AW280" s="13" t="s">
        <v>33</v>
      </c>
      <c r="AX280" s="13" t="s">
        <v>72</v>
      </c>
      <c r="AY280" s="201" t="s">
        <v>132</v>
      </c>
    </row>
    <row r="281" spans="1:65" s="14" customFormat="1" ht="11.25">
      <c r="B281" s="202"/>
      <c r="C281" s="203"/>
      <c r="D281" s="187" t="s">
        <v>143</v>
      </c>
      <c r="E281" s="204" t="s">
        <v>19</v>
      </c>
      <c r="F281" s="205" t="s">
        <v>920</v>
      </c>
      <c r="G281" s="203"/>
      <c r="H281" s="206">
        <v>0.02</v>
      </c>
      <c r="I281" s="207"/>
      <c r="J281" s="203"/>
      <c r="K281" s="203"/>
      <c r="L281" s="208"/>
      <c r="M281" s="209"/>
      <c r="N281" s="210"/>
      <c r="O281" s="210"/>
      <c r="P281" s="210"/>
      <c r="Q281" s="210"/>
      <c r="R281" s="210"/>
      <c r="S281" s="210"/>
      <c r="T281" s="211"/>
      <c r="AT281" s="212" t="s">
        <v>143</v>
      </c>
      <c r="AU281" s="212" t="s">
        <v>82</v>
      </c>
      <c r="AV281" s="14" t="s">
        <v>82</v>
      </c>
      <c r="AW281" s="14" t="s">
        <v>33</v>
      </c>
      <c r="AX281" s="14" t="s">
        <v>80</v>
      </c>
      <c r="AY281" s="212" t="s">
        <v>132</v>
      </c>
    </row>
    <row r="282" spans="1:65" s="12" customFormat="1" ht="22.9" customHeight="1">
      <c r="B282" s="158"/>
      <c r="C282" s="159"/>
      <c r="D282" s="160" t="s">
        <v>71</v>
      </c>
      <c r="E282" s="172" t="s">
        <v>151</v>
      </c>
      <c r="F282" s="172" t="s">
        <v>655</v>
      </c>
      <c r="G282" s="159"/>
      <c r="H282" s="159"/>
      <c r="I282" s="162"/>
      <c r="J282" s="173">
        <f>BK282</f>
        <v>0</v>
      </c>
      <c r="K282" s="159"/>
      <c r="L282" s="164"/>
      <c r="M282" s="165"/>
      <c r="N282" s="166"/>
      <c r="O282" s="166"/>
      <c r="P282" s="167">
        <f>SUM(P283:P336)</f>
        <v>0</v>
      </c>
      <c r="Q282" s="166"/>
      <c r="R282" s="167">
        <f>SUM(R283:R336)</f>
        <v>8.86698612</v>
      </c>
      <c r="S282" s="166"/>
      <c r="T282" s="168">
        <f>SUM(T283:T336)</f>
        <v>0</v>
      </c>
      <c r="AR282" s="169" t="s">
        <v>80</v>
      </c>
      <c r="AT282" s="170" t="s">
        <v>71</v>
      </c>
      <c r="AU282" s="170" t="s">
        <v>80</v>
      </c>
      <c r="AY282" s="169" t="s">
        <v>132</v>
      </c>
      <c r="BK282" s="171">
        <f>SUM(BK283:BK336)</f>
        <v>0</v>
      </c>
    </row>
    <row r="283" spans="1:65" s="2" customFormat="1" ht="14.45" customHeight="1">
      <c r="A283" s="35"/>
      <c r="B283" s="36"/>
      <c r="C283" s="174" t="s">
        <v>390</v>
      </c>
      <c r="D283" s="174" t="s">
        <v>134</v>
      </c>
      <c r="E283" s="175" t="s">
        <v>921</v>
      </c>
      <c r="F283" s="176" t="s">
        <v>922</v>
      </c>
      <c r="G283" s="177" t="s">
        <v>293</v>
      </c>
      <c r="H283" s="178">
        <v>30</v>
      </c>
      <c r="I283" s="179"/>
      <c r="J283" s="180">
        <f>ROUND(I283*H283,2)</f>
        <v>0</v>
      </c>
      <c r="K283" s="176" t="s">
        <v>138</v>
      </c>
      <c r="L283" s="40"/>
      <c r="M283" s="181" t="s">
        <v>19</v>
      </c>
      <c r="N283" s="182" t="s">
        <v>43</v>
      </c>
      <c r="O283" s="65"/>
      <c r="P283" s="183">
        <f>O283*H283</f>
        <v>0</v>
      </c>
      <c r="Q283" s="183">
        <v>1.1900000000000001E-3</v>
      </c>
      <c r="R283" s="183">
        <f>Q283*H283</f>
        <v>3.5700000000000003E-2</v>
      </c>
      <c r="S283" s="183">
        <v>0</v>
      </c>
      <c r="T283" s="184">
        <f>S283*H283</f>
        <v>0</v>
      </c>
      <c r="U283" s="35"/>
      <c r="V283" s="35"/>
      <c r="W283" s="35"/>
      <c r="X283" s="35"/>
      <c r="Y283" s="35"/>
      <c r="Z283" s="35"/>
      <c r="AA283" s="35"/>
      <c r="AB283" s="35"/>
      <c r="AC283" s="35"/>
      <c r="AD283" s="35"/>
      <c r="AE283" s="35"/>
      <c r="AR283" s="185" t="s">
        <v>139</v>
      </c>
      <c r="AT283" s="185" t="s">
        <v>134</v>
      </c>
      <c r="AU283" s="185" t="s">
        <v>82</v>
      </c>
      <c r="AY283" s="18" t="s">
        <v>132</v>
      </c>
      <c r="BE283" s="186">
        <f>IF(N283="základní",J283,0)</f>
        <v>0</v>
      </c>
      <c r="BF283" s="186">
        <f>IF(N283="snížená",J283,0)</f>
        <v>0</v>
      </c>
      <c r="BG283" s="186">
        <f>IF(N283="zákl. přenesená",J283,0)</f>
        <v>0</v>
      </c>
      <c r="BH283" s="186">
        <f>IF(N283="sníž. přenesená",J283,0)</f>
        <v>0</v>
      </c>
      <c r="BI283" s="186">
        <f>IF(N283="nulová",J283,0)</f>
        <v>0</v>
      </c>
      <c r="BJ283" s="18" t="s">
        <v>80</v>
      </c>
      <c r="BK283" s="186">
        <f>ROUND(I283*H283,2)</f>
        <v>0</v>
      </c>
      <c r="BL283" s="18" t="s">
        <v>139</v>
      </c>
      <c r="BM283" s="185" t="s">
        <v>923</v>
      </c>
    </row>
    <row r="284" spans="1:65" s="2" customFormat="1" ht="58.5">
      <c r="A284" s="35"/>
      <c r="B284" s="36"/>
      <c r="C284" s="37"/>
      <c r="D284" s="187" t="s">
        <v>141</v>
      </c>
      <c r="E284" s="37"/>
      <c r="F284" s="188" t="s">
        <v>924</v>
      </c>
      <c r="G284" s="37"/>
      <c r="H284" s="37"/>
      <c r="I284" s="189"/>
      <c r="J284" s="37"/>
      <c r="K284" s="37"/>
      <c r="L284" s="40"/>
      <c r="M284" s="190"/>
      <c r="N284" s="191"/>
      <c r="O284" s="65"/>
      <c r="P284" s="65"/>
      <c r="Q284" s="65"/>
      <c r="R284" s="65"/>
      <c r="S284" s="65"/>
      <c r="T284" s="66"/>
      <c r="U284" s="35"/>
      <c r="V284" s="35"/>
      <c r="W284" s="35"/>
      <c r="X284" s="35"/>
      <c r="Y284" s="35"/>
      <c r="Z284" s="35"/>
      <c r="AA284" s="35"/>
      <c r="AB284" s="35"/>
      <c r="AC284" s="35"/>
      <c r="AD284" s="35"/>
      <c r="AE284" s="35"/>
      <c r="AT284" s="18" t="s">
        <v>141</v>
      </c>
      <c r="AU284" s="18" t="s">
        <v>82</v>
      </c>
    </row>
    <row r="285" spans="1:65" s="14" customFormat="1" ht="11.25">
      <c r="B285" s="202"/>
      <c r="C285" s="203"/>
      <c r="D285" s="187" t="s">
        <v>143</v>
      </c>
      <c r="E285" s="204" t="s">
        <v>19</v>
      </c>
      <c r="F285" s="205" t="s">
        <v>925</v>
      </c>
      <c r="G285" s="203"/>
      <c r="H285" s="206">
        <v>30</v>
      </c>
      <c r="I285" s="207"/>
      <c r="J285" s="203"/>
      <c r="K285" s="203"/>
      <c r="L285" s="208"/>
      <c r="M285" s="209"/>
      <c r="N285" s="210"/>
      <c r="O285" s="210"/>
      <c r="P285" s="210"/>
      <c r="Q285" s="210"/>
      <c r="R285" s="210"/>
      <c r="S285" s="210"/>
      <c r="T285" s="211"/>
      <c r="AT285" s="212" t="s">
        <v>143</v>
      </c>
      <c r="AU285" s="212" t="s">
        <v>82</v>
      </c>
      <c r="AV285" s="14" t="s">
        <v>82</v>
      </c>
      <c r="AW285" s="14" t="s">
        <v>33</v>
      </c>
      <c r="AX285" s="14" t="s">
        <v>80</v>
      </c>
      <c r="AY285" s="212" t="s">
        <v>132</v>
      </c>
    </row>
    <row r="286" spans="1:65" s="2" customFormat="1" ht="14.45" customHeight="1">
      <c r="A286" s="35"/>
      <c r="B286" s="36"/>
      <c r="C286" s="224" t="s">
        <v>395</v>
      </c>
      <c r="D286" s="224" t="s">
        <v>214</v>
      </c>
      <c r="E286" s="225" t="s">
        <v>926</v>
      </c>
      <c r="F286" s="226" t="s">
        <v>927</v>
      </c>
      <c r="G286" s="227" t="s">
        <v>293</v>
      </c>
      <c r="H286" s="228">
        <v>30</v>
      </c>
      <c r="I286" s="229"/>
      <c r="J286" s="230">
        <f>ROUND(I286*H286,2)</f>
        <v>0</v>
      </c>
      <c r="K286" s="226" t="s">
        <v>928</v>
      </c>
      <c r="L286" s="231"/>
      <c r="M286" s="232" t="s">
        <v>19</v>
      </c>
      <c r="N286" s="233" t="s">
        <v>43</v>
      </c>
      <c r="O286" s="65"/>
      <c r="P286" s="183">
        <f>O286*H286</f>
        <v>0</v>
      </c>
      <c r="Q286" s="183">
        <v>4.8700000000000002E-3</v>
      </c>
      <c r="R286" s="183">
        <f>Q286*H286</f>
        <v>0.14610000000000001</v>
      </c>
      <c r="S286" s="183">
        <v>0</v>
      </c>
      <c r="T286" s="184">
        <f>S286*H286</f>
        <v>0</v>
      </c>
      <c r="U286" s="35"/>
      <c r="V286" s="35"/>
      <c r="W286" s="35"/>
      <c r="X286" s="35"/>
      <c r="Y286" s="35"/>
      <c r="Z286" s="35"/>
      <c r="AA286" s="35"/>
      <c r="AB286" s="35"/>
      <c r="AC286" s="35"/>
      <c r="AD286" s="35"/>
      <c r="AE286" s="35"/>
      <c r="AR286" s="185" t="s">
        <v>186</v>
      </c>
      <c r="AT286" s="185" t="s">
        <v>214</v>
      </c>
      <c r="AU286" s="185" t="s">
        <v>82</v>
      </c>
      <c r="AY286" s="18" t="s">
        <v>132</v>
      </c>
      <c r="BE286" s="186">
        <f>IF(N286="základní",J286,0)</f>
        <v>0</v>
      </c>
      <c r="BF286" s="186">
        <f>IF(N286="snížená",J286,0)</f>
        <v>0</v>
      </c>
      <c r="BG286" s="186">
        <f>IF(N286="zákl. přenesená",J286,0)</f>
        <v>0</v>
      </c>
      <c r="BH286" s="186">
        <f>IF(N286="sníž. přenesená",J286,0)</f>
        <v>0</v>
      </c>
      <c r="BI286" s="186">
        <f>IF(N286="nulová",J286,0)</f>
        <v>0</v>
      </c>
      <c r="BJ286" s="18" t="s">
        <v>80</v>
      </c>
      <c r="BK286" s="186">
        <f>ROUND(I286*H286,2)</f>
        <v>0</v>
      </c>
      <c r="BL286" s="18" t="s">
        <v>139</v>
      </c>
      <c r="BM286" s="185" t="s">
        <v>929</v>
      </c>
    </row>
    <row r="287" spans="1:65" s="13" customFormat="1" ht="22.5">
      <c r="B287" s="192"/>
      <c r="C287" s="193"/>
      <c r="D287" s="187" t="s">
        <v>143</v>
      </c>
      <c r="E287" s="194" t="s">
        <v>19</v>
      </c>
      <c r="F287" s="195" t="s">
        <v>930</v>
      </c>
      <c r="G287" s="193"/>
      <c r="H287" s="194" t="s">
        <v>19</v>
      </c>
      <c r="I287" s="196"/>
      <c r="J287" s="193"/>
      <c r="K287" s="193"/>
      <c r="L287" s="197"/>
      <c r="M287" s="198"/>
      <c r="N287" s="199"/>
      <c r="O287" s="199"/>
      <c r="P287" s="199"/>
      <c r="Q287" s="199"/>
      <c r="R287" s="199"/>
      <c r="S287" s="199"/>
      <c r="T287" s="200"/>
      <c r="AT287" s="201" t="s">
        <v>143</v>
      </c>
      <c r="AU287" s="201" t="s">
        <v>82</v>
      </c>
      <c r="AV287" s="13" t="s">
        <v>80</v>
      </c>
      <c r="AW287" s="13" t="s">
        <v>33</v>
      </c>
      <c r="AX287" s="13" t="s">
        <v>72</v>
      </c>
      <c r="AY287" s="201" t="s">
        <v>132</v>
      </c>
    </row>
    <row r="288" spans="1:65" s="14" customFormat="1" ht="11.25">
      <c r="B288" s="202"/>
      <c r="C288" s="203"/>
      <c r="D288" s="187" t="s">
        <v>143</v>
      </c>
      <c r="E288" s="204" t="s">
        <v>19</v>
      </c>
      <c r="F288" s="205" t="s">
        <v>925</v>
      </c>
      <c r="G288" s="203"/>
      <c r="H288" s="206">
        <v>30</v>
      </c>
      <c r="I288" s="207"/>
      <c r="J288" s="203"/>
      <c r="K288" s="203"/>
      <c r="L288" s="208"/>
      <c r="M288" s="209"/>
      <c r="N288" s="210"/>
      <c r="O288" s="210"/>
      <c r="P288" s="210"/>
      <c r="Q288" s="210"/>
      <c r="R288" s="210"/>
      <c r="S288" s="210"/>
      <c r="T288" s="211"/>
      <c r="AT288" s="212" t="s">
        <v>143</v>
      </c>
      <c r="AU288" s="212" t="s">
        <v>82</v>
      </c>
      <c r="AV288" s="14" t="s">
        <v>82</v>
      </c>
      <c r="AW288" s="14" t="s">
        <v>33</v>
      </c>
      <c r="AX288" s="14" t="s">
        <v>80</v>
      </c>
      <c r="AY288" s="212" t="s">
        <v>132</v>
      </c>
    </row>
    <row r="289" spans="1:65" s="2" customFormat="1" ht="14.45" customHeight="1">
      <c r="A289" s="35"/>
      <c r="B289" s="36"/>
      <c r="C289" s="174" t="s">
        <v>401</v>
      </c>
      <c r="D289" s="174" t="s">
        <v>134</v>
      </c>
      <c r="E289" s="175" t="s">
        <v>931</v>
      </c>
      <c r="F289" s="176" t="s">
        <v>932</v>
      </c>
      <c r="G289" s="177" t="s">
        <v>183</v>
      </c>
      <c r="H289" s="178">
        <v>7.9379999999999997</v>
      </c>
      <c r="I289" s="179"/>
      <c r="J289" s="180">
        <f>ROUND(I289*H289,2)</f>
        <v>0</v>
      </c>
      <c r="K289" s="176" t="s">
        <v>138</v>
      </c>
      <c r="L289" s="40"/>
      <c r="M289" s="181" t="s">
        <v>19</v>
      </c>
      <c r="N289" s="182" t="s">
        <v>43</v>
      </c>
      <c r="O289" s="65"/>
      <c r="P289" s="183">
        <f>O289*H289</f>
        <v>0</v>
      </c>
      <c r="Q289" s="183">
        <v>0</v>
      </c>
      <c r="R289" s="183">
        <f>Q289*H289</f>
        <v>0</v>
      </c>
      <c r="S289" s="183">
        <v>0</v>
      </c>
      <c r="T289" s="184">
        <f>S289*H289</f>
        <v>0</v>
      </c>
      <c r="U289" s="35"/>
      <c r="V289" s="35"/>
      <c r="W289" s="35"/>
      <c r="X289" s="35"/>
      <c r="Y289" s="35"/>
      <c r="Z289" s="35"/>
      <c r="AA289" s="35"/>
      <c r="AB289" s="35"/>
      <c r="AC289" s="35"/>
      <c r="AD289" s="35"/>
      <c r="AE289" s="35"/>
      <c r="AR289" s="185" t="s">
        <v>139</v>
      </c>
      <c r="AT289" s="185" t="s">
        <v>134</v>
      </c>
      <c r="AU289" s="185" t="s">
        <v>82</v>
      </c>
      <c r="AY289" s="18" t="s">
        <v>132</v>
      </c>
      <c r="BE289" s="186">
        <f>IF(N289="základní",J289,0)</f>
        <v>0</v>
      </c>
      <c r="BF289" s="186">
        <f>IF(N289="snížená",J289,0)</f>
        <v>0</v>
      </c>
      <c r="BG289" s="186">
        <f>IF(N289="zákl. přenesená",J289,0)</f>
        <v>0</v>
      </c>
      <c r="BH289" s="186">
        <f>IF(N289="sníž. přenesená",J289,0)</f>
        <v>0</v>
      </c>
      <c r="BI289" s="186">
        <f>IF(N289="nulová",J289,0)</f>
        <v>0</v>
      </c>
      <c r="BJ289" s="18" t="s">
        <v>80</v>
      </c>
      <c r="BK289" s="186">
        <f>ROUND(I289*H289,2)</f>
        <v>0</v>
      </c>
      <c r="BL289" s="18" t="s">
        <v>139</v>
      </c>
      <c r="BM289" s="185" t="s">
        <v>933</v>
      </c>
    </row>
    <row r="290" spans="1:65" s="2" customFormat="1" ht="58.5">
      <c r="A290" s="35"/>
      <c r="B290" s="36"/>
      <c r="C290" s="37"/>
      <c r="D290" s="187" t="s">
        <v>141</v>
      </c>
      <c r="E290" s="37"/>
      <c r="F290" s="188" t="s">
        <v>934</v>
      </c>
      <c r="G290" s="37"/>
      <c r="H290" s="37"/>
      <c r="I290" s="189"/>
      <c r="J290" s="37"/>
      <c r="K290" s="37"/>
      <c r="L290" s="40"/>
      <c r="M290" s="190"/>
      <c r="N290" s="191"/>
      <c r="O290" s="65"/>
      <c r="P290" s="65"/>
      <c r="Q290" s="65"/>
      <c r="R290" s="65"/>
      <c r="S290" s="65"/>
      <c r="T290" s="66"/>
      <c r="U290" s="35"/>
      <c r="V290" s="35"/>
      <c r="W290" s="35"/>
      <c r="X290" s="35"/>
      <c r="Y290" s="35"/>
      <c r="Z290" s="35"/>
      <c r="AA290" s="35"/>
      <c r="AB290" s="35"/>
      <c r="AC290" s="35"/>
      <c r="AD290" s="35"/>
      <c r="AE290" s="35"/>
      <c r="AT290" s="18" t="s">
        <v>141</v>
      </c>
      <c r="AU290" s="18" t="s">
        <v>82</v>
      </c>
    </row>
    <row r="291" spans="1:65" s="13" customFormat="1" ht="11.25">
      <c r="B291" s="192"/>
      <c r="C291" s="193"/>
      <c r="D291" s="187" t="s">
        <v>143</v>
      </c>
      <c r="E291" s="194" t="s">
        <v>19</v>
      </c>
      <c r="F291" s="195" t="s">
        <v>935</v>
      </c>
      <c r="G291" s="193"/>
      <c r="H291" s="194" t="s">
        <v>19</v>
      </c>
      <c r="I291" s="196"/>
      <c r="J291" s="193"/>
      <c r="K291" s="193"/>
      <c r="L291" s="197"/>
      <c r="M291" s="198"/>
      <c r="N291" s="199"/>
      <c r="O291" s="199"/>
      <c r="P291" s="199"/>
      <c r="Q291" s="199"/>
      <c r="R291" s="199"/>
      <c r="S291" s="199"/>
      <c r="T291" s="200"/>
      <c r="AT291" s="201" t="s">
        <v>143</v>
      </c>
      <c r="AU291" s="201" t="s">
        <v>82</v>
      </c>
      <c r="AV291" s="13" t="s">
        <v>80</v>
      </c>
      <c r="AW291" s="13" t="s">
        <v>33</v>
      </c>
      <c r="AX291" s="13" t="s">
        <v>72</v>
      </c>
      <c r="AY291" s="201" t="s">
        <v>132</v>
      </c>
    </row>
    <row r="292" spans="1:65" s="14" customFormat="1" ht="11.25">
      <c r="B292" s="202"/>
      <c r="C292" s="203"/>
      <c r="D292" s="187" t="s">
        <v>143</v>
      </c>
      <c r="E292" s="204" t="s">
        <v>19</v>
      </c>
      <c r="F292" s="205" t="s">
        <v>936</v>
      </c>
      <c r="G292" s="203"/>
      <c r="H292" s="206">
        <v>7.9379999999999997</v>
      </c>
      <c r="I292" s="207"/>
      <c r="J292" s="203"/>
      <c r="K292" s="203"/>
      <c r="L292" s="208"/>
      <c r="M292" s="209"/>
      <c r="N292" s="210"/>
      <c r="O292" s="210"/>
      <c r="P292" s="210"/>
      <c r="Q292" s="210"/>
      <c r="R292" s="210"/>
      <c r="S292" s="210"/>
      <c r="T292" s="211"/>
      <c r="AT292" s="212" t="s">
        <v>143</v>
      </c>
      <c r="AU292" s="212" t="s">
        <v>82</v>
      </c>
      <c r="AV292" s="14" t="s">
        <v>82</v>
      </c>
      <c r="AW292" s="14" t="s">
        <v>33</v>
      </c>
      <c r="AX292" s="14" t="s">
        <v>80</v>
      </c>
      <c r="AY292" s="212" t="s">
        <v>132</v>
      </c>
    </row>
    <row r="293" spans="1:65" s="2" customFormat="1" ht="14.45" customHeight="1">
      <c r="A293" s="35"/>
      <c r="B293" s="36"/>
      <c r="C293" s="174" t="s">
        <v>408</v>
      </c>
      <c r="D293" s="174" t="s">
        <v>134</v>
      </c>
      <c r="E293" s="175" t="s">
        <v>937</v>
      </c>
      <c r="F293" s="176" t="s">
        <v>938</v>
      </c>
      <c r="G293" s="177" t="s">
        <v>137</v>
      </c>
      <c r="H293" s="178">
        <v>34.103999999999999</v>
      </c>
      <c r="I293" s="179"/>
      <c r="J293" s="180">
        <f>ROUND(I293*H293,2)</f>
        <v>0</v>
      </c>
      <c r="K293" s="176" t="s">
        <v>138</v>
      </c>
      <c r="L293" s="40"/>
      <c r="M293" s="181" t="s">
        <v>19</v>
      </c>
      <c r="N293" s="182" t="s">
        <v>43</v>
      </c>
      <c r="O293" s="65"/>
      <c r="P293" s="183">
        <f>O293*H293</f>
        <v>0</v>
      </c>
      <c r="Q293" s="183">
        <v>4.1739999999999999E-2</v>
      </c>
      <c r="R293" s="183">
        <f>Q293*H293</f>
        <v>1.4235009599999999</v>
      </c>
      <c r="S293" s="183">
        <v>0</v>
      </c>
      <c r="T293" s="184">
        <f>S293*H293</f>
        <v>0</v>
      </c>
      <c r="U293" s="35"/>
      <c r="V293" s="35"/>
      <c r="W293" s="35"/>
      <c r="X293" s="35"/>
      <c r="Y293" s="35"/>
      <c r="Z293" s="35"/>
      <c r="AA293" s="35"/>
      <c r="AB293" s="35"/>
      <c r="AC293" s="35"/>
      <c r="AD293" s="35"/>
      <c r="AE293" s="35"/>
      <c r="AR293" s="185" t="s">
        <v>139</v>
      </c>
      <c r="AT293" s="185" t="s">
        <v>134</v>
      </c>
      <c r="AU293" s="185" t="s">
        <v>82</v>
      </c>
      <c r="AY293" s="18" t="s">
        <v>132</v>
      </c>
      <c r="BE293" s="186">
        <f>IF(N293="základní",J293,0)</f>
        <v>0</v>
      </c>
      <c r="BF293" s="186">
        <f>IF(N293="snížená",J293,0)</f>
        <v>0</v>
      </c>
      <c r="BG293" s="186">
        <f>IF(N293="zákl. přenesená",J293,0)</f>
        <v>0</v>
      </c>
      <c r="BH293" s="186">
        <f>IF(N293="sníž. přenesená",J293,0)</f>
        <v>0</v>
      </c>
      <c r="BI293" s="186">
        <f>IF(N293="nulová",J293,0)</f>
        <v>0</v>
      </c>
      <c r="BJ293" s="18" t="s">
        <v>80</v>
      </c>
      <c r="BK293" s="186">
        <f>ROUND(I293*H293,2)</f>
        <v>0</v>
      </c>
      <c r="BL293" s="18" t="s">
        <v>139</v>
      </c>
      <c r="BM293" s="185" t="s">
        <v>939</v>
      </c>
    </row>
    <row r="294" spans="1:65" s="2" customFormat="1" ht="224.25">
      <c r="A294" s="35"/>
      <c r="B294" s="36"/>
      <c r="C294" s="37"/>
      <c r="D294" s="187" t="s">
        <v>141</v>
      </c>
      <c r="E294" s="37"/>
      <c r="F294" s="188" t="s">
        <v>940</v>
      </c>
      <c r="G294" s="37"/>
      <c r="H294" s="37"/>
      <c r="I294" s="189"/>
      <c r="J294" s="37"/>
      <c r="K294" s="37"/>
      <c r="L294" s="40"/>
      <c r="M294" s="190"/>
      <c r="N294" s="191"/>
      <c r="O294" s="65"/>
      <c r="P294" s="65"/>
      <c r="Q294" s="65"/>
      <c r="R294" s="65"/>
      <c r="S294" s="65"/>
      <c r="T294" s="66"/>
      <c r="U294" s="35"/>
      <c r="V294" s="35"/>
      <c r="W294" s="35"/>
      <c r="X294" s="35"/>
      <c r="Y294" s="35"/>
      <c r="Z294" s="35"/>
      <c r="AA294" s="35"/>
      <c r="AB294" s="35"/>
      <c r="AC294" s="35"/>
      <c r="AD294" s="35"/>
      <c r="AE294" s="35"/>
      <c r="AT294" s="18" t="s">
        <v>141</v>
      </c>
      <c r="AU294" s="18" t="s">
        <v>82</v>
      </c>
    </row>
    <row r="295" spans="1:65" s="13" customFormat="1" ht="11.25">
      <c r="B295" s="192"/>
      <c r="C295" s="193"/>
      <c r="D295" s="187" t="s">
        <v>143</v>
      </c>
      <c r="E295" s="194" t="s">
        <v>19</v>
      </c>
      <c r="F295" s="195" t="s">
        <v>941</v>
      </c>
      <c r="G295" s="193"/>
      <c r="H295" s="194" t="s">
        <v>19</v>
      </c>
      <c r="I295" s="196"/>
      <c r="J295" s="193"/>
      <c r="K295" s="193"/>
      <c r="L295" s="197"/>
      <c r="M295" s="198"/>
      <c r="N295" s="199"/>
      <c r="O295" s="199"/>
      <c r="P295" s="199"/>
      <c r="Q295" s="199"/>
      <c r="R295" s="199"/>
      <c r="S295" s="199"/>
      <c r="T295" s="200"/>
      <c r="AT295" s="201" t="s">
        <v>143</v>
      </c>
      <c r="AU295" s="201" t="s">
        <v>82</v>
      </c>
      <c r="AV295" s="13" t="s">
        <v>80</v>
      </c>
      <c r="AW295" s="13" t="s">
        <v>33</v>
      </c>
      <c r="AX295" s="13" t="s">
        <v>72</v>
      </c>
      <c r="AY295" s="201" t="s">
        <v>132</v>
      </c>
    </row>
    <row r="296" spans="1:65" s="14" customFormat="1" ht="11.25">
      <c r="B296" s="202"/>
      <c r="C296" s="203"/>
      <c r="D296" s="187" t="s">
        <v>143</v>
      </c>
      <c r="E296" s="204" t="s">
        <v>19</v>
      </c>
      <c r="F296" s="205" t="s">
        <v>942</v>
      </c>
      <c r="G296" s="203"/>
      <c r="H296" s="206">
        <v>34.103999999999999</v>
      </c>
      <c r="I296" s="207"/>
      <c r="J296" s="203"/>
      <c r="K296" s="203"/>
      <c r="L296" s="208"/>
      <c r="M296" s="209"/>
      <c r="N296" s="210"/>
      <c r="O296" s="210"/>
      <c r="P296" s="210"/>
      <c r="Q296" s="210"/>
      <c r="R296" s="210"/>
      <c r="S296" s="210"/>
      <c r="T296" s="211"/>
      <c r="AT296" s="212" t="s">
        <v>143</v>
      </c>
      <c r="AU296" s="212" t="s">
        <v>82</v>
      </c>
      <c r="AV296" s="14" t="s">
        <v>82</v>
      </c>
      <c r="AW296" s="14" t="s">
        <v>33</v>
      </c>
      <c r="AX296" s="14" t="s">
        <v>80</v>
      </c>
      <c r="AY296" s="212" t="s">
        <v>132</v>
      </c>
    </row>
    <row r="297" spans="1:65" s="2" customFormat="1" ht="14.45" customHeight="1">
      <c r="A297" s="35"/>
      <c r="B297" s="36"/>
      <c r="C297" s="174" t="s">
        <v>413</v>
      </c>
      <c r="D297" s="174" t="s">
        <v>134</v>
      </c>
      <c r="E297" s="175" t="s">
        <v>943</v>
      </c>
      <c r="F297" s="176" t="s">
        <v>944</v>
      </c>
      <c r="G297" s="177" t="s">
        <v>137</v>
      </c>
      <c r="H297" s="178">
        <v>34.103999999999999</v>
      </c>
      <c r="I297" s="179"/>
      <c r="J297" s="180">
        <f>ROUND(I297*H297,2)</f>
        <v>0</v>
      </c>
      <c r="K297" s="176" t="s">
        <v>138</v>
      </c>
      <c r="L297" s="40"/>
      <c r="M297" s="181" t="s">
        <v>19</v>
      </c>
      <c r="N297" s="182" t="s">
        <v>43</v>
      </c>
      <c r="O297" s="65"/>
      <c r="P297" s="183">
        <f>O297*H297</f>
        <v>0</v>
      </c>
      <c r="Q297" s="183">
        <v>2.0000000000000002E-5</v>
      </c>
      <c r="R297" s="183">
        <f>Q297*H297</f>
        <v>6.8208000000000006E-4</v>
      </c>
      <c r="S297" s="183">
        <v>0</v>
      </c>
      <c r="T297" s="184">
        <f>S297*H297</f>
        <v>0</v>
      </c>
      <c r="U297" s="35"/>
      <c r="V297" s="35"/>
      <c r="W297" s="35"/>
      <c r="X297" s="35"/>
      <c r="Y297" s="35"/>
      <c r="Z297" s="35"/>
      <c r="AA297" s="35"/>
      <c r="AB297" s="35"/>
      <c r="AC297" s="35"/>
      <c r="AD297" s="35"/>
      <c r="AE297" s="35"/>
      <c r="AR297" s="185" t="s">
        <v>139</v>
      </c>
      <c r="AT297" s="185" t="s">
        <v>134</v>
      </c>
      <c r="AU297" s="185" t="s">
        <v>82</v>
      </c>
      <c r="AY297" s="18" t="s">
        <v>132</v>
      </c>
      <c r="BE297" s="186">
        <f>IF(N297="základní",J297,0)</f>
        <v>0</v>
      </c>
      <c r="BF297" s="186">
        <f>IF(N297="snížená",J297,0)</f>
        <v>0</v>
      </c>
      <c r="BG297" s="186">
        <f>IF(N297="zákl. přenesená",J297,0)</f>
        <v>0</v>
      </c>
      <c r="BH297" s="186">
        <f>IF(N297="sníž. přenesená",J297,0)</f>
        <v>0</v>
      </c>
      <c r="BI297" s="186">
        <f>IF(N297="nulová",J297,0)</f>
        <v>0</v>
      </c>
      <c r="BJ297" s="18" t="s">
        <v>80</v>
      </c>
      <c r="BK297" s="186">
        <f>ROUND(I297*H297,2)</f>
        <v>0</v>
      </c>
      <c r="BL297" s="18" t="s">
        <v>139</v>
      </c>
      <c r="BM297" s="185" t="s">
        <v>945</v>
      </c>
    </row>
    <row r="298" spans="1:65" s="2" customFormat="1" ht="224.25">
      <c r="A298" s="35"/>
      <c r="B298" s="36"/>
      <c r="C298" s="37"/>
      <c r="D298" s="187" t="s">
        <v>141</v>
      </c>
      <c r="E298" s="37"/>
      <c r="F298" s="188" t="s">
        <v>940</v>
      </c>
      <c r="G298" s="37"/>
      <c r="H298" s="37"/>
      <c r="I298" s="189"/>
      <c r="J298" s="37"/>
      <c r="K298" s="37"/>
      <c r="L298" s="40"/>
      <c r="M298" s="190"/>
      <c r="N298" s="191"/>
      <c r="O298" s="65"/>
      <c r="P298" s="65"/>
      <c r="Q298" s="65"/>
      <c r="R298" s="65"/>
      <c r="S298" s="65"/>
      <c r="T298" s="66"/>
      <c r="U298" s="35"/>
      <c r="V298" s="35"/>
      <c r="W298" s="35"/>
      <c r="X298" s="35"/>
      <c r="Y298" s="35"/>
      <c r="Z298" s="35"/>
      <c r="AA298" s="35"/>
      <c r="AB298" s="35"/>
      <c r="AC298" s="35"/>
      <c r="AD298" s="35"/>
      <c r="AE298" s="35"/>
      <c r="AT298" s="18" t="s">
        <v>141</v>
      </c>
      <c r="AU298" s="18" t="s">
        <v>82</v>
      </c>
    </row>
    <row r="299" spans="1:65" s="2" customFormat="1" ht="14.45" customHeight="1">
      <c r="A299" s="35"/>
      <c r="B299" s="36"/>
      <c r="C299" s="174" t="s">
        <v>420</v>
      </c>
      <c r="D299" s="174" t="s">
        <v>134</v>
      </c>
      <c r="E299" s="175" t="s">
        <v>946</v>
      </c>
      <c r="F299" s="176" t="s">
        <v>947</v>
      </c>
      <c r="G299" s="177" t="s">
        <v>217</v>
      </c>
      <c r="H299" s="178">
        <v>0.95299999999999996</v>
      </c>
      <c r="I299" s="179"/>
      <c r="J299" s="180">
        <f>ROUND(I299*H299,2)</f>
        <v>0</v>
      </c>
      <c r="K299" s="176" t="s">
        <v>138</v>
      </c>
      <c r="L299" s="40"/>
      <c r="M299" s="181" t="s">
        <v>19</v>
      </c>
      <c r="N299" s="182" t="s">
        <v>43</v>
      </c>
      <c r="O299" s="65"/>
      <c r="P299" s="183">
        <f>O299*H299</f>
        <v>0</v>
      </c>
      <c r="Q299" s="183">
        <v>1.04877</v>
      </c>
      <c r="R299" s="183">
        <f>Q299*H299</f>
        <v>0.99947780999999991</v>
      </c>
      <c r="S299" s="183">
        <v>0</v>
      </c>
      <c r="T299" s="184">
        <f>S299*H299</f>
        <v>0</v>
      </c>
      <c r="U299" s="35"/>
      <c r="V299" s="35"/>
      <c r="W299" s="35"/>
      <c r="X299" s="35"/>
      <c r="Y299" s="35"/>
      <c r="Z299" s="35"/>
      <c r="AA299" s="35"/>
      <c r="AB299" s="35"/>
      <c r="AC299" s="35"/>
      <c r="AD299" s="35"/>
      <c r="AE299" s="35"/>
      <c r="AR299" s="185" t="s">
        <v>139</v>
      </c>
      <c r="AT299" s="185" t="s">
        <v>134</v>
      </c>
      <c r="AU299" s="185" t="s">
        <v>82</v>
      </c>
      <c r="AY299" s="18" t="s">
        <v>132</v>
      </c>
      <c r="BE299" s="186">
        <f>IF(N299="základní",J299,0)</f>
        <v>0</v>
      </c>
      <c r="BF299" s="186">
        <f>IF(N299="snížená",J299,0)</f>
        <v>0</v>
      </c>
      <c r="BG299" s="186">
        <f>IF(N299="zákl. přenesená",J299,0)</f>
        <v>0</v>
      </c>
      <c r="BH299" s="186">
        <f>IF(N299="sníž. přenesená",J299,0)</f>
        <v>0</v>
      </c>
      <c r="BI299" s="186">
        <f>IF(N299="nulová",J299,0)</f>
        <v>0</v>
      </c>
      <c r="BJ299" s="18" t="s">
        <v>80</v>
      </c>
      <c r="BK299" s="186">
        <f>ROUND(I299*H299,2)</f>
        <v>0</v>
      </c>
      <c r="BL299" s="18" t="s">
        <v>139</v>
      </c>
      <c r="BM299" s="185" t="s">
        <v>948</v>
      </c>
    </row>
    <row r="300" spans="1:65" s="2" customFormat="1" ht="117">
      <c r="A300" s="35"/>
      <c r="B300" s="36"/>
      <c r="C300" s="37"/>
      <c r="D300" s="187" t="s">
        <v>141</v>
      </c>
      <c r="E300" s="37"/>
      <c r="F300" s="188" t="s">
        <v>949</v>
      </c>
      <c r="G300" s="37"/>
      <c r="H300" s="37"/>
      <c r="I300" s="189"/>
      <c r="J300" s="37"/>
      <c r="K300" s="37"/>
      <c r="L300" s="40"/>
      <c r="M300" s="190"/>
      <c r="N300" s="191"/>
      <c r="O300" s="65"/>
      <c r="P300" s="65"/>
      <c r="Q300" s="65"/>
      <c r="R300" s="65"/>
      <c r="S300" s="65"/>
      <c r="T300" s="66"/>
      <c r="U300" s="35"/>
      <c r="V300" s="35"/>
      <c r="W300" s="35"/>
      <c r="X300" s="35"/>
      <c r="Y300" s="35"/>
      <c r="Z300" s="35"/>
      <c r="AA300" s="35"/>
      <c r="AB300" s="35"/>
      <c r="AC300" s="35"/>
      <c r="AD300" s="35"/>
      <c r="AE300" s="35"/>
      <c r="AT300" s="18" t="s">
        <v>141</v>
      </c>
      <c r="AU300" s="18" t="s">
        <v>82</v>
      </c>
    </row>
    <row r="301" spans="1:65" s="13" customFormat="1" ht="11.25">
      <c r="B301" s="192"/>
      <c r="C301" s="193"/>
      <c r="D301" s="187" t="s">
        <v>143</v>
      </c>
      <c r="E301" s="194" t="s">
        <v>19</v>
      </c>
      <c r="F301" s="195" t="s">
        <v>950</v>
      </c>
      <c r="G301" s="193"/>
      <c r="H301" s="194" t="s">
        <v>19</v>
      </c>
      <c r="I301" s="196"/>
      <c r="J301" s="193"/>
      <c r="K301" s="193"/>
      <c r="L301" s="197"/>
      <c r="M301" s="198"/>
      <c r="N301" s="199"/>
      <c r="O301" s="199"/>
      <c r="P301" s="199"/>
      <c r="Q301" s="199"/>
      <c r="R301" s="199"/>
      <c r="S301" s="199"/>
      <c r="T301" s="200"/>
      <c r="AT301" s="201" t="s">
        <v>143</v>
      </c>
      <c r="AU301" s="201" t="s">
        <v>82</v>
      </c>
      <c r="AV301" s="13" t="s">
        <v>80</v>
      </c>
      <c r="AW301" s="13" t="s">
        <v>33</v>
      </c>
      <c r="AX301" s="13" t="s">
        <v>72</v>
      </c>
      <c r="AY301" s="201" t="s">
        <v>132</v>
      </c>
    </row>
    <row r="302" spans="1:65" s="14" customFormat="1" ht="11.25">
      <c r="B302" s="202"/>
      <c r="C302" s="203"/>
      <c r="D302" s="187" t="s">
        <v>143</v>
      </c>
      <c r="E302" s="204" t="s">
        <v>19</v>
      </c>
      <c r="F302" s="205" t="s">
        <v>951</v>
      </c>
      <c r="G302" s="203"/>
      <c r="H302" s="206">
        <v>0.95299999999999996</v>
      </c>
      <c r="I302" s="207"/>
      <c r="J302" s="203"/>
      <c r="K302" s="203"/>
      <c r="L302" s="208"/>
      <c r="M302" s="209"/>
      <c r="N302" s="210"/>
      <c r="O302" s="210"/>
      <c r="P302" s="210"/>
      <c r="Q302" s="210"/>
      <c r="R302" s="210"/>
      <c r="S302" s="210"/>
      <c r="T302" s="211"/>
      <c r="AT302" s="212" t="s">
        <v>143</v>
      </c>
      <c r="AU302" s="212" t="s">
        <v>82</v>
      </c>
      <c r="AV302" s="14" t="s">
        <v>82</v>
      </c>
      <c r="AW302" s="14" t="s">
        <v>33</v>
      </c>
      <c r="AX302" s="14" t="s">
        <v>80</v>
      </c>
      <c r="AY302" s="212" t="s">
        <v>132</v>
      </c>
    </row>
    <row r="303" spans="1:65" s="2" customFormat="1" ht="14.45" customHeight="1">
      <c r="A303" s="35"/>
      <c r="B303" s="36"/>
      <c r="C303" s="174" t="s">
        <v>428</v>
      </c>
      <c r="D303" s="174" t="s">
        <v>134</v>
      </c>
      <c r="E303" s="175" t="s">
        <v>952</v>
      </c>
      <c r="F303" s="176" t="s">
        <v>953</v>
      </c>
      <c r="G303" s="177" t="s">
        <v>183</v>
      </c>
      <c r="H303" s="178">
        <v>22.512</v>
      </c>
      <c r="I303" s="179"/>
      <c r="J303" s="180">
        <f>ROUND(I303*H303,2)</f>
        <v>0</v>
      </c>
      <c r="K303" s="176" t="s">
        <v>138</v>
      </c>
      <c r="L303" s="40"/>
      <c r="M303" s="181" t="s">
        <v>19</v>
      </c>
      <c r="N303" s="182" t="s">
        <v>43</v>
      </c>
      <c r="O303" s="65"/>
      <c r="P303" s="183">
        <f>O303*H303</f>
        <v>0</v>
      </c>
      <c r="Q303" s="183">
        <v>0</v>
      </c>
      <c r="R303" s="183">
        <f>Q303*H303</f>
        <v>0</v>
      </c>
      <c r="S303" s="183">
        <v>0</v>
      </c>
      <c r="T303" s="184">
        <f>S303*H303</f>
        <v>0</v>
      </c>
      <c r="U303" s="35"/>
      <c r="V303" s="35"/>
      <c r="W303" s="35"/>
      <c r="X303" s="35"/>
      <c r="Y303" s="35"/>
      <c r="Z303" s="35"/>
      <c r="AA303" s="35"/>
      <c r="AB303" s="35"/>
      <c r="AC303" s="35"/>
      <c r="AD303" s="35"/>
      <c r="AE303" s="35"/>
      <c r="AR303" s="185" t="s">
        <v>139</v>
      </c>
      <c r="AT303" s="185" t="s">
        <v>134</v>
      </c>
      <c r="AU303" s="185" t="s">
        <v>82</v>
      </c>
      <c r="AY303" s="18" t="s">
        <v>132</v>
      </c>
      <c r="BE303" s="186">
        <f>IF(N303="základní",J303,0)</f>
        <v>0</v>
      </c>
      <c r="BF303" s="186">
        <f>IF(N303="snížená",J303,0)</f>
        <v>0</v>
      </c>
      <c r="BG303" s="186">
        <f>IF(N303="zákl. přenesená",J303,0)</f>
        <v>0</v>
      </c>
      <c r="BH303" s="186">
        <f>IF(N303="sníž. přenesená",J303,0)</f>
        <v>0</v>
      </c>
      <c r="BI303" s="186">
        <f>IF(N303="nulová",J303,0)</f>
        <v>0</v>
      </c>
      <c r="BJ303" s="18" t="s">
        <v>80</v>
      </c>
      <c r="BK303" s="186">
        <f>ROUND(I303*H303,2)</f>
        <v>0</v>
      </c>
      <c r="BL303" s="18" t="s">
        <v>139</v>
      </c>
      <c r="BM303" s="185" t="s">
        <v>954</v>
      </c>
    </row>
    <row r="304" spans="1:65" s="2" customFormat="1" ht="136.5">
      <c r="A304" s="35"/>
      <c r="B304" s="36"/>
      <c r="C304" s="37"/>
      <c r="D304" s="187" t="s">
        <v>141</v>
      </c>
      <c r="E304" s="37"/>
      <c r="F304" s="188" t="s">
        <v>955</v>
      </c>
      <c r="G304" s="37"/>
      <c r="H304" s="37"/>
      <c r="I304" s="189"/>
      <c r="J304" s="37"/>
      <c r="K304" s="37"/>
      <c r="L304" s="40"/>
      <c r="M304" s="190"/>
      <c r="N304" s="191"/>
      <c r="O304" s="65"/>
      <c r="P304" s="65"/>
      <c r="Q304" s="65"/>
      <c r="R304" s="65"/>
      <c r="S304" s="65"/>
      <c r="T304" s="66"/>
      <c r="U304" s="35"/>
      <c r="V304" s="35"/>
      <c r="W304" s="35"/>
      <c r="X304" s="35"/>
      <c r="Y304" s="35"/>
      <c r="Z304" s="35"/>
      <c r="AA304" s="35"/>
      <c r="AB304" s="35"/>
      <c r="AC304" s="35"/>
      <c r="AD304" s="35"/>
      <c r="AE304" s="35"/>
      <c r="AT304" s="18" t="s">
        <v>141</v>
      </c>
      <c r="AU304" s="18" t="s">
        <v>82</v>
      </c>
    </row>
    <row r="305" spans="1:65" s="13" customFormat="1" ht="11.25">
      <c r="B305" s="192"/>
      <c r="C305" s="193"/>
      <c r="D305" s="187" t="s">
        <v>143</v>
      </c>
      <c r="E305" s="194" t="s">
        <v>19</v>
      </c>
      <c r="F305" s="195" t="s">
        <v>956</v>
      </c>
      <c r="G305" s="193"/>
      <c r="H305" s="194" t="s">
        <v>19</v>
      </c>
      <c r="I305" s="196"/>
      <c r="J305" s="193"/>
      <c r="K305" s="193"/>
      <c r="L305" s="197"/>
      <c r="M305" s="198"/>
      <c r="N305" s="199"/>
      <c r="O305" s="199"/>
      <c r="P305" s="199"/>
      <c r="Q305" s="199"/>
      <c r="R305" s="199"/>
      <c r="S305" s="199"/>
      <c r="T305" s="200"/>
      <c r="AT305" s="201" t="s">
        <v>143</v>
      </c>
      <c r="AU305" s="201" t="s">
        <v>82</v>
      </c>
      <c r="AV305" s="13" t="s">
        <v>80</v>
      </c>
      <c r="AW305" s="13" t="s">
        <v>33</v>
      </c>
      <c r="AX305" s="13" t="s">
        <v>72</v>
      </c>
      <c r="AY305" s="201" t="s">
        <v>132</v>
      </c>
    </row>
    <row r="306" spans="1:65" s="13" customFormat="1" ht="11.25">
      <c r="B306" s="192"/>
      <c r="C306" s="193"/>
      <c r="D306" s="187" t="s">
        <v>143</v>
      </c>
      <c r="E306" s="194" t="s">
        <v>19</v>
      </c>
      <c r="F306" s="195" t="s">
        <v>957</v>
      </c>
      <c r="G306" s="193"/>
      <c r="H306" s="194" t="s">
        <v>19</v>
      </c>
      <c r="I306" s="196"/>
      <c r="J306" s="193"/>
      <c r="K306" s="193"/>
      <c r="L306" s="197"/>
      <c r="M306" s="198"/>
      <c r="N306" s="199"/>
      <c r="O306" s="199"/>
      <c r="P306" s="199"/>
      <c r="Q306" s="199"/>
      <c r="R306" s="199"/>
      <c r="S306" s="199"/>
      <c r="T306" s="200"/>
      <c r="AT306" s="201" t="s">
        <v>143</v>
      </c>
      <c r="AU306" s="201" t="s">
        <v>82</v>
      </c>
      <c r="AV306" s="13" t="s">
        <v>80</v>
      </c>
      <c r="AW306" s="13" t="s">
        <v>33</v>
      </c>
      <c r="AX306" s="13" t="s">
        <v>72</v>
      </c>
      <c r="AY306" s="201" t="s">
        <v>132</v>
      </c>
    </row>
    <row r="307" spans="1:65" s="14" customFormat="1" ht="11.25">
      <c r="B307" s="202"/>
      <c r="C307" s="203"/>
      <c r="D307" s="187" t="s">
        <v>143</v>
      </c>
      <c r="E307" s="204" t="s">
        <v>19</v>
      </c>
      <c r="F307" s="205" t="s">
        <v>958</v>
      </c>
      <c r="G307" s="203"/>
      <c r="H307" s="206">
        <v>22.512</v>
      </c>
      <c r="I307" s="207"/>
      <c r="J307" s="203"/>
      <c r="K307" s="203"/>
      <c r="L307" s="208"/>
      <c r="M307" s="209"/>
      <c r="N307" s="210"/>
      <c r="O307" s="210"/>
      <c r="P307" s="210"/>
      <c r="Q307" s="210"/>
      <c r="R307" s="210"/>
      <c r="S307" s="210"/>
      <c r="T307" s="211"/>
      <c r="AT307" s="212" t="s">
        <v>143</v>
      </c>
      <c r="AU307" s="212" t="s">
        <v>82</v>
      </c>
      <c r="AV307" s="14" t="s">
        <v>82</v>
      </c>
      <c r="AW307" s="14" t="s">
        <v>33</v>
      </c>
      <c r="AX307" s="14" t="s">
        <v>80</v>
      </c>
      <c r="AY307" s="212" t="s">
        <v>132</v>
      </c>
    </row>
    <row r="308" spans="1:65" s="2" customFormat="1" ht="14.45" customHeight="1">
      <c r="A308" s="35"/>
      <c r="B308" s="36"/>
      <c r="C308" s="174" t="s">
        <v>434</v>
      </c>
      <c r="D308" s="174" t="s">
        <v>134</v>
      </c>
      <c r="E308" s="175" t="s">
        <v>959</v>
      </c>
      <c r="F308" s="176" t="s">
        <v>960</v>
      </c>
      <c r="G308" s="177" t="s">
        <v>183</v>
      </c>
      <c r="H308" s="178">
        <v>11.670999999999999</v>
      </c>
      <c r="I308" s="179"/>
      <c r="J308" s="180">
        <f>ROUND(I308*H308,2)</f>
        <v>0</v>
      </c>
      <c r="K308" s="176" t="s">
        <v>138</v>
      </c>
      <c r="L308" s="40"/>
      <c r="M308" s="181" t="s">
        <v>19</v>
      </c>
      <c r="N308" s="182" t="s">
        <v>43</v>
      </c>
      <c r="O308" s="65"/>
      <c r="P308" s="183">
        <f>O308*H308</f>
        <v>0</v>
      </c>
      <c r="Q308" s="183">
        <v>0</v>
      </c>
      <c r="R308" s="183">
        <f>Q308*H308</f>
        <v>0</v>
      </c>
      <c r="S308" s="183">
        <v>0</v>
      </c>
      <c r="T308" s="184">
        <f>S308*H308</f>
        <v>0</v>
      </c>
      <c r="U308" s="35"/>
      <c r="V308" s="35"/>
      <c r="W308" s="35"/>
      <c r="X308" s="35"/>
      <c r="Y308" s="35"/>
      <c r="Z308" s="35"/>
      <c r="AA308" s="35"/>
      <c r="AB308" s="35"/>
      <c r="AC308" s="35"/>
      <c r="AD308" s="35"/>
      <c r="AE308" s="35"/>
      <c r="AR308" s="185" t="s">
        <v>139</v>
      </c>
      <c r="AT308" s="185" t="s">
        <v>134</v>
      </c>
      <c r="AU308" s="185" t="s">
        <v>82</v>
      </c>
      <c r="AY308" s="18" t="s">
        <v>132</v>
      </c>
      <c r="BE308" s="186">
        <f>IF(N308="základní",J308,0)</f>
        <v>0</v>
      </c>
      <c r="BF308" s="186">
        <f>IF(N308="snížená",J308,0)</f>
        <v>0</v>
      </c>
      <c r="BG308" s="186">
        <f>IF(N308="zákl. přenesená",J308,0)</f>
        <v>0</v>
      </c>
      <c r="BH308" s="186">
        <f>IF(N308="sníž. přenesená",J308,0)</f>
        <v>0</v>
      </c>
      <c r="BI308" s="186">
        <f>IF(N308="nulová",J308,0)</f>
        <v>0</v>
      </c>
      <c r="BJ308" s="18" t="s">
        <v>80</v>
      </c>
      <c r="BK308" s="186">
        <f>ROUND(I308*H308,2)</f>
        <v>0</v>
      </c>
      <c r="BL308" s="18" t="s">
        <v>139</v>
      </c>
      <c r="BM308" s="185" t="s">
        <v>961</v>
      </c>
    </row>
    <row r="309" spans="1:65" s="2" customFormat="1" ht="136.5">
      <c r="A309" s="35"/>
      <c r="B309" s="36"/>
      <c r="C309" s="37"/>
      <c r="D309" s="187" t="s">
        <v>141</v>
      </c>
      <c r="E309" s="37"/>
      <c r="F309" s="188" t="s">
        <v>962</v>
      </c>
      <c r="G309" s="37"/>
      <c r="H309" s="37"/>
      <c r="I309" s="189"/>
      <c r="J309" s="37"/>
      <c r="K309" s="37"/>
      <c r="L309" s="40"/>
      <c r="M309" s="190"/>
      <c r="N309" s="191"/>
      <c r="O309" s="65"/>
      <c r="P309" s="65"/>
      <c r="Q309" s="65"/>
      <c r="R309" s="65"/>
      <c r="S309" s="65"/>
      <c r="T309" s="66"/>
      <c r="U309" s="35"/>
      <c r="V309" s="35"/>
      <c r="W309" s="35"/>
      <c r="X309" s="35"/>
      <c r="Y309" s="35"/>
      <c r="Z309" s="35"/>
      <c r="AA309" s="35"/>
      <c r="AB309" s="35"/>
      <c r="AC309" s="35"/>
      <c r="AD309" s="35"/>
      <c r="AE309" s="35"/>
      <c r="AT309" s="18" t="s">
        <v>141</v>
      </c>
      <c r="AU309" s="18" t="s">
        <v>82</v>
      </c>
    </row>
    <row r="310" spans="1:65" s="13" customFormat="1" ht="11.25">
      <c r="B310" s="192"/>
      <c r="C310" s="193"/>
      <c r="D310" s="187" t="s">
        <v>143</v>
      </c>
      <c r="E310" s="194" t="s">
        <v>19</v>
      </c>
      <c r="F310" s="195" t="s">
        <v>956</v>
      </c>
      <c r="G310" s="193"/>
      <c r="H310" s="194" t="s">
        <v>19</v>
      </c>
      <c r="I310" s="196"/>
      <c r="J310" s="193"/>
      <c r="K310" s="193"/>
      <c r="L310" s="197"/>
      <c r="M310" s="198"/>
      <c r="N310" s="199"/>
      <c r="O310" s="199"/>
      <c r="P310" s="199"/>
      <c r="Q310" s="199"/>
      <c r="R310" s="199"/>
      <c r="S310" s="199"/>
      <c r="T310" s="200"/>
      <c r="AT310" s="201" t="s">
        <v>143</v>
      </c>
      <c r="AU310" s="201" t="s">
        <v>82</v>
      </c>
      <c r="AV310" s="13" t="s">
        <v>80</v>
      </c>
      <c r="AW310" s="13" t="s">
        <v>33</v>
      </c>
      <c r="AX310" s="13" t="s">
        <v>72</v>
      </c>
      <c r="AY310" s="201" t="s">
        <v>132</v>
      </c>
    </row>
    <row r="311" spans="1:65" s="13" customFormat="1" ht="11.25">
      <c r="B311" s="192"/>
      <c r="C311" s="193"/>
      <c r="D311" s="187" t="s">
        <v>143</v>
      </c>
      <c r="E311" s="194" t="s">
        <v>19</v>
      </c>
      <c r="F311" s="195" t="s">
        <v>963</v>
      </c>
      <c r="G311" s="193"/>
      <c r="H311" s="194" t="s">
        <v>19</v>
      </c>
      <c r="I311" s="196"/>
      <c r="J311" s="193"/>
      <c r="K311" s="193"/>
      <c r="L311" s="197"/>
      <c r="M311" s="198"/>
      <c r="N311" s="199"/>
      <c r="O311" s="199"/>
      <c r="P311" s="199"/>
      <c r="Q311" s="199"/>
      <c r="R311" s="199"/>
      <c r="S311" s="199"/>
      <c r="T311" s="200"/>
      <c r="AT311" s="201" t="s">
        <v>143</v>
      </c>
      <c r="AU311" s="201" t="s">
        <v>82</v>
      </c>
      <c r="AV311" s="13" t="s">
        <v>80</v>
      </c>
      <c r="AW311" s="13" t="s">
        <v>33</v>
      </c>
      <c r="AX311" s="13" t="s">
        <v>72</v>
      </c>
      <c r="AY311" s="201" t="s">
        <v>132</v>
      </c>
    </row>
    <row r="312" spans="1:65" s="14" customFormat="1" ht="11.25">
      <c r="B312" s="202"/>
      <c r="C312" s="203"/>
      <c r="D312" s="187" t="s">
        <v>143</v>
      </c>
      <c r="E312" s="204" t="s">
        <v>19</v>
      </c>
      <c r="F312" s="205" t="s">
        <v>964</v>
      </c>
      <c r="G312" s="203"/>
      <c r="H312" s="206">
        <v>11.670999999999999</v>
      </c>
      <c r="I312" s="207"/>
      <c r="J312" s="203"/>
      <c r="K312" s="203"/>
      <c r="L312" s="208"/>
      <c r="M312" s="209"/>
      <c r="N312" s="210"/>
      <c r="O312" s="210"/>
      <c r="P312" s="210"/>
      <c r="Q312" s="210"/>
      <c r="R312" s="210"/>
      <c r="S312" s="210"/>
      <c r="T312" s="211"/>
      <c r="AT312" s="212" t="s">
        <v>143</v>
      </c>
      <c r="AU312" s="212" t="s">
        <v>82</v>
      </c>
      <c r="AV312" s="14" t="s">
        <v>82</v>
      </c>
      <c r="AW312" s="14" t="s">
        <v>33</v>
      </c>
      <c r="AX312" s="14" t="s">
        <v>80</v>
      </c>
      <c r="AY312" s="212" t="s">
        <v>132</v>
      </c>
    </row>
    <row r="313" spans="1:65" s="2" customFormat="1" ht="14.45" customHeight="1">
      <c r="A313" s="35"/>
      <c r="B313" s="36"/>
      <c r="C313" s="174" t="s">
        <v>439</v>
      </c>
      <c r="D313" s="174" t="s">
        <v>134</v>
      </c>
      <c r="E313" s="175" t="s">
        <v>965</v>
      </c>
      <c r="F313" s="176" t="s">
        <v>966</v>
      </c>
      <c r="G313" s="177" t="s">
        <v>137</v>
      </c>
      <c r="H313" s="178">
        <v>63</v>
      </c>
      <c r="I313" s="179"/>
      <c r="J313" s="180">
        <f>ROUND(I313*H313,2)</f>
        <v>0</v>
      </c>
      <c r="K313" s="176" t="s">
        <v>138</v>
      </c>
      <c r="L313" s="40"/>
      <c r="M313" s="181" t="s">
        <v>19</v>
      </c>
      <c r="N313" s="182" t="s">
        <v>43</v>
      </c>
      <c r="O313" s="65"/>
      <c r="P313" s="183">
        <f>O313*H313</f>
        <v>0</v>
      </c>
      <c r="Q313" s="183">
        <v>1.82E-3</v>
      </c>
      <c r="R313" s="183">
        <f>Q313*H313</f>
        <v>0.11466</v>
      </c>
      <c r="S313" s="183">
        <v>0</v>
      </c>
      <c r="T313" s="184">
        <f>S313*H313</f>
        <v>0</v>
      </c>
      <c r="U313" s="35"/>
      <c r="V313" s="35"/>
      <c r="W313" s="35"/>
      <c r="X313" s="35"/>
      <c r="Y313" s="35"/>
      <c r="Z313" s="35"/>
      <c r="AA313" s="35"/>
      <c r="AB313" s="35"/>
      <c r="AC313" s="35"/>
      <c r="AD313" s="35"/>
      <c r="AE313" s="35"/>
      <c r="AR313" s="185" t="s">
        <v>139</v>
      </c>
      <c r="AT313" s="185" t="s">
        <v>134</v>
      </c>
      <c r="AU313" s="185" t="s">
        <v>82</v>
      </c>
      <c r="AY313" s="18" t="s">
        <v>132</v>
      </c>
      <c r="BE313" s="186">
        <f>IF(N313="základní",J313,0)</f>
        <v>0</v>
      </c>
      <c r="BF313" s="186">
        <f>IF(N313="snížená",J313,0)</f>
        <v>0</v>
      </c>
      <c r="BG313" s="186">
        <f>IF(N313="zákl. přenesená",J313,0)</f>
        <v>0</v>
      </c>
      <c r="BH313" s="186">
        <f>IF(N313="sníž. přenesená",J313,0)</f>
        <v>0</v>
      </c>
      <c r="BI313" s="186">
        <f>IF(N313="nulová",J313,0)</f>
        <v>0</v>
      </c>
      <c r="BJ313" s="18" t="s">
        <v>80</v>
      </c>
      <c r="BK313" s="186">
        <f>ROUND(I313*H313,2)</f>
        <v>0</v>
      </c>
      <c r="BL313" s="18" t="s">
        <v>139</v>
      </c>
      <c r="BM313" s="185" t="s">
        <v>967</v>
      </c>
    </row>
    <row r="314" spans="1:65" s="2" customFormat="1" ht="214.5">
      <c r="A314" s="35"/>
      <c r="B314" s="36"/>
      <c r="C314" s="37"/>
      <c r="D314" s="187" t="s">
        <v>141</v>
      </c>
      <c r="E314" s="37"/>
      <c r="F314" s="188" t="s">
        <v>968</v>
      </c>
      <c r="G314" s="37"/>
      <c r="H314" s="37"/>
      <c r="I314" s="189"/>
      <c r="J314" s="37"/>
      <c r="K314" s="37"/>
      <c r="L314" s="40"/>
      <c r="M314" s="190"/>
      <c r="N314" s="191"/>
      <c r="O314" s="65"/>
      <c r="P314" s="65"/>
      <c r="Q314" s="65"/>
      <c r="R314" s="65"/>
      <c r="S314" s="65"/>
      <c r="T314" s="66"/>
      <c r="U314" s="35"/>
      <c r="V314" s="35"/>
      <c r="W314" s="35"/>
      <c r="X314" s="35"/>
      <c r="Y314" s="35"/>
      <c r="Z314" s="35"/>
      <c r="AA314" s="35"/>
      <c r="AB314" s="35"/>
      <c r="AC314" s="35"/>
      <c r="AD314" s="35"/>
      <c r="AE314" s="35"/>
      <c r="AT314" s="18" t="s">
        <v>141</v>
      </c>
      <c r="AU314" s="18" t="s">
        <v>82</v>
      </c>
    </row>
    <row r="315" spans="1:65" s="13" customFormat="1" ht="11.25">
      <c r="B315" s="192"/>
      <c r="C315" s="193"/>
      <c r="D315" s="187" t="s">
        <v>143</v>
      </c>
      <c r="E315" s="194" t="s">
        <v>19</v>
      </c>
      <c r="F315" s="195" t="s">
        <v>969</v>
      </c>
      <c r="G315" s="193"/>
      <c r="H315" s="194" t="s">
        <v>19</v>
      </c>
      <c r="I315" s="196"/>
      <c r="J315" s="193"/>
      <c r="K315" s="193"/>
      <c r="L315" s="197"/>
      <c r="M315" s="198"/>
      <c r="N315" s="199"/>
      <c r="O315" s="199"/>
      <c r="P315" s="199"/>
      <c r="Q315" s="199"/>
      <c r="R315" s="199"/>
      <c r="S315" s="199"/>
      <c r="T315" s="200"/>
      <c r="AT315" s="201" t="s">
        <v>143</v>
      </c>
      <c r="AU315" s="201" t="s">
        <v>82</v>
      </c>
      <c r="AV315" s="13" t="s">
        <v>80</v>
      </c>
      <c r="AW315" s="13" t="s">
        <v>33</v>
      </c>
      <c r="AX315" s="13" t="s">
        <v>72</v>
      </c>
      <c r="AY315" s="201" t="s">
        <v>132</v>
      </c>
    </row>
    <row r="316" spans="1:65" s="14" customFormat="1" ht="11.25">
      <c r="B316" s="202"/>
      <c r="C316" s="203"/>
      <c r="D316" s="187" t="s">
        <v>143</v>
      </c>
      <c r="E316" s="204" t="s">
        <v>19</v>
      </c>
      <c r="F316" s="205" t="s">
        <v>970</v>
      </c>
      <c r="G316" s="203"/>
      <c r="H316" s="206">
        <v>63</v>
      </c>
      <c r="I316" s="207"/>
      <c r="J316" s="203"/>
      <c r="K316" s="203"/>
      <c r="L316" s="208"/>
      <c r="M316" s="209"/>
      <c r="N316" s="210"/>
      <c r="O316" s="210"/>
      <c r="P316" s="210"/>
      <c r="Q316" s="210"/>
      <c r="R316" s="210"/>
      <c r="S316" s="210"/>
      <c r="T316" s="211"/>
      <c r="AT316" s="212" t="s">
        <v>143</v>
      </c>
      <c r="AU316" s="212" t="s">
        <v>82</v>
      </c>
      <c r="AV316" s="14" t="s">
        <v>82</v>
      </c>
      <c r="AW316" s="14" t="s">
        <v>33</v>
      </c>
      <c r="AX316" s="14" t="s">
        <v>80</v>
      </c>
      <c r="AY316" s="212" t="s">
        <v>132</v>
      </c>
    </row>
    <row r="317" spans="1:65" s="2" customFormat="1" ht="14.45" customHeight="1">
      <c r="A317" s="35"/>
      <c r="B317" s="36"/>
      <c r="C317" s="174" t="s">
        <v>971</v>
      </c>
      <c r="D317" s="174" t="s">
        <v>134</v>
      </c>
      <c r="E317" s="175" t="s">
        <v>972</v>
      </c>
      <c r="F317" s="176" t="s">
        <v>973</v>
      </c>
      <c r="G317" s="177" t="s">
        <v>137</v>
      </c>
      <c r="H317" s="178">
        <v>63</v>
      </c>
      <c r="I317" s="179"/>
      <c r="J317" s="180">
        <f>ROUND(I317*H317,2)</f>
        <v>0</v>
      </c>
      <c r="K317" s="176" t="s">
        <v>138</v>
      </c>
      <c r="L317" s="40"/>
      <c r="M317" s="181" t="s">
        <v>19</v>
      </c>
      <c r="N317" s="182" t="s">
        <v>43</v>
      </c>
      <c r="O317" s="65"/>
      <c r="P317" s="183">
        <f>O317*H317</f>
        <v>0</v>
      </c>
      <c r="Q317" s="183">
        <v>9.6600000000000002E-3</v>
      </c>
      <c r="R317" s="183">
        <f>Q317*H317</f>
        <v>0.60858000000000001</v>
      </c>
      <c r="S317" s="183">
        <v>0</v>
      </c>
      <c r="T317" s="184">
        <f>S317*H317</f>
        <v>0</v>
      </c>
      <c r="U317" s="35"/>
      <c r="V317" s="35"/>
      <c r="W317" s="35"/>
      <c r="X317" s="35"/>
      <c r="Y317" s="35"/>
      <c r="Z317" s="35"/>
      <c r="AA317" s="35"/>
      <c r="AB317" s="35"/>
      <c r="AC317" s="35"/>
      <c r="AD317" s="35"/>
      <c r="AE317" s="35"/>
      <c r="AR317" s="185" t="s">
        <v>139</v>
      </c>
      <c r="AT317" s="185" t="s">
        <v>134</v>
      </c>
      <c r="AU317" s="185" t="s">
        <v>82</v>
      </c>
      <c r="AY317" s="18" t="s">
        <v>132</v>
      </c>
      <c r="BE317" s="186">
        <f>IF(N317="základní",J317,0)</f>
        <v>0</v>
      </c>
      <c r="BF317" s="186">
        <f>IF(N317="snížená",J317,0)</f>
        <v>0</v>
      </c>
      <c r="BG317" s="186">
        <f>IF(N317="zákl. přenesená",J317,0)</f>
        <v>0</v>
      </c>
      <c r="BH317" s="186">
        <f>IF(N317="sníž. přenesená",J317,0)</f>
        <v>0</v>
      </c>
      <c r="BI317" s="186">
        <f>IF(N317="nulová",J317,0)</f>
        <v>0</v>
      </c>
      <c r="BJ317" s="18" t="s">
        <v>80</v>
      </c>
      <c r="BK317" s="186">
        <f>ROUND(I317*H317,2)</f>
        <v>0</v>
      </c>
      <c r="BL317" s="18" t="s">
        <v>139</v>
      </c>
      <c r="BM317" s="185" t="s">
        <v>974</v>
      </c>
    </row>
    <row r="318" spans="1:65" s="2" customFormat="1" ht="214.5">
      <c r="A318" s="35"/>
      <c r="B318" s="36"/>
      <c r="C318" s="37"/>
      <c r="D318" s="187" t="s">
        <v>141</v>
      </c>
      <c r="E318" s="37"/>
      <c r="F318" s="188" t="s">
        <v>968</v>
      </c>
      <c r="G318" s="37"/>
      <c r="H318" s="37"/>
      <c r="I318" s="189"/>
      <c r="J318" s="37"/>
      <c r="K318" s="37"/>
      <c r="L318" s="40"/>
      <c r="M318" s="190"/>
      <c r="N318" s="191"/>
      <c r="O318" s="65"/>
      <c r="P318" s="65"/>
      <c r="Q318" s="65"/>
      <c r="R318" s="65"/>
      <c r="S318" s="65"/>
      <c r="T318" s="66"/>
      <c r="U318" s="35"/>
      <c r="V318" s="35"/>
      <c r="W318" s="35"/>
      <c r="X318" s="35"/>
      <c r="Y318" s="35"/>
      <c r="Z318" s="35"/>
      <c r="AA318" s="35"/>
      <c r="AB318" s="35"/>
      <c r="AC318" s="35"/>
      <c r="AD318" s="35"/>
      <c r="AE318" s="35"/>
      <c r="AT318" s="18" t="s">
        <v>141</v>
      </c>
      <c r="AU318" s="18" t="s">
        <v>82</v>
      </c>
    </row>
    <row r="319" spans="1:65" s="2" customFormat="1" ht="14.45" customHeight="1">
      <c r="A319" s="35"/>
      <c r="B319" s="36"/>
      <c r="C319" s="174" t="s">
        <v>975</v>
      </c>
      <c r="D319" s="174" t="s">
        <v>134</v>
      </c>
      <c r="E319" s="175" t="s">
        <v>976</v>
      </c>
      <c r="F319" s="176" t="s">
        <v>977</v>
      </c>
      <c r="G319" s="177" t="s">
        <v>137</v>
      </c>
      <c r="H319" s="178">
        <v>63</v>
      </c>
      <c r="I319" s="179"/>
      <c r="J319" s="180">
        <f>ROUND(I319*H319,2)</f>
        <v>0</v>
      </c>
      <c r="K319" s="176" t="s">
        <v>138</v>
      </c>
      <c r="L319" s="40"/>
      <c r="M319" s="181" t="s">
        <v>19</v>
      </c>
      <c r="N319" s="182" t="s">
        <v>43</v>
      </c>
      <c r="O319" s="65"/>
      <c r="P319" s="183">
        <f>O319*H319</f>
        <v>0</v>
      </c>
      <c r="Q319" s="183">
        <v>4.0000000000000003E-5</v>
      </c>
      <c r="R319" s="183">
        <f>Q319*H319</f>
        <v>2.5200000000000001E-3</v>
      </c>
      <c r="S319" s="183">
        <v>0</v>
      </c>
      <c r="T319" s="184">
        <f>S319*H319</f>
        <v>0</v>
      </c>
      <c r="U319" s="35"/>
      <c r="V319" s="35"/>
      <c r="W319" s="35"/>
      <c r="X319" s="35"/>
      <c r="Y319" s="35"/>
      <c r="Z319" s="35"/>
      <c r="AA319" s="35"/>
      <c r="AB319" s="35"/>
      <c r="AC319" s="35"/>
      <c r="AD319" s="35"/>
      <c r="AE319" s="35"/>
      <c r="AR319" s="185" t="s">
        <v>139</v>
      </c>
      <c r="AT319" s="185" t="s">
        <v>134</v>
      </c>
      <c r="AU319" s="185" t="s">
        <v>82</v>
      </c>
      <c r="AY319" s="18" t="s">
        <v>132</v>
      </c>
      <c r="BE319" s="186">
        <f>IF(N319="základní",J319,0)</f>
        <v>0</v>
      </c>
      <c r="BF319" s="186">
        <f>IF(N319="snížená",J319,0)</f>
        <v>0</v>
      </c>
      <c r="BG319" s="186">
        <f>IF(N319="zákl. přenesená",J319,0)</f>
        <v>0</v>
      </c>
      <c r="BH319" s="186">
        <f>IF(N319="sníž. přenesená",J319,0)</f>
        <v>0</v>
      </c>
      <c r="BI319" s="186">
        <f>IF(N319="nulová",J319,0)</f>
        <v>0</v>
      </c>
      <c r="BJ319" s="18" t="s">
        <v>80</v>
      </c>
      <c r="BK319" s="186">
        <f>ROUND(I319*H319,2)</f>
        <v>0</v>
      </c>
      <c r="BL319" s="18" t="s">
        <v>139</v>
      </c>
      <c r="BM319" s="185" t="s">
        <v>978</v>
      </c>
    </row>
    <row r="320" spans="1:65" s="2" customFormat="1" ht="214.5">
      <c r="A320" s="35"/>
      <c r="B320" s="36"/>
      <c r="C320" s="37"/>
      <c r="D320" s="187" t="s">
        <v>141</v>
      </c>
      <c r="E320" s="37"/>
      <c r="F320" s="188" t="s">
        <v>968</v>
      </c>
      <c r="G320" s="37"/>
      <c r="H320" s="37"/>
      <c r="I320" s="189"/>
      <c r="J320" s="37"/>
      <c r="K320" s="37"/>
      <c r="L320" s="40"/>
      <c r="M320" s="190"/>
      <c r="N320" s="191"/>
      <c r="O320" s="65"/>
      <c r="P320" s="65"/>
      <c r="Q320" s="65"/>
      <c r="R320" s="65"/>
      <c r="S320" s="65"/>
      <c r="T320" s="66"/>
      <c r="U320" s="35"/>
      <c r="V320" s="35"/>
      <c r="W320" s="35"/>
      <c r="X320" s="35"/>
      <c r="Y320" s="35"/>
      <c r="Z320" s="35"/>
      <c r="AA320" s="35"/>
      <c r="AB320" s="35"/>
      <c r="AC320" s="35"/>
      <c r="AD320" s="35"/>
      <c r="AE320" s="35"/>
      <c r="AT320" s="18" t="s">
        <v>141</v>
      </c>
      <c r="AU320" s="18" t="s">
        <v>82</v>
      </c>
    </row>
    <row r="321" spans="1:65" s="2" customFormat="1" ht="14.45" customHeight="1">
      <c r="A321" s="35"/>
      <c r="B321" s="36"/>
      <c r="C321" s="174" t="s">
        <v>979</v>
      </c>
      <c r="D321" s="174" t="s">
        <v>134</v>
      </c>
      <c r="E321" s="175" t="s">
        <v>980</v>
      </c>
      <c r="F321" s="176" t="s">
        <v>981</v>
      </c>
      <c r="G321" s="177" t="s">
        <v>137</v>
      </c>
      <c r="H321" s="178">
        <v>50.326999999999998</v>
      </c>
      <c r="I321" s="179"/>
      <c r="J321" s="180">
        <f>ROUND(I321*H321,2)</f>
        <v>0</v>
      </c>
      <c r="K321" s="176" t="s">
        <v>138</v>
      </c>
      <c r="L321" s="40"/>
      <c r="M321" s="181" t="s">
        <v>19</v>
      </c>
      <c r="N321" s="182" t="s">
        <v>43</v>
      </c>
      <c r="O321" s="65"/>
      <c r="P321" s="183">
        <f>O321*H321</f>
        <v>0</v>
      </c>
      <c r="Q321" s="183">
        <v>1.32E-3</v>
      </c>
      <c r="R321" s="183">
        <f>Q321*H321</f>
        <v>6.643164E-2</v>
      </c>
      <c r="S321" s="183">
        <v>0</v>
      </c>
      <c r="T321" s="184">
        <f>S321*H321</f>
        <v>0</v>
      </c>
      <c r="U321" s="35"/>
      <c r="V321" s="35"/>
      <c r="W321" s="35"/>
      <c r="X321" s="35"/>
      <c r="Y321" s="35"/>
      <c r="Z321" s="35"/>
      <c r="AA321" s="35"/>
      <c r="AB321" s="35"/>
      <c r="AC321" s="35"/>
      <c r="AD321" s="35"/>
      <c r="AE321" s="35"/>
      <c r="AR321" s="185" t="s">
        <v>139</v>
      </c>
      <c r="AT321" s="185" t="s">
        <v>134</v>
      </c>
      <c r="AU321" s="185" t="s">
        <v>82</v>
      </c>
      <c r="AY321" s="18" t="s">
        <v>132</v>
      </c>
      <c r="BE321" s="186">
        <f>IF(N321="základní",J321,0)</f>
        <v>0</v>
      </c>
      <c r="BF321" s="186">
        <f>IF(N321="snížená",J321,0)</f>
        <v>0</v>
      </c>
      <c r="BG321" s="186">
        <f>IF(N321="zákl. přenesená",J321,0)</f>
        <v>0</v>
      </c>
      <c r="BH321" s="186">
        <f>IF(N321="sníž. přenesená",J321,0)</f>
        <v>0</v>
      </c>
      <c r="BI321" s="186">
        <f>IF(N321="nulová",J321,0)</f>
        <v>0</v>
      </c>
      <c r="BJ321" s="18" t="s">
        <v>80</v>
      </c>
      <c r="BK321" s="186">
        <f>ROUND(I321*H321,2)</f>
        <v>0</v>
      </c>
      <c r="BL321" s="18" t="s">
        <v>139</v>
      </c>
      <c r="BM321" s="185" t="s">
        <v>982</v>
      </c>
    </row>
    <row r="322" spans="1:65" s="2" customFormat="1" ht="195">
      <c r="A322" s="35"/>
      <c r="B322" s="36"/>
      <c r="C322" s="37"/>
      <c r="D322" s="187" t="s">
        <v>141</v>
      </c>
      <c r="E322" s="37"/>
      <c r="F322" s="188" t="s">
        <v>983</v>
      </c>
      <c r="G322" s="37"/>
      <c r="H322" s="37"/>
      <c r="I322" s="189"/>
      <c r="J322" s="37"/>
      <c r="K322" s="37"/>
      <c r="L322" s="40"/>
      <c r="M322" s="190"/>
      <c r="N322" s="191"/>
      <c r="O322" s="65"/>
      <c r="P322" s="65"/>
      <c r="Q322" s="65"/>
      <c r="R322" s="65"/>
      <c r="S322" s="65"/>
      <c r="T322" s="66"/>
      <c r="U322" s="35"/>
      <c r="V322" s="35"/>
      <c r="W322" s="35"/>
      <c r="X322" s="35"/>
      <c r="Y322" s="35"/>
      <c r="Z322" s="35"/>
      <c r="AA322" s="35"/>
      <c r="AB322" s="35"/>
      <c r="AC322" s="35"/>
      <c r="AD322" s="35"/>
      <c r="AE322" s="35"/>
      <c r="AT322" s="18" t="s">
        <v>141</v>
      </c>
      <c r="AU322" s="18" t="s">
        <v>82</v>
      </c>
    </row>
    <row r="323" spans="1:65" s="13" customFormat="1" ht="11.25">
      <c r="B323" s="192"/>
      <c r="C323" s="193"/>
      <c r="D323" s="187" t="s">
        <v>143</v>
      </c>
      <c r="E323" s="194" t="s">
        <v>19</v>
      </c>
      <c r="F323" s="195" t="s">
        <v>963</v>
      </c>
      <c r="G323" s="193"/>
      <c r="H323" s="194" t="s">
        <v>19</v>
      </c>
      <c r="I323" s="196"/>
      <c r="J323" s="193"/>
      <c r="K323" s="193"/>
      <c r="L323" s="197"/>
      <c r="M323" s="198"/>
      <c r="N323" s="199"/>
      <c r="O323" s="199"/>
      <c r="P323" s="199"/>
      <c r="Q323" s="199"/>
      <c r="R323" s="199"/>
      <c r="S323" s="199"/>
      <c r="T323" s="200"/>
      <c r="AT323" s="201" t="s">
        <v>143</v>
      </c>
      <c r="AU323" s="201" t="s">
        <v>82</v>
      </c>
      <c r="AV323" s="13" t="s">
        <v>80</v>
      </c>
      <c r="AW323" s="13" t="s">
        <v>33</v>
      </c>
      <c r="AX323" s="13" t="s">
        <v>72</v>
      </c>
      <c r="AY323" s="201" t="s">
        <v>132</v>
      </c>
    </row>
    <row r="324" spans="1:65" s="14" customFormat="1" ht="11.25">
      <c r="B324" s="202"/>
      <c r="C324" s="203"/>
      <c r="D324" s="187" t="s">
        <v>143</v>
      </c>
      <c r="E324" s="204" t="s">
        <v>19</v>
      </c>
      <c r="F324" s="205" t="s">
        <v>984</v>
      </c>
      <c r="G324" s="203"/>
      <c r="H324" s="206">
        <v>50.326999999999998</v>
      </c>
      <c r="I324" s="207"/>
      <c r="J324" s="203"/>
      <c r="K324" s="203"/>
      <c r="L324" s="208"/>
      <c r="M324" s="209"/>
      <c r="N324" s="210"/>
      <c r="O324" s="210"/>
      <c r="P324" s="210"/>
      <c r="Q324" s="210"/>
      <c r="R324" s="210"/>
      <c r="S324" s="210"/>
      <c r="T324" s="211"/>
      <c r="AT324" s="212" t="s">
        <v>143</v>
      </c>
      <c r="AU324" s="212" t="s">
        <v>82</v>
      </c>
      <c r="AV324" s="14" t="s">
        <v>82</v>
      </c>
      <c r="AW324" s="14" t="s">
        <v>33</v>
      </c>
      <c r="AX324" s="14" t="s">
        <v>80</v>
      </c>
      <c r="AY324" s="212" t="s">
        <v>132</v>
      </c>
    </row>
    <row r="325" spans="1:65" s="2" customFormat="1" ht="14.45" customHeight="1">
      <c r="A325" s="35"/>
      <c r="B325" s="36"/>
      <c r="C325" s="174" t="s">
        <v>985</v>
      </c>
      <c r="D325" s="174" t="s">
        <v>134</v>
      </c>
      <c r="E325" s="175" t="s">
        <v>986</v>
      </c>
      <c r="F325" s="176" t="s">
        <v>987</v>
      </c>
      <c r="G325" s="177" t="s">
        <v>137</v>
      </c>
      <c r="H325" s="178">
        <v>50.326999999999998</v>
      </c>
      <c r="I325" s="179"/>
      <c r="J325" s="180">
        <f>ROUND(I325*H325,2)</f>
        <v>0</v>
      </c>
      <c r="K325" s="176" t="s">
        <v>138</v>
      </c>
      <c r="L325" s="40"/>
      <c r="M325" s="181" t="s">
        <v>19</v>
      </c>
      <c r="N325" s="182" t="s">
        <v>43</v>
      </c>
      <c r="O325" s="65"/>
      <c r="P325" s="183">
        <f>O325*H325</f>
        <v>0</v>
      </c>
      <c r="Q325" s="183">
        <v>4.0000000000000003E-5</v>
      </c>
      <c r="R325" s="183">
        <f>Q325*H325</f>
        <v>2.01308E-3</v>
      </c>
      <c r="S325" s="183">
        <v>0</v>
      </c>
      <c r="T325" s="184">
        <f>S325*H325</f>
        <v>0</v>
      </c>
      <c r="U325" s="35"/>
      <c r="V325" s="35"/>
      <c r="W325" s="35"/>
      <c r="X325" s="35"/>
      <c r="Y325" s="35"/>
      <c r="Z325" s="35"/>
      <c r="AA325" s="35"/>
      <c r="AB325" s="35"/>
      <c r="AC325" s="35"/>
      <c r="AD325" s="35"/>
      <c r="AE325" s="35"/>
      <c r="AR325" s="185" t="s">
        <v>139</v>
      </c>
      <c r="AT325" s="185" t="s">
        <v>134</v>
      </c>
      <c r="AU325" s="185" t="s">
        <v>82</v>
      </c>
      <c r="AY325" s="18" t="s">
        <v>132</v>
      </c>
      <c r="BE325" s="186">
        <f>IF(N325="základní",J325,0)</f>
        <v>0</v>
      </c>
      <c r="BF325" s="186">
        <f>IF(N325="snížená",J325,0)</f>
        <v>0</v>
      </c>
      <c r="BG325" s="186">
        <f>IF(N325="zákl. přenesená",J325,0)</f>
        <v>0</v>
      </c>
      <c r="BH325" s="186">
        <f>IF(N325="sníž. přenesená",J325,0)</f>
        <v>0</v>
      </c>
      <c r="BI325" s="186">
        <f>IF(N325="nulová",J325,0)</f>
        <v>0</v>
      </c>
      <c r="BJ325" s="18" t="s">
        <v>80</v>
      </c>
      <c r="BK325" s="186">
        <f>ROUND(I325*H325,2)</f>
        <v>0</v>
      </c>
      <c r="BL325" s="18" t="s">
        <v>139</v>
      </c>
      <c r="BM325" s="185" t="s">
        <v>988</v>
      </c>
    </row>
    <row r="326" spans="1:65" s="2" customFormat="1" ht="195">
      <c r="A326" s="35"/>
      <c r="B326" s="36"/>
      <c r="C326" s="37"/>
      <c r="D326" s="187" t="s">
        <v>141</v>
      </c>
      <c r="E326" s="37"/>
      <c r="F326" s="188" t="s">
        <v>983</v>
      </c>
      <c r="G326" s="37"/>
      <c r="H326" s="37"/>
      <c r="I326" s="189"/>
      <c r="J326" s="37"/>
      <c r="K326" s="37"/>
      <c r="L326" s="40"/>
      <c r="M326" s="190"/>
      <c r="N326" s="191"/>
      <c r="O326" s="65"/>
      <c r="P326" s="65"/>
      <c r="Q326" s="65"/>
      <c r="R326" s="65"/>
      <c r="S326" s="65"/>
      <c r="T326" s="66"/>
      <c r="U326" s="35"/>
      <c r="V326" s="35"/>
      <c r="W326" s="35"/>
      <c r="X326" s="35"/>
      <c r="Y326" s="35"/>
      <c r="Z326" s="35"/>
      <c r="AA326" s="35"/>
      <c r="AB326" s="35"/>
      <c r="AC326" s="35"/>
      <c r="AD326" s="35"/>
      <c r="AE326" s="35"/>
      <c r="AT326" s="18" t="s">
        <v>141</v>
      </c>
      <c r="AU326" s="18" t="s">
        <v>82</v>
      </c>
    </row>
    <row r="327" spans="1:65" s="2" customFormat="1" ht="14.45" customHeight="1">
      <c r="A327" s="35"/>
      <c r="B327" s="36"/>
      <c r="C327" s="224" t="s">
        <v>989</v>
      </c>
      <c r="D327" s="224" t="s">
        <v>214</v>
      </c>
      <c r="E327" s="225" t="s">
        <v>990</v>
      </c>
      <c r="F327" s="226" t="s">
        <v>991</v>
      </c>
      <c r="G327" s="227" t="s">
        <v>154</v>
      </c>
      <c r="H327" s="228">
        <v>1.6</v>
      </c>
      <c r="I327" s="229"/>
      <c r="J327" s="230">
        <f>ROUND(I327*H327,2)</f>
        <v>0</v>
      </c>
      <c r="K327" s="226" t="s">
        <v>138</v>
      </c>
      <c r="L327" s="231"/>
      <c r="M327" s="232" t="s">
        <v>19</v>
      </c>
      <c r="N327" s="233" t="s">
        <v>43</v>
      </c>
      <c r="O327" s="65"/>
      <c r="P327" s="183">
        <f>O327*H327</f>
        <v>0</v>
      </c>
      <c r="Q327" s="183">
        <v>3.82E-3</v>
      </c>
      <c r="R327" s="183">
        <f>Q327*H327</f>
        <v>6.1120000000000002E-3</v>
      </c>
      <c r="S327" s="183">
        <v>0</v>
      </c>
      <c r="T327" s="184">
        <f>S327*H327</f>
        <v>0</v>
      </c>
      <c r="U327" s="35"/>
      <c r="V327" s="35"/>
      <c r="W327" s="35"/>
      <c r="X327" s="35"/>
      <c r="Y327" s="35"/>
      <c r="Z327" s="35"/>
      <c r="AA327" s="35"/>
      <c r="AB327" s="35"/>
      <c r="AC327" s="35"/>
      <c r="AD327" s="35"/>
      <c r="AE327" s="35"/>
      <c r="AR327" s="185" t="s">
        <v>186</v>
      </c>
      <c r="AT327" s="185" t="s">
        <v>214</v>
      </c>
      <c r="AU327" s="185" t="s">
        <v>82</v>
      </c>
      <c r="AY327" s="18" t="s">
        <v>132</v>
      </c>
      <c r="BE327" s="186">
        <f>IF(N327="základní",J327,0)</f>
        <v>0</v>
      </c>
      <c r="BF327" s="186">
        <f>IF(N327="snížená",J327,0)</f>
        <v>0</v>
      </c>
      <c r="BG327" s="186">
        <f>IF(N327="zákl. přenesená",J327,0)</f>
        <v>0</v>
      </c>
      <c r="BH327" s="186">
        <f>IF(N327="sníž. přenesená",J327,0)</f>
        <v>0</v>
      </c>
      <c r="BI327" s="186">
        <f>IF(N327="nulová",J327,0)</f>
        <v>0</v>
      </c>
      <c r="BJ327" s="18" t="s">
        <v>80</v>
      </c>
      <c r="BK327" s="186">
        <f>ROUND(I327*H327,2)</f>
        <v>0</v>
      </c>
      <c r="BL327" s="18" t="s">
        <v>139</v>
      </c>
      <c r="BM327" s="185" t="s">
        <v>992</v>
      </c>
    </row>
    <row r="328" spans="1:65" s="13" customFormat="1" ht="11.25">
      <c r="B328" s="192"/>
      <c r="C328" s="193"/>
      <c r="D328" s="187" t="s">
        <v>143</v>
      </c>
      <c r="E328" s="194" t="s">
        <v>19</v>
      </c>
      <c r="F328" s="195" t="s">
        <v>993</v>
      </c>
      <c r="G328" s="193"/>
      <c r="H328" s="194" t="s">
        <v>19</v>
      </c>
      <c r="I328" s="196"/>
      <c r="J328" s="193"/>
      <c r="K328" s="193"/>
      <c r="L328" s="197"/>
      <c r="M328" s="198"/>
      <c r="N328" s="199"/>
      <c r="O328" s="199"/>
      <c r="P328" s="199"/>
      <c r="Q328" s="199"/>
      <c r="R328" s="199"/>
      <c r="S328" s="199"/>
      <c r="T328" s="200"/>
      <c r="AT328" s="201" t="s">
        <v>143</v>
      </c>
      <c r="AU328" s="201" t="s">
        <v>82</v>
      </c>
      <c r="AV328" s="13" t="s">
        <v>80</v>
      </c>
      <c r="AW328" s="13" t="s">
        <v>33</v>
      </c>
      <c r="AX328" s="13" t="s">
        <v>72</v>
      </c>
      <c r="AY328" s="201" t="s">
        <v>132</v>
      </c>
    </row>
    <row r="329" spans="1:65" s="14" customFormat="1" ht="11.25">
      <c r="B329" s="202"/>
      <c r="C329" s="203"/>
      <c r="D329" s="187" t="s">
        <v>143</v>
      </c>
      <c r="E329" s="204" t="s">
        <v>19</v>
      </c>
      <c r="F329" s="205" t="s">
        <v>994</v>
      </c>
      <c r="G329" s="203"/>
      <c r="H329" s="206">
        <v>1.6</v>
      </c>
      <c r="I329" s="207"/>
      <c r="J329" s="203"/>
      <c r="K329" s="203"/>
      <c r="L329" s="208"/>
      <c r="M329" s="209"/>
      <c r="N329" s="210"/>
      <c r="O329" s="210"/>
      <c r="P329" s="210"/>
      <c r="Q329" s="210"/>
      <c r="R329" s="210"/>
      <c r="S329" s="210"/>
      <c r="T329" s="211"/>
      <c r="AT329" s="212" t="s">
        <v>143</v>
      </c>
      <c r="AU329" s="212" t="s">
        <v>82</v>
      </c>
      <c r="AV329" s="14" t="s">
        <v>82</v>
      </c>
      <c r="AW329" s="14" t="s">
        <v>33</v>
      </c>
      <c r="AX329" s="14" t="s">
        <v>80</v>
      </c>
      <c r="AY329" s="212" t="s">
        <v>132</v>
      </c>
    </row>
    <row r="330" spans="1:65" s="2" customFormat="1" ht="24.2" customHeight="1">
      <c r="A330" s="35"/>
      <c r="B330" s="36"/>
      <c r="C330" s="174" t="s">
        <v>995</v>
      </c>
      <c r="D330" s="174" t="s">
        <v>134</v>
      </c>
      <c r="E330" s="175" t="s">
        <v>996</v>
      </c>
      <c r="F330" s="176" t="s">
        <v>997</v>
      </c>
      <c r="G330" s="177" t="s">
        <v>217</v>
      </c>
      <c r="H330" s="178">
        <v>5.2590000000000003</v>
      </c>
      <c r="I330" s="179"/>
      <c r="J330" s="180">
        <f>ROUND(I330*H330,2)</f>
        <v>0</v>
      </c>
      <c r="K330" s="176" t="s">
        <v>138</v>
      </c>
      <c r="L330" s="40"/>
      <c r="M330" s="181" t="s">
        <v>19</v>
      </c>
      <c r="N330" s="182" t="s">
        <v>43</v>
      </c>
      <c r="O330" s="65"/>
      <c r="P330" s="183">
        <f>O330*H330</f>
        <v>0</v>
      </c>
      <c r="Q330" s="183">
        <v>1.0384500000000001</v>
      </c>
      <c r="R330" s="183">
        <f>Q330*H330</f>
        <v>5.4612085500000012</v>
      </c>
      <c r="S330" s="183">
        <v>0</v>
      </c>
      <c r="T330" s="184">
        <f>S330*H330</f>
        <v>0</v>
      </c>
      <c r="U330" s="35"/>
      <c r="V330" s="35"/>
      <c r="W330" s="35"/>
      <c r="X330" s="35"/>
      <c r="Y330" s="35"/>
      <c r="Z330" s="35"/>
      <c r="AA330" s="35"/>
      <c r="AB330" s="35"/>
      <c r="AC330" s="35"/>
      <c r="AD330" s="35"/>
      <c r="AE330" s="35"/>
      <c r="AR330" s="185" t="s">
        <v>139</v>
      </c>
      <c r="AT330" s="185" t="s">
        <v>134</v>
      </c>
      <c r="AU330" s="185" t="s">
        <v>82</v>
      </c>
      <c r="AY330" s="18" t="s">
        <v>132</v>
      </c>
      <c r="BE330" s="186">
        <f>IF(N330="základní",J330,0)</f>
        <v>0</v>
      </c>
      <c r="BF330" s="186">
        <f>IF(N330="snížená",J330,0)</f>
        <v>0</v>
      </c>
      <c r="BG330" s="186">
        <f>IF(N330="zákl. přenesená",J330,0)</f>
        <v>0</v>
      </c>
      <c r="BH330" s="186">
        <f>IF(N330="sníž. přenesená",J330,0)</f>
        <v>0</v>
      </c>
      <c r="BI330" s="186">
        <f>IF(N330="nulová",J330,0)</f>
        <v>0</v>
      </c>
      <c r="BJ330" s="18" t="s">
        <v>80</v>
      </c>
      <c r="BK330" s="186">
        <f>ROUND(I330*H330,2)</f>
        <v>0</v>
      </c>
      <c r="BL330" s="18" t="s">
        <v>139</v>
      </c>
      <c r="BM330" s="185" t="s">
        <v>998</v>
      </c>
    </row>
    <row r="331" spans="1:65" s="2" customFormat="1" ht="87.75">
      <c r="A331" s="35"/>
      <c r="B331" s="36"/>
      <c r="C331" s="37"/>
      <c r="D331" s="187" t="s">
        <v>141</v>
      </c>
      <c r="E331" s="37"/>
      <c r="F331" s="188" t="s">
        <v>999</v>
      </c>
      <c r="G331" s="37"/>
      <c r="H331" s="37"/>
      <c r="I331" s="189"/>
      <c r="J331" s="37"/>
      <c r="K331" s="37"/>
      <c r="L331" s="40"/>
      <c r="M331" s="190"/>
      <c r="N331" s="191"/>
      <c r="O331" s="65"/>
      <c r="P331" s="65"/>
      <c r="Q331" s="65"/>
      <c r="R331" s="65"/>
      <c r="S331" s="65"/>
      <c r="T331" s="66"/>
      <c r="U331" s="35"/>
      <c r="V331" s="35"/>
      <c r="W331" s="35"/>
      <c r="X331" s="35"/>
      <c r="Y331" s="35"/>
      <c r="Z331" s="35"/>
      <c r="AA331" s="35"/>
      <c r="AB331" s="35"/>
      <c r="AC331" s="35"/>
      <c r="AD331" s="35"/>
      <c r="AE331" s="35"/>
      <c r="AT331" s="18" t="s">
        <v>141</v>
      </c>
      <c r="AU331" s="18" t="s">
        <v>82</v>
      </c>
    </row>
    <row r="332" spans="1:65" s="13" customFormat="1" ht="11.25">
      <c r="B332" s="192"/>
      <c r="C332" s="193"/>
      <c r="D332" s="187" t="s">
        <v>143</v>
      </c>
      <c r="E332" s="194" t="s">
        <v>19</v>
      </c>
      <c r="F332" s="195" t="s">
        <v>969</v>
      </c>
      <c r="G332" s="193"/>
      <c r="H332" s="194" t="s">
        <v>19</v>
      </c>
      <c r="I332" s="196"/>
      <c r="J332" s="193"/>
      <c r="K332" s="193"/>
      <c r="L332" s="197"/>
      <c r="M332" s="198"/>
      <c r="N332" s="199"/>
      <c r="O332" s="199"/>
      <c r="P332" s="199"/>
      <c r="Q332" s="199"/>
      <c r="R332" s="199"/>
      <c r="S332" s="199"/>
      <c r="T332" s="200"/>
      <c r="AT332" s="201" t="s">
        <v>143</v>
      </c>
      <c r="AU332" s="201" t="s">
        <v>82</v>
      </c>
      <c r="AV332" s="13" t="s">
        <v>80</v>
      </c>
      <c r="AW332" s="13" t="s">
        <v>33</v>
      </c>
      <c r="AX332" s="13" t="s">
        <v>72</v>
      </c>
      <c r="AY332" s="201" t="s">
        <v>132</v>
      </c>
    </row>
    <row r="333" spans="1:65" s="14" customFormat="1" ht="11.25">
      <c r="B333" s="202"/>
      <c r="C333" s="203"/>
      <c r="D333" s="187" t="s">
        <v>143</v>
      </c>
      <c r="E333" s="204" t="s">
        <v>19</v>
      </c>
      <c r="F333" s="205" t="s">
        <v>1000</v>
      </c>
      <c r="G333" s="203"/>
      <c r="H333" s="206">
        <v>3.633</v>
      </c>
      <c r="I333" s="207"/>
      <c r="J333" s="203"/>
      <c r="K333" s="203"/>
      <c r="L333" s="208"/>
      <c r="M333" s="209"/>
      <c r="N333" s="210"/>
      <c r="O333" s="210"/>
      <c r="P333" s="210"/>
      <c r="Q333" s="210"/>
      <c r="R333" s="210"/>
      <c r="S333" s="210"/>
      <c r="T333" s="211"/>
      <c r="AT333" s="212" t="s">
        <v>143</v>
      </c>
      <c r="AU333" s="212" t="s">
        <v>82</v>
      </c>
      <c r="AV333" s="14" t="s">
        <v>82</v>
      </c>
      <c r="AW333" s="14" t="s">
        <v>33</v>
      </c>
      <c r="AX333" s="14" t="s">
        <v>72</v>
      </c>
      <c r="AY333" s="212" t="s">
        <v>132</v>
      </c>
    </row>
    <row r="334" spans="1:65" s="13" customFormat="1" ht="11.25">
      <c r="B334" s="192"/>
      <c r="C334" s="193"/>
      <c r="D334" s="187" t="s">
        <v>143</v>
      </c>
      <c r="E334" s="194" t="s">
        <v>19</v>
      </c>
      <c r="F334" s="195" t="s">
        <v>1001</v>
      </c>
      <c r="G334" s="193"/>
      <c r="H334" s="194" t="s">
        <v>19</v>
      </c>
      <c r="I334" s="196"/>
      <c r="J334" s="193"/>
      <c r="K334" s="193"/>
      <c r="L334" s="197"/>
      <c r="M334" s="198"/>
      <c r="N334" s="199"/>
      <c r="O334" s="199"/>
      <c r="P334" s="199"/>
      <c r="Q334" s="199"/>
      <c r="R334" s="199"/>
      <c r="S334" s="199"/>
      <c r="T334" s="200"/>
      <c r="AT334" s="201" t="s">
        <v>143</v>
      </c>
      <c r="AU334" s="201" t="s">
        <v>82</v>
      </c>
      <c r="AV334" s="13" t="s">
        <v>80</v>
      </c>
      <c r="AW334" s="13" t="s">
        <v>33</v>
      </c>
      <c r="AX334" s="13" t="s">
        <v>72</v>
      </c>
      <c r="AY334" s="201" t="s">
        <v>132</v>
      </c>
    </row>
    <row r="335" spans="1:65" s="14" customFormat="1" ht="11.25">
      <c r="B335" s="202"/>
      <c r="C335" s="203"/>
      <c r="D335" s="187" t="s">
        <v>143</v>
      </c>
      <c r="E335" s="204" t="s">
        <v>19</v>
      </c>
      <c r="F335" s="205" t="s">
        <v>1002</v>
      </c>
      <c r="G335" s="203"/>
      <c r="H335" s="206">
        <v>1.6259999999999999</v>
      </c>
      <c r="I335" s="207"/>
      <c r="J335" s="203"/>
      <c r="K335" s="203"/>
      <c r="L335" s="208"/>
      <c r="M335" s="209"/>
      <c r="N335" s="210"/>
      <c r="O335" s="210"/>
      <c r="P335" s="210"/>
      <c r="Q335" s="210"/>
      <c r="R335" s="210"/>
      <c r="S335" s="210"/>
      <c r="T335" s="211"/>
      <c r="AT335" s="212" t="s">
        <v>143</v>
      </c>
      <c r="AU335" s="212" t="s">
        <v>82</v>
      </c>
      <c r="AV335" s="14" t="s">
        <v>82</v>
      </c>
      <c r="AW335" s="14" t="s">
        <v>33</v>
      </c>
      <c r="AX335" s="14" t="s">
        <v>72</v>
      </c>
      <c r="AY335" s="212" t="s">
        <v>132</v>
      </c>
    </row>
    <row r="336" spans="1:65" s="15" customFormat="1" ht="11.25">
      <c r="B336" s="213"/>
      <c r="C336" s="214"/>
      <c r="D336" s="187" t="s">
        <v>143</v>
      </c>
      <c r="E336" s="215" t="s">
        <v>19</v>
      </c>
      <c r="F336" s="216" t="s">
        <v>163</v>
      </c>
      <c r="G336" s="214"/>
      <c r="H336" s="217">
        <v>5.2590000000000003</v>
      </c>
      <c r="I336" s="218"/>
      <c r="J336" s="214"/>
      <c r="K336" s="214"/>
      <c r="L336" s="219"/>
      <c r="M336" s="220"/>
      <c r="N336" s="221"/>
      <c r="O336" s="221"/>
      <c r="P336" s="221"/>
      <c r="Q336" s="221"/>
      <c r="R336" s="221"/>
      <c r="S336" s="221"/>
      <c r="T336" s="222"/>
      <c r="AT336" s="223" t="s">
        <v>143</v>
      </c>
      <c r="AU336" s="223" t="s">
        <v>82</v>
      </c>
      <c r="AV336" s="15" t="s">
        <v>139</v>
      </c>
      <c r="AW336" s="15" t="s">
        <v>33</v>
      </c>
      <c r="AX336" s="15" t="s">
        <v>80</v>
      </c>
      <c r="AY336" s="223" t="s">
        <v>132</v>
      </c>
    </row>
    <row r="337" spans="1:65" s="12" customFormat="1" ht="22.9" customHeight="1">
      <c r="B337" s="158"/>
      <c r="C337" s="159"/>
      <c r="D337" s="160" t="s">
        <v>71</v>
      </c>
      <c r="E337" s="172" t="s">
        <v>139</v>
      </c>
      <c r="F337" s="172" t="s">
        <v>297</v>
      </c>
      <c r="G337" s="159"/>
      <c r="H337" s="159"/>
      <c r="I337" s="162"/>
      <c r="J337" s="173">
        <f>BK337</f>
        <v>0</v>
      </c>
      <c r="K337" s="159"/>
      <c r="L337" s="164"/>
      <c r="M337" s="165"/>
      <c r="N337" s="166"/>
      <c r="O337" s="166"/>
      <c r="P337" s="167">
        <f>SUM(P338:P393)</f>
        <v>0</v>
      </c>
      <c r="Q337" s="166"/>
      <c r="R337" s="167">
        <f>SUM(R338:R393)</f>
        <v>115.69660794199999</v>
      </c>
      <c r="S337" s="166"/>
      <c r="T337" s="168">
        <f>SUM(T338:T393)</f>
        <v>0</v>
      </c>
      <c r="AR337" s="169" t="s">
        <v>80</v>
      </c>
      <c r="AT337" s="170" t="s">
        <v>71</v>
      </c>
      <c r="AU337" s="170" t="s">
        <v>80</v>
      </c>
      <c r="AY337" s="169" t="s">
        <v>132</v>
      </c>
      <c r="BK337" s="171">
        <f>SUM(BK338:BK393)</f>
        <v>0</v>
      </c>
    </row>
    <row r="338" spans="1:65" s="2" customFormat="1" ht="14.45" customHeight="1">
      <c r="A338" s="35"/>
      <c r="B338" s="36"/>
      <c r="C338" s="174" t="s">
        <v>1003</v>
      </c>
      <c r="D338" s="174" t="s">
        <v>134</v>
      </c>
      <c r="E338" s="175" t="s">
        <v>1004</v>
      </c>
      <c r="F338" s="176" t="s">
        <v>1005</v>
      </c>
      <c r="G338" s="177" t="s">
        <v>183</v>
      </c>
      <c r="H338" s="178">
        <v>36.575000000000003</v>
      </c>
      <c r="I338" s="179"/>
      <c r="J338" s="180">
        <f>ROUND(I338*H338,2)</f>
        <v>0</v>
      </c>
      <c r="K338" s="176" t="s">
        <v>138</v>
      </c>
      <c r="L338" s="40"/>
      <c r="M338" s="181" t="s">
        <v>19</v>
      </c>
      <c r="N338" s="182" t="s">
        <v>43</v>
      </c>
      <c r="O338" s="65"/>
      <c r="P338" s="183">
        <f>O338*H338</f>
        <v>0</v>
      </c>
      <c r="Q338" s="183">
        <v>0</v>
      </c>
      <c r="R338" s="183">
        <f>Q338*H338</f>
        <v>0</v>
      </c>
      <c r="S338" s="183">
        <v>0</v>
      </c>
      <c r="T338" s="184">
        <f>S338*H338</f>
        <v>0</v>
      </c>
      <c r="U338" s="35"/>
      <c r="V338" s="35"/>
      <c r="W338" s="35"/>
      <c r="X338" s="35"/>
      <c r="Y338" s="35"/>
      <c r="Z338" s="35"/>
      <c r="AA338" s="35"/>
      <c r="AB338" s="35"/>
      <c r="AC338" s="35"/>
      <c r="AD338" s="35"/>
      <c r="AE338" s="35"/>
      <c r="AR338" s="185" t="s">
        <v>139</v>
      </c>
      <c r="AT338" s="185" t="s">
        <v>134</v>
      </c>
      <c r="AU338" s="185" t="s">
        <v>82</v>
      </c>
      <c r="AY338" s="18" t="s">
        <v>132</v>
      </c>
      <c r="BE338" s="186">
        <f>IF(N338="základní",J338,0)</f>
        <v>0</v>
      </c>
      <c r="BF338" s="186">
        <f>IF(N338="snížená",J338,0)</f>
        <v>0</v>
      </c>
      <c r="BG338" s="186">
        <f>IF(N338="zákl. přenesená",J338,0)</f>
        <v>0</v>
      </c>
      <c r="BH338" s="186">
        <f>IF(N338="sníž. přenesená",J338,0)</f>
        <v>0</v>
      </c>
      <c r="BI338" s="186">
        <f>IF(N338="nulová",J338,0)</f>
        <v>0</v>
      </c>
      <c r="BJ338" s="18" t="s">
        <v>80</v>
      </c>
      <c r="BK338" s="186">
        <f>ROUND(I338*H338,2)</f>
        <v>0</v>
      </c>
      <c r="BL338" s="18" t="s">
        <v>139</v>
      </c>
      <c r="BM338" s="185" t="s">
        <v>1006</v>
      </c>
    </row>
    <row r="339" spans="1:65" s="2" customFormat="1" ht="136.5">
      <c r="A339" s="35"/>
      <c r="B339" s="36"/>
      <c r="C339" s="37"/>
      <c r="D339" s="187" t="s">
        <v>141</v>
      </c>
      <c r="E339" s="37"/>
      <c r="F339" s="188" t="s">
        <v>1007</v>
      </c>
      <c r="G339" s="37"/>
      <c r="H339" s="37"/>
      <c r="I339" s="189"/>
      <c r="J339" s="37"/>
      <c r="K339" s="37"/>
      <c r="L339" s="40"/>
      <c r="M339" s="190"/>
      <c r="N339" s="191"/>
      <c r="O339" s="65"/>
      <c r="P339" s="65"/>
      <c r="Q339" s="65"/>
      <c r="R339" s="65"/>
      <c r="S339" s="65"/>
      <c r="T339" s="66"/>
      <c r="U339" s="35"/>
      <c r="V339" s="35"/>
      <c r="W339" s="35"/>
      <c r="X339" s="35"/>
      <c r="Y339" s="35"/>
      <c r="Z339" s="35"/>
      <c r="AA339" s="35"/>
      <c r="AB339" s="35"/>
      <c r="AC339" s="35"/>
      <c r="AD339" s="35"/>
      <c r="AE339" s="35"/>
      <c r="AT339" s="18" t="s">
        <v>141</v>
      </c>
      <c r="AU339" s="18" t="s">
        <v>82</v>
      </c>
    </row>
    <row r="340" spans="1:65" s="13" customFormat="1" ht="11.25">
      <c r="B340" s="192"/>
      <c r="C340" s="193"/>
      <c r="D340" s="187" t="s">
        <v>143</v>
      </c>
      <c r="E340" s="194" t="s">
        <v>19</v>
      </c>
      <c r="F340" s="195" t="s">
        <v>1008</v>
      </c>
      <c r="G340" s="193"/>
      <c r="H340" s="194" t="s">
        <v>19</v>
      </c>
      <c r="I340" s="196"/>
      <c r="J340" s="193"/>
      <c r="K340" s="193"/>
      <c r="L340" s="197"/>
      <c r="M340" s="198"/>
      <c r="N340" s="199"/>
      <c r="O340" s="199"/>
      <c r="P340" s="199"/>
      <c r="Q340" s="199"/>
      <c r="R340" s="199"/>
      <c r="S340" s="199"/>
      <c r="T340" s="200"/>
      <c r="AT340" s="201" t="s">
        <v>143</v>
      </c>
      <c r="AU340" s="201" t="s">
        <v>82</v>
      </c>
      <c r="AV340" s="13" t="s">
        <v>80</v>
      </c>
      <c r="AW340" s="13" t="s">
        <v>33</v>
      </c>
      <c r="AX340" s="13" t="s">
        <v>72</v>
      </c>
      <c r="AY340" s="201" t="s">
        <v>132</v>
      </c>
    </row>
    <row r="341" spans="1:65" s="13" customFormat="1" ht="11.25">
      <c r="B341" s="192"/>
      <c r="C341" s="193"/>
      <c r="D341" s="187" t="s">
        <v>143</v>
      </c>
      <c r="E341" s="194" t="s">
        <v>19</v>
      </c>
      <c r="F341" s="195" t="s">
        <v>1009</v>
      </c>
      <c r="G341" s="193"/>
      <c r="H341" s="194" t="s">
        <v>19</v>
      </c>
      <c r="I341" s="196"/>
      <c r="J341" s="193"/>
      <c r="K341" s="193"/>
      <c r="L341" s="197"/>
      <c r="M341" s="198"/>
      <c r="N341" s="199"/>
      <c r="O341" s="199"/>
      <c r="P341" s="199"/>
      <c r="Q341" s="199"/>
      <c r="R341" s="199"/>
      <c r="S341" s="199"/>
      <c r="T341" s="200"/>
      <c r="AT341" s="201" t="s">
        <v>143</v>
      </c>
      <c r="AU341" s="201" t="s">
        <v>82</v>
      </c>
      <c r="AV341" s="13" t="s">
        <v>80</v>
      </c>
      <c r="AW341" s="13" t="s">
        <v>33</v>
      </c>
      <c r="AX341" s="13" t="s">
        <v>72</v>
      </c>
      <c r="AY341" s="201" t="s">
        <v>132</v>
      </c>
    </row>
    <row r="342" spans="1:65" s="14" customFormat="1" ht="11.25">
      <c r="B342" s="202"/>
      <c r="C342" s="203"/>
      <c r="D342" s="187" t="s">
        <v>143</v>
      </c>
      <c r="E342" s="204" t="s">
        <v>19</v>
      </c>
      <c r="F342" s="205" t="s">
        <v>1010</v>
      </c>
      <c r="G342" s="203"/>
      <c r="H342" s="206">
        <v>36.575000000000003</v>
      </c>
      <c r="I342" s="207"/>
      <c r="J342" s="203"/>
      <c r="K342" s="203"/>
      <c r="L342" s="208"/>
      <c r="M342" s="209"/>
      <c r="N342" s="210"/>
      <c r="O342" s="210"/>
      <c r="P342" s="210"/>
      <c r="Q342" s="210"/>
      <c r="R342" s="210"/>
      <c r="S342" s="210"/>
      <c r="T342" s="211"/>
      <c r="AT342" s="212" t="s">
        <v>143</v>
      </c>
      <c r="AU342" s="212" t="s">
        <v>82</v>
      </c>
      <c r="AV342" s="14" t="s">
        <v>82</v>
      </c>
      <c r="AW342" s="14" t="s">
        <v>33</v>
      </c>
      <c r="AX342" s="14" t="s">
        <v>80</v>
      </c>
      <c r="AY342" s="212" t="s">
        <v>132</v>
      </c>
    </row>
    <row r="343" spans="1:65" s="2" customFormat="1" ht="24.2" customHeight="1">
      <c r="A343" s="35"/>
      <c r="B343" s="36"/>
      <c r="C343" s="174" t="s">
        <v>1011</v>
      </c>
      <c r="D343" s="174" t="s">
        <v>134</v>
      </c>
      <c r="E343" s="175" t="s">
        <v>1012</v>
      </c>
      <c r="F343" s="176" t="s">
        <v>1013</v>
      </c>
      <c r="G343" s="177" t="s">
        <v>137</v>
      </c>
      <c r="H343" s="178">
        <v>50.28</v>
      </c>
      <c r="I343" s="179"/>
      <c r="J343" s="180">
        <f>ROUND(I343*H343,2)</f>
        <v>0</v>
      </c>
      <c r="K343" s="176" t="s">
        <v>138</v>
      </c>
      <c r="L343" s="40"/>
      <c r="M343" s="181" t="s">
        <v>19</v>
      </c>
      <c r="N343" s="182" t="s">
        <v>43</v>
      </c>
      <c r="O343" s="65"/>
      <c r="P343" s="183">
        <f>O343*H343</f>
        <v>0</v>
      </c>
      <c r="Q343" s="183">
        <v>7.6E-3</v>
      </c>
      <c r="R343" s="183">
        <f>Q343*H343</f>
        <v>0.38212800000000002</v>
      </c>
      <c r="S343" s="183">
        <v>0</v>
      </c>
      <c r="T343" s="184">
        <f>S343*H343</f>
        <v>0</v>
      </c>
      <c r="U343" s="35"/>
      <c r="V343" s="35"/>
      <c r="W343" s="35"/>
      <c r="X343" s="35"/>
      <c r="Y343" s="35"/>
      <c r="Z343" s="35"/>
      <c r="AA343" s="35"/>
      <c r="AB343" s="35"/>
      <c r="AC343" s="35"/>
      <c r="AD343" s="35"/>
      <c r="AE343" s="35"/>
      <c r="AR343" s="185" t="s">
        <v>139</v>
      </c>
      <c r="AT343" s="185" t="s">
        <v>134</v>
      </c>
      <c r="AU343" s="185" t="s">
        <v>82</v>
      </c>
      <c r="AY343" s="18" t="s">
        <v>132</v>
      </c>
      <c r="BE343" s="186">
        <f>IF(N343="základní",J343,0)</f>
        <v>0</v>
      </c>
      <c r="BF343" s="186">
        <f>IF(N343="snížená",J343,0)</f>
        <v>0</v>
      </c>
      <c r="BG343" s="186">
        <f>IF(N343="zákl. přenesená",J343,0)</f>
        <v>0</v>
      </c>
      <c r="BH343" s="186">
        <f>IF(N343="sníž. přenesená",J343,0)</f>
        <v>0</v>
      </c>
      <c r="BI343" s="186">
        <f>IF(N343="nulová",J343,0)</f>
        <v>0</v>
      </c>
      <c r="BJ343" s="18" t="s">
        <v>80</v>
      </c>
      <c r="BK343" s="186">
        <f>ROUND(I343*H343,2)</f>
        <v>0</v>
      </c>
      <c r="BL343" s="18" t="s">
        <v>139</v>
      </c>
      <c r="BM343" s="185" t="s">
        <v>1014</v>
      </c>
    </row>
    <row r="344" spans="1:65" s="2" customFormat="1" ht="243.75">
      <c r="A344" s="35"/>
      <c r="B344" s="36"/>
      <c r="C344" s="37"/>
      <c r="D344" s="187" t="s">
        <v>141</v>
      </c>
      <c r="E344" s="37"/>
      <c r="F344" s="188" t="s">
        <v>1015</v>
      </c>
      <c r="G344" s="37"/>
      <c r="H344" s="37"/>
      <c r="I344" s="189"/>
      <c r="J344" s="37"/>
      <c r="K344" s="37"/>
      <c r="L344" s="40"/>
      <c r="M344" s="190"/>
      <c r="N344" s="191"/>
      <c r="O344" s="65"/>
      <c r="P344" s="65"/>
      <c r="Q344" s="65"/>
      <c r="R344" s="65"/>
      <c r="S344" s="65"/>
      <c r="T344" s="66"/>
      <c r="U344" s="35"/>
      <c r="V344" s="35"/>
      <c r="W344" s="35"/>
      <c r="X344" s="35"/>
      <c r="Y344" s="35"/>
      <c r="Z344" s="35"/>
      <c r="AA344" s="35"/>
      <c r="AB344" s="35"/>
      <c r="AC344" s="35"/>
      <c r="AD344" s="35"/>
      <c r="AE344" s="35"/>
      <c r="AT344" s="18" t="s">
        <v>141</v>
      </c>
      <c r="AU344" s="18" t="s">
        <v>82</v>
      </c>
    </row>
    <row r="345" spans="1:65" s="14" customFormat="1" ht="11.25">
      <c r="B345" s="202"/>
      <c r="C345" s="203"/>
      <c r="D345" s="187" t="s">
        <v>143</v>
      </c>
      <c r="E345" s="204" t="s">
        <v>19</v>
      </c>
      <c r="F345" s="205" t="s">
        <v>1016</v>
      </c>
      <c r="G345" s="203"/>
      <c r="H345" s="206">
        <v>50.28</v>
      </c>
      <c r="I345" s="207"/>
      <c r="J345" s="203"/>
      <c r="K345" s="203"/>
      <c r="L345" s="208"/>
      <c r="M345" s="209"/>
      <c r="N345" s="210"/>
      <c r="O345" s="210"/>
      <c r="P345" s="210"/>
      <c r="Q345" s="210"/>
      <c r="R345" s="210"/>
      <c r="S345" s="210"/>
      <c r="T345" s="211"/>
      <c r="AT345" s="212" t="s">
        <v>143</v>
      </c>
      <c r="AU345" s="212" t="s">
        <v>82</v>
      </c>
      <c r="AV345" s="14" t="s">
        <v>82</v>
      </c>
      <c r="AW345" s="14" t="s">
        <v>33</v>
      </c>
      <c r="AX345" s="14" t="s">
        <v>80</v>
      </c>
      <c r="AY345" s="212" t="s">
        <v>132</v>
      </c>
    </row>
    <row r="346" spans="1:65" s="2" customFormat="1" ht="24.2" customHeight="1">
      <c r="A346" s="35"/>
      <c r="B346" s="36"/>
      <c r="C346" s="174" t="s">
        <v>1017</v>
      </c>
      <c r="D346" s="174" t="s">
        <v>134</v>
      </c>
      <c r="E346" s="175" t="s">
        <v>1018</v>
      </c>
      <c r="F346" s="176" t="s">
        <v>1019</v>
      </c>
      <c r="G346" s="177" t="s">
        <v>137</v>
      </c>
      <c r="H346" s="178">
        <v>5.8079999999999998</v>
      </c>
      <c r="I346" s="179"/>
      <c r="J346" s="180">
        <f>ROUND(I346*H346,2)</f>
        <v>0</v>
      </c>
      <c r="K346" s="176" t="s">
        <v>138</v>
      </c>
      <c r="L346" s="40"/>
      <c r="M346" s="181" t="s">
        <v>19</v>
      </c>
      <c r="N346" s="182" t="s">
        <v>43</v>
      </c>
      <c r="O346" s="65"/>
      <c r="P346" s="183">
        <f>O346*H346</f>
        <v>0</v>
      </c>
      <c r="Q346" s="183">
        <v>1.787E-2</v>
      </c>
      <c r="R346" s="183">
        <f>Q346*H346</f>
        <v>0.10378896</v>
      </c>
      <c r="S346" s="183">
        <v>0</v>
      </c>
      <c r="T346" s="184">
        <f>S346*H346</f>
        <v>0</v>
      </c>
      <c r="U346" s="35"/>
      <c r="V346" s="35"/>
      <c r="W346" s="35"/>
      <c r="X346" s="35"/>
      <c r="Y346" s="35"/>
      <c r="Z346" s="35"/>
      <c r="AA346" s="35"/>
      <c r="AB346" s="35"/>
      <c r="AC346" s="35"/>
      <c r="AD346" s="35"/>
      <c r="AE346" s="35"/>
      <c r="AR346" s="185" t="s">
        <v>139</v>
      </c>
      <c r="AT346" s="185" t="s">
        <v>134</v>
      </c>
      <c r="AU346" s="185" t="s">
        <v>82</v>
      </c>
      <c r="AY346" s="18" t="s">
        <v>132</v>
      </c>
      <c r="BE346" s="186">
        <f>IF(N346="základní",J346,0)</f>
        <v>0</v>
      </c>
      <c r="BF346" s="186">
        <f>IF(N346="snížená",J346,0)</f>
        <v>0</v>
      </c>
      <c r="BG346" s="186">
        <f>IF(N346="zákl. přenesená",J346,0)</f>
        <v>0</v>
      </c>
      <c r="BH346" s="186">
        <f>IF(N346="sníž. přenesená",J346,0)</f>
        <v>0</v>
      </c>
      <c r="BI346" s="186">
        <f>IF(N346="nulová",J346,0)</f>
        <v>0</v>
      </c>
      <c r="BJ346" s="18" t="s">
        <v>80</v>
      </c>
      <c r="BK346" s="186">
        <f>ROUND(I346*H346,2)</f>
        <v>0</v>
      </c>
      <c r="BL346" s="18" t="s">
        <v>139</v>
      </c>
      <c r="BM346" s="185" t="s">
        <v>1020</v>
      </c>
    </row>
    <row r="347" spans="1:65" s="2" customFormat="1" ht="243.75">
      <c r="A347" s="35"/>
      <c r="B347" s="36"/>
      <c r="C347" s="37"/>
      <c r="D347" s="187" t="s">
        <v>141</v>
      </c>
      <c r="E347" s="37"/>
      <c r="F347" s="188" t="s">
        <v>1015</v>
      </c>
      <c r="G347" s="37"/>
      <c r="H347" s="37"/>
      <c r="I347" s="189"/>
      <c r="J347" s="37"/>
      <c r="K347" s="37"/>
      <c r="L347" s="40"/>
      <c r="M347" s="190"/>
      <c r="N347" s="191"/>
      <c r="O347" s="65"/>
      <c r="P347" s="65"/>
      <c r="Q347" s="65"/>
      <c r="R347" s="65"/>
      <c r="S347" s="65"/>
      <c r="T347" s="66"/>
      <c r="U347" s="35"/>
      <c r="V347" s="35"/>
      <c r="W347" s="35"/>
      <c r="X347" s="35"/>
      <c r="Y347" s="35"/>
      <c r="Z347" s="35"/>
      <c r="AA347" s="35"/>
      <c r="AB347" s="35"/>
      <c r="AC347" s="35"/>
      <c r="AD347" s="35"/>
      <c r="AE347" s="35"/>
      <c r="AT347" s="18" t="s">
        <v>141</v>
      </c>
      <c r="AU347" s="18" t="s">
        <v>82</v>
      </c>
    </row>
    <row r="348" spans="1:65" s="14" customFormat="1" ht="11.25">
      <c r="B348" s="202"/>
      <c r="C348" s="203"/>
      <c r="D348" s="187" t="s">
        <v>143</v>
      </c>
      <c r="E348" s="204" t="s">
        <v>19</v>
      </c>
      <c r="F348" s="205" t="s">
        <v>1021</v>
      </c>
      <c r="G348" s="203"/>
      <c r="H348" s="206">
        <v>5.8079999999999998</v>
      </c>
      <c r="I348" s="207"/>
      <c r="J348" s="203"/>
      <c r="K348" s="203"/>
      <c r="L348" s="208"/>
      <c r="M348" s="209"/>
      <c r="N348" s="210"/>
      <c r="O348" s="210"/>
      <c r="P348" s="210"/>
      <c r="Q348" s="210"/>
      <c r="R348" s="210"/>
      <c r="S348" s="210"/>
      <c r="T348" s="211"/>
      <c r="AT348" s="212" t="s">
        <v>143</v>
      </c>
      <c r="AU348" s="212" t="s">
        <v>82</v>
      </c>
      <c r="AV348" s="14" t="s">
        <v>82</v>
      </c>
      <c r="AW348" s="14" t="s">
        <v>33</v>
      </c>
      <c r="AX348" s="14" t="s">
        <v>80</v>
      </c>
      <c r="AY348" s="212" t="s">
        <v>132</v>
      </c>
    </row>
    <row r="349" spans="1:65" s="2" customFormat="1" ht="14.45" customHeight="1">
      <c r="A349" s="35"/>
      <c r="B349" s="36"/>
      <c r="C349" s="174" t="s">
        <v>1022</v>
      </c>
      <c r="D349" s="174" t="s">
        <v>134</v>
      </c>
      <c r="E349" s="175" t="s">
        <v>1023</v>
      </c>
      <c r="F349" s="176" t="s">
        <v>1024</v>
      </c>
      <c r="G349" s="177" t="s">
        <v>137</v>
      </c>
      <c r="H349" s="178">
        <v>9.5139999999999993</v>
      </c>
      <c r="I349" s="179"/>
      <c r="J349" s="180">
        <f>ROUND(I349*H349,2)</f>
        <v>0</v>
      </c>
      <c r="K349" s="176" t="s">
        <v>138</v>
      </c>
      <c r="L349" s="40"/>
      <c r="M349" s="181" t="s">
        <v>19</v>
      </c>
      <c r="N349" s="182" t="s">
        <v>43</v>
      </c>
      <c r="O349" s="65"/>
      <c r="P349" s="183">
        <f>O349*H349</f>
        <v>0</v>
      </c>
      <c r="Q349" s="183">
        <v>7.4999999999999997E-3</v>
      </c>
      <c r="R349" s="183">
        <f>Q349*H349</f>
        <v>7.1354999999999988E-2</v>
      </c>
      <c r="S349" s="183">
        <v>0</v>
      </c>
      <c r="T349" s="184">
        <f>S349*H349</f>
        <v>0</v>
      </c>
      <c r="U349" s="35"/>
      <c r="V349" s="35"/>
      <c r="W349" s="35"/>
      <c r="X349" s="35"/>
      <c r="Y349" s="35"/>
      <c r="Z349" s="35"/>
      <c r="AA349" s="35"/>
      <c r="AB349" s="35"/>
      <c r="AC349" s="35"/>
      <c r="AD349" s="35"/>
      <c r="AE349" s="35"/>
      <c r="AR349" s="185" t="s">
        <v>139</v>
      </c>
      <c r="AT349" s="185" t="s">
        <v>134</v>
      </c>
      <c r="AU349" s="185" t="s">
        <v>82</v>
      </c>
      <c r="AY349" s="18" t="s">
        <v>132</v>
      </c>
      <c r="BE349" s="186">
        <f>IF(N349="základní",J349,0)</f>
        <v>0</v>
      </c>
      <c r="BF349" s="186">
        <f>IF(N349="snížená",J349,0)</f>
        <v>0</v>
      </c>
      <c r="BG349" s="186">
        <f>IF(N349="zákl. přenesená",J349,0)</f>
        <v>0</v>
      </c>
      <c r="BH349" s="186">
        <f>IF(N349="sníž. přenesená",J349,0)</f>
        <v>0</v>
      </c>
      <c r="BI349" s="186">
        <f>IF(N349="nulová",J349,0)</f>
        <v>0</v>
      </c>
      <c r="BJ349" s="18" t="s">
        <v>80</v>
      </c>
      <c r="BK349" s="186">
        <f>ROUND(I349*H349,2)</f>
        <v>0</v>
      </c>
      <c r="BL349" s="18" t="s">
        <v>139</v>
      </c>
      <c r="BM349" s="185" t="s">
        <v>1025</v>
      </c>
    </row>
    <row r="350" spans="1:65" s="2" customFormat="1" ht="243.75">
      <c r="A350" s="35"/>
      <c r="B350" s="36"/>
      <c r="C350" s="37"/>
      <c r="D350" s="187" t="s">
        <v>141</v>
      </c>
      <c r="E350" s="37"/>
      <c r="F350" s="188" t="s">
        <v>1015</v>
      </c>
      <c r="G350" s="37"/>
      <c r="H350" s="37"/>
      <c r="I350" s="189"/>
      <c r="J350" s="37"/>
      <c r="K350" s="37"/>
      <c r="L350" s="40"/>
      <c r="M350" s="190"/>
      <c r="N350" s="191"/>
      <c r="O350" s="65"/>
      <c r="P350" s="65"/>
      <c r="Q350" s="65"/>
      <c r="R350" s="65"/>
      <c r="S350" s="65"/>
      <c r="T350" s="66"/>
      <c r="U350" s="35"/>
      <c r="V350" s="35"/>
      <c r="W350" s="35"/>
      <c r="X350" s="35"/>
      <c r="Y350" s="35"/>
      <c r="Z350" s="35"/>
      <c r="AA350" s="35"/>
      <c r="AB350" s="35"/>
      <c r="AC350" s="35"/>
      <c r="AD350" s="35"/>
      <c r="AE350" s="35"/>
      <c r="AT350" s="18" t="s">
        <v>141</v>
      </c>
      <c r="AU350" s="18" t="s">
        <v>82</v>
      </c>
    </row>
    <row r="351" spans="1:65" s="14" customFormat="1" ht="11.25">
      <c r="B351" s="202"/>
      <c r="C351" s="203"/>
      <c r="D351" s="187" t="s">
        <v>143</v>
      </c>
      <c r="E351" s="204" t="s">
        <v>19</v>
      </c>
      <c r="F351" s="205" t="s">
        <v>1026</v>
      </c>
      <c r="G351" s="203"/>
      <c r="H351" s="206">
        <v>9.5139999999999993</v>
      </c>
      <c r="I351" s="207"/>
      <c r="J351" s="203"/>
      <c r="K351" s="203"/>
      <c r="L351" s="208"/>
      <c r="M351" s="209"/>
      <c r="N351" s="210"/>
      <c r="O351" s="210"/>
      <c r="P351" s="210"/>
      <c r="Q351" s="210"/>
      <c r="R351" s="210"/>
      <c r="S351" s="210"/>
      <c r="T351" s="211"/>
      <c r="AT351" s="212" t="s">
        <v>143</v>
      </c>
      <c r="AU351" s="212" t="s">
        <v>82</v>
      </c>
      <c r="AV351" s="14" t="s">
        <v>82</v>
      </c>
      <c r="AW351" s="14" t="s">
        <v>33</v>
      </c>
      <c r="AX351" s="14" t="s">
        <v>80</v>
      </c>
      <c r="AY351" s="212" t="s">
        <v>132</v>
      </c>
    </row>
    <row r="352" spans="1:65" s="2" customFormat="1" ht="24.2" customHeight="1">
      <c r="A352" s="35"/>
      <c r="B352" s="36"/>
      <c r="C352" s="174" t="s">
        <v>1027</v>
      </c>
      <c r="D352" s="174" t="s">
        <v>134</v>
      </c>
      <c r="E352" s="175" t="s">
        <v>1028</v>
      </c>
      <c r="F352" s="176" t="s">
        <v>1029</v>
      </c>
      <c r="G352" s="177" t="s">
        <v>137</v>
      </c>
      <c r="H352" s="178">
        <v>50.28</v>
      </c>
      <c r="I352" s="179"/>
      <c r="J352" s="180">
        <f>ROUND(I352*H352,2)</f>
        <v>0</v>
      </c>
      <c r="K352" s="176" t="s">
        <v>138</v>
      </c>
      <c r="L352" s="40"/>
      <c r="M352" s="181" t="s">
        <v>19</v>
      </c>
      <c r="N352" s="182" t="s">
        <v>43</v>
      </c>
      <c r="O352" s="65"/>
      <c r="P352" s="183">
        <f>O352*H352</f>
        <v>0</v>
      </c>
      <c r="Q352" s="183">
        <v>0</v>
      </c>
      <c r="R352" s="183">
        <f>Q352*H352</f>
        <v>0</v>
      </c>
      <c r="S352" s="183">
        <v>0</v>
      </c>
      <c r="T352" s="184">
        <f>S352*H352</f>
        <v>0</v>
      </c>
      <c r="U352" s="35"/>
      <c r="V352" s="35"/>
      <c r="W352" s="35"/>
      <c r="X352" s="35"/>
      <c r="Y352" s="35"/>
      <c r="Z352" s="35"/>
      <c r="AA352" s="35"/>
      <c r="AB352" s="35"/>
      <c r="AC352" s="35"/>
      <c r="AD352" s="35"/>
      <c r="AE352" s="35"/>
      <c r="AR352" s="185" t="s">
        <v>139</v>
      </c>
      <c r="AT352" s="185" t="s">
        <v>134</v>
      </c>
      <c r="AU352" s="185" t="s">
        <v>82</v>
      </c>
      <c r="AY352" s="18" t="s">
        <v>132</v>
      </c>
      <c r="BE352" s="186">
        <f>IF(N352="základní",J352,0)</f>
        <v>0</v>
      </c>
      <c r="BF352" s="186">
        <f>IF(N352="snížená",J352,0)</f>
        <v>0</v>
      </c>
      <c r="BG352" s="186">
        <f>IF(N352="zákl. přenesená",J352,0)</f>
        <v>0</v>
      </c>
      <c r="BH352" s="186">
        <f>IF(N352="sníž. přenesená",J352,0)</f>
        <v>0</v>
      </c>
      <c r="BI352" s="186">
        <f>IF(N352="nulová",J352,0)</f>
        <v>0</v>
      </c>
      <c r="BJ352" s="18" t="s">
        <v>80</v>
      </c>
      <c r="BK352" s="186">
        <f>ROUND(I352*H352,2)</f>
        <v>0</v>
      </c>
      <c r="BL352" s="18" t="s">
        <v>139</v>
      </c>
      <c r="BM352" s="185" t="s">
        <v>1030</v>
      </c>
    </row>
    <row r="353" spans="1:65" s="2" customFormat="1" ht="243.75">
      <c r="A353" s="35"/>
      <c r="B353" s="36"/>
      <c r="C353" s="37"/>
      <c r="D353" s="187" t="s">
        <v>141</v>
      </c>
      <c r="E353" s="37"/>
      <c r="F353" s="188" t="s">
        <v>1015</v>
      </c>
      <c r="G353" s="37"/>
      <c r="H353" s="37"/>
      <c r="I353" s="189"/>
      <c r="J353" s="37"/>
      <c r="K353" s="37"/>
      <c r="L353" s="40"/>
      <c r="M353" s="190"/>
      <c r="N353" s="191"/>
      <c r="O353" s="65"/>
      <c r="P353" s="65"/>
      <c r="Q353" s="65"/>
      <c r="R353" s="65"/>
      <c r="S353" s="65"/>
      <c r="T353" s="66"/>
      <c r="U353" s="35"/>
      <c r="V353" s="35"/>
      <c r="W353" s="35"/>
      <c r="X353" s="35"/>
      <c r="Y353" s="35"/>
      <c r="Z353" s="35"/>
      <c r="AA353" s="35"/>
      <c r="AB353" s="35"/>
      <c r="AC353" s="35"/>
      <c r="AD353" s="35"/>
      <c r="AE353" s="35"/>
      <c r="AT353" s="18" t="s">
        <v>141</v>
      </c>
      <c r="AU353" s="18" t="s">
        <v>82</v>
      </c>
    </row>
    <row r="354" spans="1:65" s="2" customFormat="1" ht="24.2" customHeight="1">
      <c r="A354" s="35"/>
      <c r="B354" s="36"/>
      <c r="C354" s="174" t="s">
        <v>1031</v>
      </c>
      <c r="D354" s="174" t="s">
        <v>134</v>
      </c>
      <c r="E354" s="175" t="s">
        <v>1032</v>
      </c>
      <c r="F354" s="176" t="s">
        <v>1033</v>
      </c>
      <c r="G354" s="177" t="s">
        <v>137</v>
      </c>
      <c r="H354" s="178">
        <v>5.8079999999999998</v>
      </c>
      <c r="I354" s="179"/>
      <c r="J354" s="180">
        <f>ROUND(I354*H354,2)</f>
        <v>0</v>
      </c>
      <c r="K354" s="176" t="s">
        <v>138</v>
      </c>
      <c r="L354" s="40"/>
      <c r="M354" s="181" t="s">
        <v>19</v>
      </c>
      <c r="N354" s="182" t="s">
        <v>43</v>
      </c>
      <c r="O354" s="65"/>
      <c r="P354" s="183">
        <f>O354*H354</f>
        <v>0</v>
      </c>
      <c r="Q354" s="183">
        <v>0</v>
      </c>
      <c r="R354" s="183">
        <f>Q354*H354</f>
        <v>0</v>
      </c>
      <c r="S354" s="183">
        <v>0</v>
      </c>
      <c r="T354" s="184">
        <f>S354*H354</f>
        <v>0</v>
      </c>
      <c r="U354" s="35"/>
      <c r="V354" s="35"/>
      <c r="W354" s="35"/>
      <c r="X354" s="35"/>
      <c r="Y354" s="35"/>
      <c r="Z354" s="35"/>
      <c r="AA354" s="35"/>
      <c r="AB354" s="35"/>
      <c r="AC354" s="35"/>
      <c r="AD354" s="35"/>
      <c r="AE354" s="35"/>
      <c r="AR354" s="185" t="s">
        <v>139</v>
      </c>
      <c r="AT354" s="185" t="s">
        <v>134</v>
      </c>
      <c r="AU354" s="185" t="s">
        <v>82</v>
      </c>
      <c r="AY354" s="18" t="s">
        <v>132</v>
      </c>
      <c r="BE354" s="186">
        <f>IF(N354="základní",J354,0)</f>
        <v>0</v>
      </c>
      <c r="BF354" s="186">
        <f>IF(N354="snížená",J354,0)</f>
        <v>0</v>
      </c>
      <c r="BG354" s="186">
        <f>IF(N354="zákl. přenesená",J354,0)</f>
        <v>0</v>
      </c>
      <c r="BH354" s="186">
        <f>IF(N354="sníž. přenesená",J354,0)</f>
        <v>0</v>
      </c>
      <c r="BI354" s="186">
        <f>IF(N354="nulová",J354,0)</f>
        <v>0</v>
      </c>
      <c r="BJ354" s="18" t="s">
        <v>80</v>
      </c>
      <c r="BK354" s="186">
        <f>ROUND(I354*H354,2)</f>
        <v>0</v>
      </c>
      <c r="BL354" s="18" t="s">
        <v>139</v>
      </c>
      <c r="BM354" s="185" t="s">
        <v>1034</v>
      </c>
    </row>
    <row r="355" spans="1:65" s="2" customFormat="1" ht="243.75">
      <c r="A355" s="35"/>
      <c r="B355" s="36"/>
      <c r="C355" s="37"/>
      <c r="D355" s="187" t="s">
        <v>141</v>
      </c>
      <c r="E355" s="37"/>
      <c r="F355" s="188" t="s">
        <v>1015</v>
      </c>
      <c r="G355" s="37"/>
      <c r="H355" s="37"/>
      <c r="I355" s="189"/>
      <c r="J355" s="37"/>
      <c r="K355" s="37"/>
      <c r="L355" s="40"/>
      <c r="M355" s="190"/>
      <c r="N355" s="191"/>
      <c r="O355" s="65"/>
      <c r="P355" s="65"/>
      <c r="Q355" s="65"/>
      <c r="R355" s="65"/>
      <c r="S355" s="65"/>
      <c r="T355" s="66"/>
      <c r="U355" s="35"/>
      <c r="V355" s="35"/>
      <c r="W355" s="35"/>
      <c r="X355" s="35"/>
      <c r="Y355" s="35"/>
      <c r="Z355" s="35"/>
      <c r="AA355" s="35"/>
      <c r="AB355" s="35"/>
      <c r="AC355" s="35"/>
      <c r="AD355" s="35"/>
      <c r="AE355" s="35"/>
      <c r="AT355" s="18" t="s">
        <v>141</v>
      </c>
      <c r="AU355" s="18" t="s">
        <v>82</v>
      </c>
    </row>
    <row r="356" spans="1:65" s="2" customFormat="1" ht="24.2" customHeight="1">
      <c r="A356" s="35"/>
      <c r="B356" s="36"/>
      <c r="C356" s="174" t="s">
        <v>1035</v>
      </c>
      <c r="D356" s="174" t="s">
        <v>134</v>
      </c>
      <c r="E356" s="175" t="s">
        <v>1036</v>
      </c>
      <c r="F356" s="176" t="s">
        <v>1037</v>
      </c>
      <c r="G356" s="177" t="s">
        <v>137</v>
      </c>
      <c r="H356" s="178">
        <v>9.5139999999999993</v>
      </c>
      <c r="I356" s="179"/>
      <c r="J356" s="180">
        <f>ROUND(I356*H356,2)</f>
        <v>0</v>
      </c>
      <c r="K356" s="176" t="s">
        <v>138</v>
      </c>
      <c r="L356" s="40"/>
      <c r="M356" s="181" t="s">
        <v>19</v>
      </c>
      <c r="N356" s="182" t="s">
        <v>43</v>
      </c>
      <c r="O356" s="65"/>
      <c r="P356" s="183">
        <f>O356*H356</f>
        <v>0</v>
      </c>
      <c r="Q356" s="183">
        <v>5.0000000000000002E-5</v>
      </c>
      <c r="R356" s="183">
        <f>Q356*H356</f>
        <v>4.7570000000000002E-4</v>
      </c>
      <c r="S356" s="183">
        <v>0</v>
      </c>
      <c r="T356" s="184">
        <f>S356*H356</f>
        <v>0</v>
      </c>
      <c r="U356" s="35"/>
      <c r="V356" s="35"/>
      <c r="W356" s="35"/>
      <c r="X356" s="35"/>
      <c r="Y356" s="35"/>
      <c r="Z356" s="35"/>
      <c r="AA356" s="35"/>
      <c r="AB356" s="35"/>
      <c r="AC356" s="35"/>
      <c r="AD356" s="35"/>
      <c r="AE356" s="35"/>
      <c r="AR356" s="185" t="s">
        <v>139</v>
      </c>
      <c r="AT356" s="185" t="s">
        <v>134</v>
      </c>
      <c r="AU356" s="185" t="s">
        <v>82</v>
      </c>
      <c r="AY356" s="18" t="s">
        <v>132</v>
      </c>
      <c r="BE356" s="186">
        <f>IF(N356="základní",J356,0)</f>
        <v>0</v>
      </c>
      <c r="BF356" s="186">
        <f>IF(N356="snížená",J356,0)</f>
        <v>0</v>
      </c>
      <c r="BG356" s="186">
        <f>IF(N356="zákl. přenesená",J356,0)</f>
        <v>0</v>
      </c>
      <c r="BH356" s="186">
        <f>IF(N356="sníž. přenesená",J356,0)</f>
        <v>0</v>
      </c>
      <c r="BI356" s="186">
        <f>IF(N356="nulová",J356,0)</f>
        <v>0</v>
      </c>
      <c r="BJ356" s="18" t="s">
        <v>80</v>
      </c>
      <c r="BK356" s="186">
        <f>ROUND(I356*H356,2)</f>
        <v>0</v>
      </c>
      <c r="BL356" s="18" t="s">
        <v>139</v>
      </c>
      <c r="BM356" s="185" t="s">
        <v>1038</v>
      </c>
    </row>
    <row r="357" spans="1:65" s="2" customFormat="1" ht="243.75">
      <c r="A357" s="35"/>
      <c r="B357" s="36"/>
      <c r="C357" s="37"/>
      <c r="D357" s="187" t="s">
        <v>141</v>
      </c>
      <c r="E357" s="37"/>
      <c r="F357" s="188" t="s">
        <v>1015</v>
      </c>
      <c r="G357" s="37"/>
      <c r="H357" s="37"/>
      <c r="I357" s="189"/>
      <c r="J357" s="37"/>
      <c r="K357" s="37"/>
      <c r="L357" s="40"/>
      <c r="M357" s="190"/>
      <c r="N357" s="191"/>
      <c r="O357" s="65"/>
      <c r="P357" s="65"/>
      <c r="Q357" s="65"/>
      <c r="R357" s="65"/>
      <c r="S357" s="65"/>
      <c r="T357" s="66"/>
      <c r="U357" s="35"/>
      <c r="V357" s="35"/>
      <c r="W357" s="35"/>
      <c r="X357" s="35"/>
      <c r="Y357" s="35"/>
      <c r="Z357" s="35"/>
      <c r="AA357" s="35"/>
      <c r="AB357" s="35"/>
      <c r="AC357" s="35"/>
      <c r="AD357" s="35"/>
      <c r="AE357" s="35"/>
      <c r="AT357" s="18" t="s">
        <v>141</v>
      </c>
      <c r="AU357" s="18" t="s">
        <v>82</v>
      </c>
    </row>
    <row r="358" spans="1:65" s="2" customFormat="1" ht="14.45" customHeight="1">
      <c r="A358" s="35"/>
      <c r="B358" s="36"/>
      <c r="C358" s="174" t="s">
        <v>273</v>
      </c>
      <c r="D358" s="174" t="s">
        <v>134</v>
      </c>
      <c r="E358" s="175" t="s">
        <v>1039</v>
      </c>
      <c r="F358" s="176" t="s">
        <v>1040</v>
      </c>
      <c r="G358" s="177" t="s">
        <v>217</v>
      </c>
      <c r="H358" s="178">
        <v>4.4489999999999998</v>
      </c>
      <c r="I358" s="179"/>
      <c r="J358" s="180">
        <f>ROUND(I358*H358,2)</f>
        <v>0</v>
      </c>
      <c r="K358" s="176" t="s">
        <v>138</v>
      </c>
      <c r="L358" s="40"/>
      <c r="M358" s="181" t="s">
        <v>19</v>
      </c>
      <c r="N358" s="182" t="s">
        <v>43</v>
      </c>
      <c r="O358" s="65"/>
      <c r="P358" s="183">
        <f>O358*H358</f>
        <v>0</v>
      </c>
      <c r="Q358" s="183">
        <v>1.0492699999999999</v>
      </c>
      <c r="R358" s="183">
        <f>Q358*H358</f>
        <v>4.6682022299999995</v>
      </c>
      <c r="S358" s="183">
        <v>0</v>
      </c>
      <c r="T358" s="184">
        <f>S358*H358</f>
        <v>0</v>
      </c>
      <c r="U358" s="35"/>
      <c r="V358" s="35"/>
      <c r="W358" s="35"/>
      <c r="X358" s="35"/>
      <c r="Y358" s="35"/>
      <c r="Z358" s="35"/>
      <c r="AA358" s="35"/>
      <c r="AB358" s="35"/>
      <c r="AC358" s="35"/>
      <c r="AD358" s="35"/>
      <c r="AE358" s="35"/>
      <c r="AR358" s="185" t="s">
        <v>139</v>
      </c>
      <c r="AT358" s="185" t="s">
        <v>134</v>
      </c>
      <c r="AU358" s="185" t="s">
        <v>82</v>
      </c>
      <c r="AY358" s="18" t="s">
        <v>132</v>
      </c>
      <c r="BE358" s="186">
        <f>IF(N358="základní",J358,0)</f>
        <v>0</v>
      </c>
      <c r="BF358" s="186">
        <f>IF(N358="snížená",J358,0)</f>
        <v>0</v>
      </c>
      <c r="BG358" s="186">
        <f>IF(N358="zákl. přenesená",J358,0)</f>
        <v>0</v>
      </c>
      <c r="BH358" s="186">
        <f>IF(N358="sníž. přenesená",J358,0)</f>
        <v>0</v>
      </c>
      <c r="BI358" s="186">
        <f>IF(N358="nulová",J358,0)</f>
        <v>0</v>
      </c>
      <c r="BJ358" s="18" t="s">
        <v>80</v>
      </c>
      <c r="BK358" s="186">
        <f>ROUND(I358*H358,2)</f>
        <v>0</v>
      </c>
      <c r="BL358" s="18" t="s">
        <v>139</v>
      </c>
      <c r="BM358" s="185" t="s">
        <v>1041</v>
      </c>
    </row>
    <row r="359" spans="1:65" s="2" customFormat="1" ht="117">
      <c r="A359" s="35"/>
      <c r="B359" s="36"/>
      <c r="C359" s="37"/>
      <c r="D359" s="187" t="s">
        <v>141</v>
      </c>
      <c r="E359" s="37"/>
      <c r="F359" s="188" t="s">
        <v>1042</v>
      </c>
      <c r="G359" s="37"/>
      <c r="H359" s="37"/>
      <c r="I359" s="189"/>
      <c r="J359" s="37"/>
      <c r="K359" s="37"/>
      <c r="L359" s="40"/>
      <c r="M359" s="190"/>
      <c r="N359" s="191"/>
      <c r="O359" s="65"/>
      <c r="P359" s="65"/>
      <c r="Q359" s="65"/>
      <c r="R359" s="65"/>
      <c r="S359" s="65"/>
      <c r="T359" s="66"/>
      <c r="U359" s="35"/>
      <c r="V359" s="35"/>
      <c r="W359" s="35"/>
      <c r="X359" s="35"/>
      <c r="Y359" s="35"/>
      <c r="Z359" s="35"/>
      <c r="AA359" s="35"/>
      <c r="AB359" s="35"/>
      <c r="AC359" s="35"/>
      <c r="AD359" s="35"/>
      <c r="AE359" s="35"/>
      <c r="AT359" s="18" t="s">
        <v>141</v>
      </c>
      <c r="AU359" s="18" t="s">
        <v>82</v>
      </c>
    </row>
    <row r="360" spans="1:65" s="13" customFormat="1" ht="11.25">
      <c r="B360" s="192"/>
      <c r="C360" s="193"/>
      <c r="D360" s="187" t="s">
        <v>143</v>
      </c>
      <c r="E360" s="194" t="s">
        <v>19</v>
      </c>
      <c r="F360" s="195" t="s">
        <v>1008</v>
      </c>
      <c r="G360" s="193"/>
      <c r="H360" s="194" t="s">
        <v>19</v>
      </c>
      <c r="I360" s="196"/>
      <c r="J360" s="193"/>
      <c r="K360" s="193"/>
      <c r="L360" s="197"/>
      <c r="M360" s="198"/>
      <c r="N360" s="199"/>
      <c r="O360" s="199"/>
      <c r="P360" s="199"/>
      <c r="Q360" s="199"/>
      <c r="R360" s="199"/>
      <c r="S360" s="199"/>
      <c r="T360" s="200"/>
      <c r="AT360" s="201" t="s">
        <v>143</v>
      </c>
      <c r="AU360" s="201" t="s">
        <v>82</v>
      </c>
      <c r="AV360" s="13" t="s">
        <v>80</v>
      </c>
      <c r="AW360" s="13" t="s">
        <v>33</v>
      </c>
      <c r="AX360" s="13" t="s">
        <v>72</v>
      </c>
      <c r="AY360" s="201" t="s">
        <v>132</v>
      </c>
    </row>
    <row r="361" spans="1:65" s="13" customFormat="1" ht="11.25">
      <c r="B361" s="192"/>
      <c r="C361" s="193"/>
      <c r="D361" s="187" t="s">
        <v>143</v>
      </c>
      <c r="E361" s="194" t="s">
        <v>19</v>
      </c>
      <c r="F361" s="195" t="s">
        <v>1043</v>
      </c>
      <c r="G361" s="193"/>
      <c r="H361" s="194" t="s">
        <v>19</v>
      </c>
      <c r="I361" s="196"/>
      <c r="J361" s="193"/>
      <c r="K361" s="193"/>
      <c r="L361" s="197"/>
      <c r="M361" s="198"/>
      <c r="N361" s="199"/>
      <c r="O361" s="199"/>
      <c r="P361" s="199"/>
      <c r="Q361" s="199"/>
      <c r="R361" s="199"/>
      <c r="S361" s="199"/>
      <c r="T361" s="200"/>
      <c r="AT361" s="201" t="s">
        <v>143</v>
      </c>
      <c r="AU361" s="201" t="s">
        <v>82</v>
      </c>
      <c r="AV361" s="13" t="s">
        <v>80</v>
      </c>
      <c r="AW361" s="13" t="s">
        <v>33</v>
      </c>
      <c r="AX361" s="13" t="s">
        <v>72</v>
      </c>
      <c r="AY361" s="201" t="s">
        <v>132</v>
      </c>
    </row>
    <row r="362" spans="1:65" s="14" customFormat="1" ht="11.25">
      <c r="B362" s="202"/>
      <c r="C362" s="203"/>
      <c r="D362" s="187" t="s">
        <v>143</v>
      </c>
      <c r="E362" s="204" t="s">
        <v>19</v>
      </c>
      <c r="F362" s="205" t="s">
        <v>1044</v>
      </c>
      <c r="G362" s="203"/>
      <c r="H362" s="206">
        <v>4.4489999999999998</v>
      </c>
      <c r="I362" s="207"/>
      <c r="J362" s="203"/>
      <c r="K362" s="203"/>
      <c r="L362" s="208"/>
      <c r="M362" s="209"/>
      <c r="N362" s="210"/>
      <c r="O362" s="210"/>
      <c r="P362" s="210"/>
      <c r="Q362" s="210"/>
      <c r="R362" s="210"/>
      <c r="S362" s="210"/>
      <c r="T362" s="211"/>
      <c r="AT362" s="212" t="s">
        <v>143</v>
      </c>
      <c r="AU362" s="212" t="s">
        <v>82</v>
      </c>
      <c r="AV362" s="14" t="s">
        <v>82</v>
      </c>
      <c r="AW362" s="14" t="s">
        <v>33</v>
      </c>
      <c r="AX362" s="14" t="s">
        <v>80</v>
      </c>
      <c r="AY362" s="212" t="s">
        <v>132</v>
      </c>
    </row>
    <row r="363" spans="1:65" s="2" customFormat="1" ht="24.2" customHeight="1">
      <c r="A363" s="35"/>
      <c r="B363" s="36"/>
      <c r="C363" s="174" t="s">
        <v>1045</v>
      </c>
      <c r="D363" s="174" t="s">
        <v>134</v>
      </c>
      <c r="E363" s="175" t="s">
        <v>1046</v>
      </c>
      <c r="F363" s="176" t="s">
        <v>1047</v>
      </c>
      <c r="G363" s="177" t="s">
        <v>137</v>
      </c>
      <c r="H363" s="178">
        <v>85.68</v>
      </c>
      <c r="I363" s="179"/>
      <c r="J363" s="180">
        <f>ROUND(I363*H363,2)</f>
        <v>0</v>
      </c>
      <c r="K363" s="176" t="s">
        <v>138</v>
      </c>
      <c r="L363" s="40"/>
      <c r="M363" s="181" t="s">
        <v>19</v>
      </c>
      <c r="N363" s="182" t="s">
        <v>43</v>
      </c>
      <c r="O363" s="65"/>
      <c r="P363" s="183">
        <f>O363*H363</f>
        <v>0</v>
      </c>
      <c r="Q363" s="183">
        <v>0.74327200000000004</v>
      </c>
      <c r="R363" s="183">
        <f>Q363*H363</f>
        <v>63.683544960000006</v>
      </c>
      <c r="S363" s="183">
        <v>0</v>
      </c>
      <c r="T363" s="184">
        <f>S363*H363</f>
        <v>0</v>
      </c>
      <c r="U363" s="35"/>
      <c r="V363" s="35"/>
      <c r="W363" s="35"/>
      <c r="X363" s="35"/>
      <c r="Y363" s="35"/>
      <c r="Z363" s="35"/>
      <c r="AA363" s="35"/>
      <c r="AB363" s="35"/>
      <c r="AC363" s="35"/>
      <c r="AD363" s="35"/>
      <c r="AE363" s="35"/>
      <c r="AR363" s="185" t="s">
        <v>139</v>
      </c>
      <c r="AT363" s="185" t="s">
        <v>134</v>
      </c>
      <c r="AU363" s="185" t="s">
        <v>82</v>
      </c>
      <c r="AY363" s="18" t="s">
        <v>132</v>
      </c>
      <c r="BE363" s="186">
        <f>IF(N363="základní",J363,0)</f>
        <v>0</v>
      </c>
      <c r="BF363" s="186">
        <f>IF(N363="snížená",J363,0)</f>
        <v>0</v>
      </c>
      <c r="BG363" s="186">
        <f>IF(N363="zákl. přenesená",J363,0)</f>
        <v>0</v>
      </c>
      <c r="BH363" s="186">
        <f>IF(N363="sníž. přenesená",J363,0)</f>
        <v>0</v>
      </c>
      <c r="BI363" s="186">
        <f>IF(N363="nulová",J363,0)</f>
        <v>0</v>
      </c>
      <c r="BJ363" s="18" t="s">
        <v>80</v>
      </c>
      <c r="BK363" s="186">
        <f>ROUND(I363*H363,2)</f>
        <v>0</v>
      </c>
      <c r="BL363" s="18" t="s">
        <v>139</v>
      </c>
      <c r="BM363" s="185" t="s">
        <v>1048</v>
      </c>
    </row>
    <row r="364" spans="1:65" s="2" customFormat="1" ht="87.75">
      <c r="A364" s="35"/>
      <c r="B364" s="36"/>
      <c r="C364" s="37"/>
      <c r="D364" s="187" t="s">
        <v>141</v>
      </c>
      <c r="E364" s="37"/>
      <c r="F364" s="188" t="s">
        <v>1049</v>
      </c>
      <c r="G364" s="37"/>
      <c r="H364" s="37"/>
      <c r="I364" s="189"/>
      <c r="J364" s="37"/>
      <c r="K364" s="37"/>
      <c r="L364" s="40"/>
      <c r="M364" s="190"/>
      <c r="N364" s="191"/>
      <c r="O364" s="65"/>
      <c r="P364" s="65"/>
      <c r="Q364" s="65"/>
      <c r="R364" s="65"/>
      <c r="S364" s="65"/>
      <c r="T364" s="66"/>
      <c r="U364" s="35"/>
      <c r="V364" s="35"/>
      <c r="W364" s="35"/>
      <c r="X364" s="35"/>
      <c r="Y364" s="35"/>
      <c r="Z364" s="35"/>
      <c r="AA364" s="35"/>
      <c r="AB364" s="35"/>
      <c r="AC364" s="35"/>
      <c r="AD364" s="35"/>
      <c r="AE364" s="35"/>
      <c r="AT364" s="18" t="s">
        <v>141</v>
      </c>
      <c r="AU364" s="18" t="s">
        <v>82</v>
      </c>
    </row>
    <row r="365" spans="1:65" s="13" customFormat="1" ht="11.25">
      <c r="B365" s="192"/>
      <c r="C365" s="193"/>
      <c r="D365" s="187" t="s">
        <v>143</v>
      </c>
      <c r="E365" s="194" t="s">
        <v>19</v>
      </c>
      <c r="F365" s="195" t="s">
        <v>1050</v>
      </c>
      <c r="G365" s="193"/>
      <c r="H365" s="194" t="s">
        <v>19</v>
      </c>
      <c r="I365" s="196"/>
      <c r="J365" s="193"/>
      <c r="K365" s="193"/>
      <c r="L365" s="197"/>
      <c r="M365" s="198"/>
      <c r="N365" s="199"/>
      <c r="O365" s="199"/>
      <c r="P365" s="199"/>
      <c r="Q365" s="199"/>
      <c r="R365" s="199"/>
      <c r="S365" s="199"/>
      <c r="T365" s="200"/>
      <c r="AT365" s="201" t="s">
        <v>143</v>
      </c>
      <c r="AU365" s="201" t="s">
        <v>82</v>
      </c>
      <c r="AV365" s="13" t="s">
        <v>80</v>
      </c>
      <c r="AW365" s="13" t="s">
        <v>33</v>
      </c>
      <c r="AX365" s="13" t="s">
        <v>72</v>
      </c>
      <c r="AY365" s="201" t="s">
        <v>132</v>
      </c>
    </row>
    <row r="366" spans="1:65" s="13" customFormat="1" ht="11.25">
      <c r="B366" s="192"/>
      <c r="C366" s="193"/>
      <c r="D366" s="187" t="s">
        <v>143</v>
      </c>
      <c r="E366" s="194" t="s">
        <v>19</v>
      </c>
      <c r="F366" s="195" t="s">
        <v>1051</v>
      </c>
      <c r="G366" s="193"/>
      <c r="H366" s="194" t="s">
        <v>19</v>
      </c>
      <c r="I366" s="196"/>
      <c r="J366" s="193"/>
      <c r="K366" s="193"/>
      <c r="L366" s="197"/>
      <c r="M366" s="198"/>
      <c r="N366" s="199"/>
      <c r="O366" s="199"/>
      <c r="P366" s="199"/>
      <c r="Q366" s="199"/>
      <c r="R366" s="199"/>
      <c r="S366" s="199"/>
      <c r="T366" s="200"/>
      <c r="AT366" s="201" t="s">
        <v>143</v>
      </c>
      <c r="AU366" s="201" t="s">
        <v>82</v>
      </c>
      <c r="AV366" s="13" t="s">
        <v>80</v>
      </c>
      <c r="AW366" s="13" t="s">
        <v>33</v>
      </c>
      <c r="AX366" s="13" t="s">
        <v>72</v>
      </c>
      <c r="AY366" s="201" t="s">
        <v>132</v>
      </c>
    </row>
    <row r="367" spans="1:65" s="14" customFormat="1" ht="11.25">
      <c r="B367" s="202"/>
      <c r="C367" s="203"/>
      <c r="D367" s="187" t="s">
        <v>143</v>
      </c>
      <c r="E367" s="204" t="s">
        <v>19</v>
      </c>
      <c r="F367" s="205" t="s">
        <v>1052</v>
      </c>
      <c r="G367" s="203"/>
      <c r="H367" s="206">
        <v>85.68</v>
      </c>
      <c r="I367" s="207"/>
      <c r="J367" s="203"/>
      <c r="K367" s="203"/>
      <c r="L367" s="208"/>
      <c r="M367" s="209"/>
      <c r="N367" s="210"/>
      <c r="O367" s="210"/>
      <c r="P367" s="210"/>
      <c r="Q367" s="210"/>
      <c r="R367" s="210"/>
      <c r="S367" s="210"/>
      <c r="T367" s="211"/>
      <c r="AT367" s="212" t="s">
        <v>143</v>
      </c>
      <c r="AU367" s="212" t="s">
        <v>82</v>
      </c>
      <c r="AV367" s="14" t="s">
        <v>82</v>
      </c>
      <c r="AW367" s="14" t="s">
        <v>33</v>
      </c>
      <c r="AX367" s="14" t="s">
        <v>80</v>
      </c>
      <c r="AY367" s="212" t="s">
        <v>132</v>
      </c>
    </row>
    <row r="368" spans="1:65" s="2" customFormat="1" ht="14.45" customHeight="1">
      <c r="A368" s="35"/>
      <c r="B368" s="36"/>
      <c r="C368" s="174" t="s">
        <v>1053</v>
      </c>
      <c r="D368" s="174" t="s">
        <v>134</v>
      </c>
      <c r="E368" s="175" t="s">
        <v>1054</v>
      </c>
      <c r="F368" s="176" t="s">
        <v>1055</v>
      </c>
      <c r="G368" s="177" t="s">
        <v>137</v>
      </c>
      <c r="H368" s="178">
        <v>85.68</v>
      </c>
      <c r="I368" s="179"/>
      <c r="J368" s="180">
        <f>ROUND(I368*H368,2)</f>
        <v>0</v>
      </c>
      <c r="K368" s="176" t="s">
        <v>19</v>
      </c>
      <c r="L368" s="40"/>
      <c r="M368" s="181" t="s">
        <v>19</v>
      </c>
      <c r="N368" s="182" t="s">
        <v>43</v>
      </c>
      <c r="O368" s="65"/>
      <c r="P368" s="183">
        <f>O368*H368</f>
        <v>0</v>
      </c>
      <c r="Q368" s="183">
        <v>0</v>
      </c>
      <c r="R368" s="183">
        <f>Q368*H368</f>
        <v>0</v>
      </c>
      <c r="S368" s="183">
        <v>0</v>
      </c>
      <c r="T368" s="184">
        <f>S368*H368</f>
        <v>0</v>
      </c>
      <c r="U368" s="35"/>
      <c r="V368" s="35"/>
      <c r="W368" s="35"/>
      <c r="X368" s="35"/>
      <c r="Y368" s="35"/>
      <c r="Z368" s="35"/>
      <c r="AA368" s="35"/>
      <c r="AB368" s="35"/>
      <c r="AC368" s="35"/>
      <c r="AD368" s="35"/>
      <c r="AE368" s="35"/>
      <c r="AR368" s="185" t="s">
        <v>139</v>
      </c>
      <c r="AT368" s="185" t="s">
        <v>134</v>
      </c>
      <c r="AU368" s="185" t="s">
        <v>82</v>
      </c>
      <c r="AY368" s="18" t="s">
        <v>132</v>
      </c>
      <c r="BE368" s="186">
        <f>IF(N368="základní",J368,0)</f>
        <v>0</v>
      </c>
      <c r="BF368" s="186">
        <f>IF(N368="snížená",J368,0)</f>
        <v>0</v>
      </c>
      <c r="BG368" s="186">
        <f>IF(N368="zákl. přenesená",J368,0)</f>
        <v>0</v>
      </c>
      <c r="BH368" s="186">
        <f>IF(N368="sníž. přenesená",J368,0)</f>
        <v>0</v>
      </c>
      <c r="BI368" s="186">
        <f>IF(N368="nulová",J368,0)</f>
        <v>0</v>
      </c>
      <c r="BJ368" s="18" t="s">
        <v>80</v>
      </c>
      <c r="BK368" s="186">
        <f>ROUND(I368*H368,2)</f>
        <v>0</v>
      </c>
      <c r="BL368" s="18" t="s">
        <v>139</v>
      </c>
      <c r="BM368" s="185" t="s">
        <v>1056</v>
      </c>
    </row>
    <row r="369" spans="1:65" s="2" customFormat="1" ht="48.75">
      <c r="A369" s="35"/>
      <c r="B369" s="36"/>
      <c r="C369" s="37"/>
      <c r="D369" s="187" t="s">
        <v>141</v>
      </c>
      <c r="E369" s="37"/>
      <c r="F369" s="188" t="s">
        <v>1057</v>
      </c>
      <c r="G369" s="37"/>
      <c r="H369" s="37"/>
      <c r="I369" s="189"/>
      <c r="J369" s="37"/>
      <c r="K369" s="37"/>
      <c r="L369" s="40"/>
      <c r="M369" s="190"/>
      <c r="N369" s="191"/>
      <c r="O369" s="65"/>
      <c r="P369" s="65"/>
      <c r="Q369" s="65"/>
      <c r="R369" s="65"/>
      <c r="S369" s="65"/>
      <c r="T369" s="66"/>
      <c r="U369" s="35"/>
      <c r="V369" s="35"/>
      <c r="W369" s="35"/>
      <c r="X369" s="35"/>
      <c r="Y369" s="35"/>
      <c r="Z369" s="35"/>
      <c r="AA369" s="35"/>
      <c r="AB369" s="35"/>
      <c r="AC369" s="35"/>
      <c r="AD369" s="35"/>
      <c r="AE369" s="35"/>
      <c r="AT369" s="18" t="s">
        <v>141</v>
      </c>
      <c r="AU369" s="18" t="s">
        <v>82</v>
      </c>
    </row>
    <row r="370" spans="1:65" s="14" customFormat="1" ht="11.25">
      <c r="B370" s="202"/>
      <c r="C370" s="203"/>
      <c r="D370" s="187" t="s">
        <v>143</v>
      </c>
      <c r="E370" s="204" t="s">
        <v>19</v>
      </c>
      <c r="F370" s="205" t="s">
        <v>1058</v>
      </c>
      <c r="G370" s="203"/>
      <c r="H370" s="206">
        <v>85.68</v>
      </c>
      <c r="I370" s="207"/>
      <c r="J370" s="203"/>
      <c r="K370" s="203"/>
      <c r="L370" s="208"/>
      <c r="M370" s="209"/>
      <c r="N370" s="210"/>
      <c r="O370" s="210"/>
      <c r="P370" s="210"/>
      <c r="Q370" s="210"/>
      <c r="R370" s="210"/>
      <c r="S370" s="210"/>
      <c r="T370" s="211"/>
      <c r="AT370" s="212" t="s">
        <v>143</v>
      </c>
      <c r="AU370" s="212" t="s">
        <v>82</v>
      </c>
      <c r="AV370" s="14" t="s">
        <v>82</v>
      </c>
      <c r="AW370" s="14" t="s">
        <v>33</v>
      </c>
      <c r="AX370" s="14" t="s">
        <v>80</v>
      </c>
      <c r="AY370" s="212" t="s">
        <v>132</v>
      </c>
    </row>
    <row r="371" spans="1:65" s="2" customFormat="1" ht="14.45" customHeight="1">
      <c r="A371" s="35"/>
      <c r="B371" s="36"/>
      <c r="C371" s="174" t="s">
        <v>1059</v>
      </c>
      <c r="D371" s="174" t="s">
        <v>134</v>
      </c>
      <c r="E371" s="175" t="s">
        <v>1060</v>
      </c>
      <c r="F371" s="176" t="s">
        <v>1061</v>
      </c>
      <c r="G371" s="177" t="s">
        <v>137</v>
      </c>
      <c r="H371" s="178">
        <v>36.159999999999997</v>
      </c>
      <c r="I371" s="179"/>
      <c r="J371" s="180">
        <f>ROUND(I371*H371,2)</f>
        <v>0</v>
      </c>
      <c r="K371" s="176" t="s">
        <v>138</v>
      </c>
      <c r="L371" s="40"/>
      <c r="M371" s="181" t="s">
        <v>19</v>
      </c>
      <c r="N371" s="182" t="s">
        <v>43</v>
      </c>
      <c r="O371" s="65"/>
      <c r="P371" s="183">
        <f>O371*H371</f>
        <v>0</v>
      </c>
      <c r="Q371" s="183">
        <v>0</v>
      </c>
      <c r="R371" s="183">
        <f>Q371*H371</f>
        <v>0</v>
      </c>
      <c r="S371" s="183">
        <v>0</v>
      </c>
      <c r="T371" s="184">
        <f>S371*H371</f>
        <v>0</v>
      </c>
      <c r="U371" s="35"/>
      <c r="V371" s="35"/>
      <c r="W371" s="35"/>
      <c r="X371" s="35"/>
      <c r="Y371" s="35"/>
      <c r="Z371" s="35"/>
      <c r="AA371" s="35"/>
      <c r="AB371" s="35"/>
      <c r="AC371" s="35"/>
      <c r="AD371" s="35"/>
      <c r="AE371" s="35"/>
      <c r="AR371" s="185" t="s">
        <v>139</v>
      </c>
      <c r="AT371" s="185" t="s">
        <v>134</v>
      </c>
      <c r="AU371" s="185" t="s">
        <v>82</v>
      </c>
      <c r="AY371" s="18" t="s">
        <v>132</v>
      </c>
      <c r="BE371" s="186">
        <f>IF(N371="základní",J371,0)</f>
        <v>0</v>
      </c>
      <c r="BF371" s="186">
        <f>IF(N371="snížená",J371,0)</f>
        <v>0</v>
      </c>
      <c r="BG371" s="186">
        <f>IF(N371="zákl. přenesená",J371,0)</f>
        <v>0</v>
      </c>
      <c r="BH371" s="186">
        <f>IF(N371="sníž. přenesená",J371,0)</f>
        <v>0</v>
      </c>
      <c r="BI371" s="186">
        <f>IF(N371="nulová",J371,0)</f>
        <v>0</v>
      </c>
      <c r="BJ371" s="18" t="s">
        <v>80</v>
      </c>
      <c r="BK371" s="186">
        <f>ROUND(I371*H371,2)</f>
        <v>0</v>
      </c>
      <c r="BL371" s="18" t="s">
        <v>139</v>
      </c>
      <c r="BM371" s="185" t="s">
        <v>1062</v>
      </c>
    </row>
    <row r="372" spans="1:65" s="2" customFormat="1" ht="107.25">
      <c r="A372" s="35"/>
      <c r="B372" s="36"/>
      <c r="C372" s="37"/>
      <c r="D372" s="187" t="s">
        <v>141</v>
      </c>
      <c r="E372" s="37"/>
      <c r="F372" s="188" t="s">
        <v>691</v>
      </c>
      <c r="G372" s="37"/>
      <c r="H372" s="37"/>
      <c r="I372" s="189"/>
      <c r="J372" s="37"/>
      <c r="K372" s="37"/>
      <c r="L372" s="40"/>
      <c r="M372" s="190"/>
      <c r="N372" s="191"/>
      <c r="O372" s="65"/>
      <c r="P372" s="65"/>
      <c r="Q372" s="65"/>
      <c r="R372" s="65"/>
      <c r="S372" s="65"/>
      <c r="T372" s="66"/>
      <c r="U372" s="35"/>
      <c r="V372" s="35"/>
      <c r="W372" s="35"/>
      <c r="X372" s="35"/>
      <c r="Y372" s="35"/>
      <c r="Z372" s="35"/>
      <c r="AA372" s="35"/>
      <c r="AB372" s="35"/>
      <c r="AC372" s="35"/>
      <c r="AD372" s="35"/>
      <c r="AE372" s="35"/>
      <c r="AT372" s="18" t="s">
        <v>141</v>
      </c>
      <c r="AU372" s="18" t="s">
        <v>82</v>
      </c>
    </row>
    <row r="373" spans="1:65" s="13" customFormat="1" ht="11.25">
      <c r="B373" s="192"/>
      <c r="C373" s="193"/>
      <c r="D373" s="187" t="s">
        <v>143</v>
      </c>
      <c r="E373" s="194" t="s">
        <v>19</v>
      </c>
      <c r="F373" s="195" t="s">
        <v>1063</v>
      </c>
      <c r="G373" s="193"/>
      <c r="H373" s="194" t="s">
        <v>19</v>
      </c>
      <c r="I373" s="196"/>
      <c r="J373" s="193"/>
      <c r="K373" s="193"/>
      <c r="L373" s="197"/>
      <c r="M373" s="198"/>
      <c r="N373" s="199"/>
      <c r="O373" s="199"/>
      <c r="P373" s="199"/>
      <c r="Q373" s="199"/>
      <c r="R373" s="199"/>
      <c r="S373" s="199"/>
      <c r="T373" s="200"/>
      <c r="AT373" s="201" t="s">
        <v>143</v>
      </c>
      <c r="AU373" s="201" t="s">
        <v>82</v>
      </c>
      <c r="AV373" s="13" t="s">
        <v>80</v>
      </c>
      <c r="AW373" s="13" t="s">
        <v>33</v>
      </c>
      <c r="AX373" s="13" t="s">
        <v>72</v>
      </c>
      <c r="AY373" s="201" t="s">
        <v>132</v>
      </c>
    </row>
    <row r="374" spans="1:65" s="14" customFormat="1" ht="11.25">
      <c r="B374" s="202"/>
      <c r="C374" s="203"/>
      <c r="D374" s="187" t="s">
        <v>143</v>
      </c>
      <c r="E374" s="204" t="s">
        <v>19</v>
      </c>
      <c r="F374" s="205" t="s">
        <v>1064</v>
      </c>
      <c r="G374" s="203"/>
      <c r="H374" s="206">
        <v>36.159999999999997</v>
      </c>
      <c r="I374" s="207"/>
      <c r="J374" s="203"/>
      <c r="K374" s="203"/>
      <c r="L374" s="208"/>
      <c r="M374" s="209"/>
      <c r="N374" s="210"/>
      <c r="O374" s="210"/>
      <c r="P374" s="210"/>
      <c r="Q374" s="210"/>
      <c r="R374" s="210"/>
      <c r="S374" s="210"/>
      <c r="T374" s="211"/>
      <c r="AT374" s="212" t="s">
        <v>143</v>
      </c>
      <c r="AU374" s="212" t="s">
        <v>82</v>
      </c>
      <c r="AV374" s="14" t="s">
        <v>82</v>
      </c>
      <c r="AW374" s="14" t="s">
        <v>33</v>
      </c>
      <c r="AX374" s="14" t="s">
        <v>80</v>
      </c>
      <c r="AY374" s="212" t="s">
        <v>132</v>
      </c>
    </row>
    <row r="375" spans="1:65" s="2" customFormat="1" ht="14.45" customHeight="1">
      <c r="A375" s="35"/>
      <c r="B375" s="36"/>
      <c r="C375" s="174" t="s">
        <v>1065</v>
      </c>
      <c r="D375" s="174" t="s">
        <v>134</v>
      </c>
      <c r="E375" s="175" t="s">
        <v>1066</v>
      </c>
      <c r="F375" s="176" t="s">
        <v>1067</v>
      </c>
      <c r="G375" s="177" t="s">
        <v>137</v>
      </c>
      <c r="H375" s="178">
        <v>2.1520000000000001</v>
      </c>
      <c r="I375" s="179"/>
      <c r="J375" s="180">
        <f>ROUND(I375*H375,2)</f>
        <v>0</v>
      </c>
      <c r="K375" s="176" t="s">
        <v>138</v>
      </c>
      <c r="L375" s="40"/>
      <c r="M375" s="181" t="s">
        <v>19</v>
      </c>
      <c r="N375" s="182" t="s">
        <v>43</v>
      </c>
      <c r="O375" s="65"/>
      <c r="P375" s="183">
        <f>O375*H375</f>
        <v>0</v>
      </c>
      <c r="Q375" s="183">
        <v>5.305E-2</v>
      </c>
      <c r="R375" s="183">
        <f>Q375*H375</f>
        <v>0.1141636</v>
      </c>
      <c r="S375" s="183">
        <v>0</v>
      </c>
      <c r="T375" s="184">
        <f>S375*H375</f>
        <v>0</v>
      </c>
      <c r="U375" s="35"/>
      <c r="V375" s="35"/>
      <c r="W375" s="35"/>
      <c r="X375" s="35"/>
      <c r="Y375" s="35"/>
      <c r="Z375" s="35"/>
      <c r="AA375" s="35"/>
      <c r="AB375" s="35"/>
      <c r="AC375" s="35"/>
      <c r="AD375" s="35"/>
      <c r="AE375" s="35"/>
      <c r="AR375" s="185" t="s">
        <v>139</v>
      </c>
      <c r="AT375" s="185" t="s">
        <v>134</v>
      </c>
      <c r="AU375" s="185" t="s">
        <v>82</v>
      </c>
      <c r="AY375" s="18" t="s">
        <v>132</v>
      </c>
      <c r="BE375" s="186">
        <f>IF(N375="základní",J375,0)</f>
        <v>0</v>
      </c>
      <c r="BF375" s="186">
        <f>IF(N375="snížená",J375,0)</f>
        <v>0</v>
      </c>
      <c r="BG375" s="186">
        <f>IF(N375="zákl. přenesená",J375,0)</f>
        <v>0</v>
      </c>
      <c r="BH375" s="186">
        <f>IF(N375="sníž. přenesená",J375,0)</f>
        <v>0</v>
      </c>
      <c r="BI375" s="186">
        <f>IF(N375="nulová",J375,0)</f>
        <v>0</v>
      </c>
      <c r="BJ375" s="18" t="s">
        <v>80</v>
      </c>
      <c r="BK375" s="186">
        <f>ROUND(I375*H375,2)</f>
        <v>0</v>
      </c>
      <c r="BL375" s="18" t="s">
        <v>139</v>
      </c>
      <c r="BM375" s="185" t="s">
        <v>1068</v>
      </c>
    </row>
    <row r="376" spans="1:65" s="2" customFormat="1" ht="87.75">
      <c r="A376" s="35"/>
      <c r="B376" s="36"/>
      <c r="C376" s="37"/>
      <c r="D376" s="187" t="s">
        <v>141</v>
      </c>
      <c r="E376" s="37"/>
      <c r="F376" s="188" t="s">
        <v>1069</v>
      </c>
      <c r="G376" s="37"/>
      <c r="H376" s="37"/>
      <c r="I376" s="189"/>
      <c r="J376" s="37"/>
      <c r="K376" s="37"/>
      <c r="L376" s="40"/>
      <c r="M376" s="190"/>
      <c r="N376" s="191"/>
      <c r="O376" s="65"/>
      <c r="P376" s="65"/>
      <c r="Q376" s="65"/>
      <c r="R376" s="65"/>
      <c r="S376" s="65"/>
      <c r="T376" s="66"/>
      <c r="U376" s="35"/>
      <c r="V376" s="35"/>
      <c r="W376" s="35"/>
      <c r="X376" s="35"/>
      <c r="Y376" s="35"/>
      <c r="Z376" s="35"/>
      <c r="AA376" s="35"/>
      <c r="AB376" s="35"/>
      <c r="AC376" s="35"/>
      <c r="AD376" s="35"/>
      <c r="AE376" s="35"/>
      <c r="AT376" s="18" t="s">
        <v>141</v>
      </c>
      <c r="AU376" s="18" t="s">
        <v>82</v>
      </c>
    </row>
    <row r="377" spans="1:65" s="13" customFormat="1" ht="11.25">
      <c r="B377" s="192"/>
      <c r="C377" s="193"/>
      <c r="D377" s="187" t="s">
        <v>143</v>
      </c>
      <c r="E377" s="194" t="s">
        <v>19</v>
      </c>
      <c r="F377" s="195" t="s">
        <v>1070</v>
      </c>
      <c r="G377" s="193"/>
      <c r="H377" s="194" t="s">
        <v>19</v>
      </c>
      <c r="I377" s="196"/>
      <c r="J377" s="193"/>
      <c r="K377" s="193"/>
      <c r="L377" s="197"/>
      <c r="M377" s="198"/>
      <c r="N377" s="199"/>
      <c r="O377" s="199"/>
      <c r="P377" s="199"/>
      <c r="Q377" s="199"/>
      <c r="R377" s="199"/>
      <c r="S377" s="199"/>
      <c r="T377" s="200"/>
      <c r="AT377" s="201" t="s">
        <v>143</v>
      </c>
      <c r="AU377" s="201" t="s">
        <v>82</v>
      </c>
      <c r="AV377" s="13" t="s">
        <v>80</v>
      </c>
      <c r="AW377" s="13" t="s">
        <v>33</v>
      </c>
      <c r="AX377" s="13" t="s">
        <v>72</v>
      </c>
      <c r="AY377" s="201" t="s">
        <v>132</v>
      </c>
    </row>
    <row r="378" spans="1:65" s="14" customFormat="1" ht="11.25">
      <c r="B378" s="202"/>
      <c r="C378" s="203"/>
      <c r="D378" s="187" t="s">
        <v>143</v>
      </c>
      <c r="E378" s="204" t="s">
        <v>19</v>
      </c>
      <c r="F378" s="205" t="s">
        <v>1071</v>
      </c>
      <c r="G378" s="203"/>
      <c r="H378" s="206">
        <v>2.1520000000000001</v>
      </c>
      <c r="I378" s="207"/>
      <c r="J378" s="203"/>
      <c r="K378" s="203"/>
      <c r="L378" s="208"/>
      <c r="M378" s="209"/>
      <c r="N378" s="210"/>
      <c r="O378" s="210"/>
      <c r="P378" s="210"/>
      <c r="Q378" s="210"/>
      <c r="R378" s="210"/>
      <c r="S378" s="210"/>
      <c r="T378" s="211"/>
      <c r="AT378" s="212" t="s">
        <v>143</v>
      </c>
      <c r="AU378" s="212" t="s">
        <v>82</v>
      </c>
      <c r="AV378" s="14" t="s">
        <v>82</v>
      </c>
      <c r="AW378" s="14" t="s">
        <v>33</v>
      </c>
      <c r="AX378" s="14" t="s">
        <v>80</v>
      </c>
      <c r="AY378" s="212" t="s">
        <v>132</v>
      </c>
    </row>
    <row r="379" spans="1:65" s="2" customFormat="1" ht="24.2" customHeight="1">
      <c r="A379" s="35"/>
      <c r="B379" s="36"/>
      <c r="C379" s="174" t="s">
        <v>1072</v>
      </c>
      <c r="D379" s="174" t="s">
        <v>134</v>
      </c>
      <c r="E379" s="175" t="s">
        <v>1073</v>
      </c>
      <c r="F379" s="176" t="s">
        <v>1074</v>
      </c>
      <c r="G379" s="177" t="s">
        <v>183</v>
      </c>
      <c r="H379" s="178">
        <v>8.3000000000000007</v>
      </c>
      <c r="I379" s="179"/>
      <c r="J379" s="180">
        <f>ROUND(I379*H379,2)</f>
        <v>0</v>
      </c>
      <c r="K379" s="176" t="s">
        <v>138</v>
      </c>
      <c r="L379" s="40"/>
      <c r="M379" s="181" t="s">
        <v>19</v>
      </c>
      <c r="N379" s="182" t="s">
        <v>43</v>
      </c>
      <c r="O379" s="65"/>
      <c r="P379" s="183">
        <f>O379*H379</f>
        <v>0</v>
      </c>
      <c r="Q379" s="183">
        <v>0</v>
      </c>
      <c r="R379" s="183">
        <f>Q379*H379</f>
        <v>0</v>
      </c>
      <c r="S379" s="183">
        <v>0</v>
      </c>
      <c r="T379" s="184">
        <f>S379*H379</f>
        <v>0</v>
      </c>
      <c r="U379" s="35"/>
      <c r="V379" s="35"/>
      <c r="W379" s="35"/>
      <c r="X379" s="35"/>
      <c r="Y379" s="35"/>
      <c r="Z379" s="35"/>
      <c r="AA379" s="35"/>
      <c r="AB379" s="35"/>
      <c r="AC379" s="35"/>
      <c r="AD379" s="35"/>
      <c r="AE379" s="35"/>
      <c r="AR379" s="185" t="s">
        <v>139</v>
      </c>
      <c r="AT379" s="185" t="s">
        <v>134</v>
      </c>
      <c r="AU379" s="185" t="s">
        <v>82</v>
      </c>
      <c r="AY379" s="18" t="s">
        <v>132</v>
      </c>
      <c r="BE379" s="186">
        <f>IF(N379="základní",J379,0)</f>
        <v>0</v>
      </c>
      <c r="BF379" s="186">
        <f>IF(N379="snížená",J379,0)</f>
        <v>0</v>
      </c>
      <c r="BG379" s="186">
        <f>IF(N379="zákl. přenesená",J379,0)</f>
        <v>0</v>
      </c>
      <c r="BH379" s="186">
        <f>IF(N379="sníž. přenesená",J379,0)</f>
        <v>0</v>
      </c>
      <c r="BI379" s="186">
        <f>IF(N379="nulová",J379,0)</f>
        <v>0</v>
      </c>
      <c r="BJ379" s="18" t="s">
        <v>80</v>
      </c>
      <c r="BK379" s="186">
        <f>ROUND(I379*H379,2)</f>
        <v>0</v>
      </c>
      <c r="BL379" s="18" t="s">
        <v>139</v>
      </c>
      <c r="BM379" s="185" t="s">
        <v>1075</v>
      </c>
    </row>
    <row r="380" spans="1:65" s="2" customFormat="1" ht="39">
      <c r="A380" s="35"/>
      <c r="B380" s="36"/>
      <c r="C380" s="37"/>
      <c r="D380" s="187" t="s">
        <v>141</v>
      </c>
      <c r="E380" s="37"/>
      <c r="F380" s="188" t="s">
        <v>1076</v>
      </c>
      <c r="G380" s="37"/>
      <c r="H380" s="37"/>
      <c r="I380" s="189"/>
      <c r="J380" s="37"/>
      <c r="K380" s="37"/>
      <c r="L380" s="40"/>
      <c r="M380" s="190"/>
      <c r="N380" s="191"/>
      <c r="O380" s="65"/>
      <c r="P380" s="65"/>
      <c r="Q380" s="65"/>
      <c r="R380" s="65"/>
      <c r="S380" s="65"/>
      <c r="T380" s="66"/>
      <c r="U380" s="35"/>
      <c r="V380" s="35"/>
      <c r="W380" s="35"/>
      <c r="X380" s="35"/>
      <c r="Y380" s="35"/>
      <c r="Z380" s="35"/>
      <c r="AA380" s="35"/>
      <c r="AB380" s="35"/>
      <c r="AC380" s="35"/>
      <c r="AD380" s="35"/>
      <c r="AE380" s="35"/>
      <c r="AT380" s="18" t="s">
        <v>141</v>
      </c>
      <c r="AU380" s="18" t="s">
        <v>82</v>
      </c>
    </row>
    <row r="381" spans="1:65" s="13" customFormat="1" ht="11.25">
      <c r="B381" s="192"/>
      <c r="C381" s="193"/>
      <c r="D381" s="187" t="s">
        <v>143</v>
      </c>
      <c r="E381" s="194" t="s">
        <v>19</v>
      </c>
      <c r="F381" s="195" t="s">
        <v>1077</v>
      </c>
      <c r="G381" s="193"/>
      <c r="H381" s="194" t="s">
        <v>19</v>
      </c>
      <c r="I381" s="196"/>
      <c r="J381" s="193"/>
      <c r="K381" s="193"/>
      <c r="L381" s="197"/>
      <c r="M381" s="198"/>
      <c r="N381" s="199"/>
      <c r="O381" s="199"/>
      <c r="P381" s="199"/>
      <c r="Q381" s="199"/>
      <c r="R381" s="199"/>
      <c r="S381" s="199"/>
      <c r="T381" s="200"/>
      <c r="AT381" s="201" t="s">
        <v>143</v>
      </c>
      <c r="AU381" s="201" t="s">
        <v>82</v>
      </c>
      <c r="AV381" s="13" t="s">
        <v>80</v>
      </c>
      <c r="AW381" s="13" t="s">
        <v>33</v>
      </c>
      <c r="AX381" s="13" t="s">
        <v>72</v>
      </c>
      <c r="AY381" s="201" t="s">
        <v>132</v>
      </c>
    </row>
    <row r="382" spans="1:65" s="14" customFormat="1" ht="11.25">
      <c r="B382" s="202"/>
      <c r="C382" s="203"/>
      <c r="D382" s="187" t="s">
        <v>143</v>
      </c>
      <c r="E382" s="204" t="s">
        <v>19</v>
      </c>
      <c r="F382" s="205" t="s">
        <v>1078</v>
      </c>
      <c r="G382" s="203"/>
      <c r="H382" s="206">
        <v>8.3000000000000007</v>
      </c>
      <c r="I382" s="207"/>
      <c r="J382" s="203"/>
      <c r="K382" s="203"/>
      <c r="L382" s="208"/>
      <c r="M382" s="209"/>
      <c r="N382" s="210"/>
      <c r="O382" s="210"/>
      <c r="P382" s="210"/>
      <c r="Q382" s="210"/>
      <c r="R382" s="210"/>
      <c r="S382" s="210"/>
      <c r="T382" s="211"/>
      <c r="AT382" s="212" t="s">
        <v>143</v>
      </c>
      <c r="AU382" s="212" t="s">
        <v>82</v>
      </c>
      <c r="AV382" s="14" t="s">
        <v>82</v>
      </c>
      <c r="AW382" s="14" t="s">
        <v>33</v>
      </c>
      <c r="AX382" s="14" t="s">
        <v>80</v>
      </c>
      <c r="AY382" s="212" t="s">
        <v>132</v>
      </c>
    </row>
    <row r="383" spans="1:65" s="2" customFormat="1" ht="24.2" customHeight="1">
      <c r="A383" s="35"/>
      <c r="B383" s="36"/>
      <c r="C383" s="174" t="s">
        <v>1079</v>
      </c>
      <c r="D383" s="174" t="s">
        <v>134</v>
      </c>
      <c r="E383" s="175" t="s">
        <v>1080</v>
      </c>
      <c r="F383" s="176" t="s">
        <v>1081</v>
      </c>
      <c r="G383" s="177" t="s">
        <v>183</v>
      </c>
      <c r="H383" s="178">
        <v>7.8049999999999997</v>
      </c>
      <c r="I383" s="179"/>
      <c r="J383" s="180">
        <f>ROUND(I383*H383,2)</f>
        <v>0</v>
      </c>
      <c r="K383" s="176" t="s">
        <v>138</v>
      </c>
      <c r="L383" s="40"/>
      <c r="M383" s="181" t="s">
        <v>19</v>
      </c>
      <c r="N383" s="182" t="s">
        <v>43</v>
      </c>
      <c r="O383" s="65"/>
      <c r="P383" s="183">
        <f>O383*H383</f>
        <v>0</v>
      </c>
      <c r="Q383" s="183">
        <v>2.0019999999999998</v>
      </c>
      <c r="R383" s="183">
        <f>Q383*H383</f>
        <v>15.625609999999998</v>
      </c>
      <c r="S383" s="183">
        <v>0</v>
      </c>
      <c r="T383" s="184">
        <f>S383*H383</f>
        <v>0</v>
      </c>
      <c r="U383" s="35"/>
      <c r="V383" s="35"/>
      <c r="W383" s="35"/>
      <c r="X383" s="35"/>
      <c r="Y383" s="35"/>
      <c r="Z383" s="35"/>
      <c r="AA383" s="35"/>
      <c r="AB383" s="35"/>
      <c r="AC383" s="35"/>
      <c r="AD383" s="35"/>
      <c r="AE383" s="35"/>
      <c r="AR383" s="185" t="s">
        <v>139</v>
      </c>
      <c r="AT383" s="185" t="s">
        <v>134</v>
      </c>
      <c r="AU383" s="185" t="s">
        <v>82</v>
      </c>
      <c r="AY383" s="18" t="s">
        <v>132</v>
      </c>
      <c r="BE383" s="186">
        <f>IF(N383="základní",J383,0)</f>
        <v>0</v>
      </c>
      <c r="BF383" s="186">
        <f>IF(N383="snížená",J383,0)</f>
        <v>0</v>
      </c>
      <c r="BG383" s="186">
        <f>IF(N383="zákl. přenesená",J383,0)</f>
        <v>0</v>
      </c>
      <c r="BH383" s="186">
        <f>IF(N383="sníž. přenesená",J383,0)</f>
        <v>0</v>
      </c>
      <c r="BI383" s="186">
        <f>IF(N383="nulová",J383,0)</f>
        <v>0</v>
      </c>
      <c r="BJ383" s="18" t="s">
        <v>80</v>
      </c>
      <c r="BK383" s="186">
        <f>ROUND(I383*H383,2)</f>
        <v>0</v>
      </c>
      <c r="BL383" s="18" t="s">
        <v>139</v>
      </c>
      <c r="BM383" s="185" t="s">
        <v>1082</v>
      </c>
    </row>
    <row r="384" spans="1:65" s="2" customFormat="1" ht="29.25">
      <c r="A384" s="35"/>
      <c r="B384" s="36"/>
      <c r="C384" s="37"/>
      <c r="D384" s="187" t="s">
        <v>141</v>
      </c>
      <c r="E384" s="37"/>
      <c r="F384" s="188" t="s">
        <v>309</v>
      </c>
      <c r="G384" s="37"/>
      <c r="H384" s="37"/>
      <c r="I384" s="189"/>
      <c r="J384" s="37"/>
      <c r="K384" s="37"/>
      <c r="L384" s="40"/>
      <c r="M384" s="190"/>
      <c r="N384" s="191"/>
      <c r="O384" s="65"/>
      <c r="P384" s="65"/>
      <c r="Q384" s="65"/>
      <c r="R384" s="65"/>
      <c r="S384" s="65"/>
      <c r="T384" s="66"/>
      <c r="U384" s="35"/>
      <c r="V384" s="35"/>
      <c r="W384" s="35"/>
      <c r="X384" s="35"/>
      <c r="Y384" s="35"/>
      <c r="Z384" s="35"/>
      <c r="AA384" s="35"/>
      <c r="AB384" s="35"/>
      <c r="AC384" s="35"/>
      <c r="AD384" s="35"/>
      <c r="AE384" s="35"/>
      <c r="AT384" s="18" t="s">
        <v>141</v>
      </c>
      <c r="AU384" s="18" t="s">
        <v>82</v>
      </c>
    </row>
    <row r="385" spans="1:65" s="13" customFormat="1" ht="11.25">
      <c r="B385" s="192"/>
      <c r="C385" s="193"/>
      <c r="D385" s="187" t="s">
        <v>143</v>
      </c>
      <c r="E385" s="194" t="s">
        <v>19</v>
      </c>
      <c r="F385" s="195" t="s">
        <v>1083</v>
      </c>
      <c r="G385" s="193"/>
      <c r="H385" s="194" t="s">
        <v>19</v>
      </c>
      <c r="I385" s="196"/>
      <c r="J385" s="193"/>
      <c r="K385" s="193"/>
      <c r="L385" s="197"/>
      <c r="M385" s="198"/>
      <c r="N385" s="199"/>
      <c r="O385" s="199"/>
      <c r="P385" s="199"/>
      <c r="Q385" s="199"/>
      <c r="R385" s="199"/>
      <c r="S385" s="199"/>
      <c r="T385" s="200"/>
      <c r="AT385" s="201" t="s">
        <v>143</v>
      </c>
      <c r="AU385" s="201" t="s">
        <v>82</v>
      </c>
      <c r="AV385" s="13" t="s">
        <v>80</v>
      </c>
      <c r="AW385" s="13" t="s">
        <v>33</v>
      </c>
      <c r="AX385" s="13" t="s">
        <v>72</v>
      </c>
      <c r="AY385" s="201" t="s">
        <v>132</v>
      </c>
    </row>
    <row r="386" spans="1:65" s="14" customFormat="1" ht="11.25">
      <c r="B386" s="202"/>
      <c r="C386" s="203"/>
      <c r="D386" s="187" t="s">
        <v>143</v>
      </c>
      <c r="E386" s="204" t="s">
        <v>19</v>
      </c>
      <c r="F386" s="205" t="s">
        <v>1084</v>
      </c>
      <c r="G386" s="203"/>
      <c r="H386" s="206">
        <v>7.8049999999999997</v>
      </c>
      <c r="I386" s="207"/>
      <c r="J386" s="203"/>
      <c r="K386" s="203"/>
      <c r="L386" s="208"/>
      <c r="M386" s="209"/>
      <c r="N386" s="210"/>
      <c r="O386" s="210"/>
      <c r="P386" s="210"/>
      <c r="Q386" s="210"/>
      <c r="R386" s="210"/>
      <c r="S386" s="210"/>
      <c r="T386" s="211"/>
      <c r="AT386" s="212" t="s">
        <v>143</v>
      </c>
      <c r="AU386" s="212" t="s">
        <v>82</v>
      </c>
      <c r="AV386" s="14" t="s">
        <v>82</v>
      </c>
      <c r="AW386" s="14" t="s">
        <v>33</v>
      </c>
      <c r="AX386" s="14" t="s">
        <v>80</v>
      </c>
      <c r="AY386" s="212" t="s">
        <v>132</v>
      </c>
    </row>
    <row r="387" spans="1:65" s="2" customFormat="1" ht="24.2" customHeight="1">
      <c r="A387" s="35"/>
      <c r="B387" s="36"/>
      <c r="C387" s="174" t="s">
        <v>1085</v>
      </c>
      <c r="D387" s="174" t="s">
        <v>134</v>
      </c>
      <c r="E387" s="175" t="s">
        <v>1086</v>
      </c>
      <c r="F387" s="176" t="s">
        <v>1087</v>
      </c>
      <c r="G387" s="177" t="s">
        <v>137</v>
      </c>
      <c r="H387" s="178">
        <v>15.61</v>
      </c>
      <c r="I387" s="179"/>
      <c r="J387" s="180">
        <f>ROUND(I387*H387,2)</f>
        <v>0</v>
      </c>
      <c r="K387" s="176" t="s">
        <v>138</v>
      </c>
      <c r="L387" s="40"/>
      <c r="M387" s="181" t="s">
        <v>19</v>
      </c>
      <c r="N387" s="182" t="s">
        <v>43</v>
      </c>
      <c r="O387" s="65"/>
      <c r="P387" s="183">
        <f>O387*H387</f>
        <v>0</v>
      </c>
      <c r="Q387" s="183">
        <v>0</v>
      </c>
      <c r="R387" s="183">
        <f>Q387*H387</f>
        <v>0</v>
      </c>
      <c r="S387" s="183">
        <v>0</v>
      </c>
      <c r="T387" s="184">
        <f>S387*H387</f>
        <v>0</v>
      </c>
      <c r="U387" s="35"/>
      <c r="V387" s="35"/>
      <c r="W387" s="35"/>
      <c r="X387" s="35"/>
      <c r="Y387" s="35"/>
      <c r="Z387" s="35"/>
      <c r="AA387" s="35"/>
      <c r="AB387" s="35"/>
      <c r="AC387" s="35"/>
      <c r="AD387" s="35"/>
      <c r="AE387" s="35"/>
      <c r="AR387" s="185" t="s">
        <v>139</v>
      </c>
      <c r="AT387" s="185" t="s">
        <v>134</v>
      </c>
      <c r="AU387" s="185" t="s">
        <v>82</v>
      </c>
      <c r="AY387" s="18" t="s">
        <v>132</v>
      </c>
      <c r="BE387" s="186">
        <f>IF(N387="základní",J387,0)</f>
        <v>0</v>
      </c>
      <c r="BF387" s="186">
        <f>IF(N387="snížená",J387,0)</f>
        <v>0</v>
      </c>
      <c r="BG387" s="186">
        <f>IF(N387="zákl. přenesená",J387,0)</f>
        <v>0</v>
      </c>
      <c r="BH387" s="186">
        <f>IF(N387="sníž. přenesená",J387,0)</f>
        <v>0</v>
      </c>
      <c r="BI387" s="186">
        <f>IF(N387="nulová",J387,0)</f>
        <v>0</v>
      </c>
      <c r="BJ387" s="18" t="s">
        <v>80</v>
      </c>
      <c r="BK387" s="186">
        <f>ROUND(I387*H387,2)</f>
        <v>0</v>
      </c>
      <c r="BL387" s="18" t="s">
        <v>139</v>
      </c>
      <c r="BM387" s="185" t="s">
        <v>1088</v>
      </c>
    </row>
    <row r="388" spans="1:65" s="2" customFormat="1" ht="29.25">
      <c r="A388" s="35"/>
      <c r="B388" s="36"/>
      <c r="C388" s="37"/>
      <c r="D388" s="187" t="s">
        <v>141</v>
      </c>
      <c r="E388" s="37"/>
      <c r="F388" s="188" t="s">
        <v>309</v>
      </c>
      <c r="G388" s="37"/>
      <c r="H388" s="37"/>
      <c r="I388" s="189"/>
      <c r="J388" s="37"/>
      <c r="K388" s="37"/>
      <c r="L388" s="40"/>
      <c r="M388" s="190"/>
      <c r="N388" s="191"/>
      <c r="O388" s="65"/>
      <c r="P388" s="65"/>
      <c r="Q388" s="65"/>
      <c r="R388" s="65"/>
      <c r="S388" s="65"/>
      <c r="T388" s="66"/>
      <c r="U388" s="35"/>
      <c r="V388" s="35"/>
      <c r="W388" s="35"/>
      <c r="X388" s="35"/>
      <c r="Y388" s="35"/>
      <c r="Z388" s="35"/>
      <c r="AA388" s="35"/>
      <c r="AB388" s="35"/>
      <c r="AC388" s="35"/>
      <c r="AD388" s="35"/>
      <c r="AE388" s="35"/>
      <c r="AT388" s="18" t="s">
        <v>141</v>
      </c>
      <c r="AU388" s="18" t="s">
        <v>82</v>
      </c>
    </row>
    <row r="389" spans="1:65" s="14" customFormat="1" ht="11.25">
      <c r="B389" s="202"/>
      <c r="C389" s="203"/>
      <c r="D389" s="187" t="s">
        <v>143</v>
      </c>
      <c r="E389" s="204" t="s">
        <v>19</v>
      </c>
      <c r="F389" s="205" t="s">
        <v>1089</v>
      </c>
      <c r="G389" s="203"/>
      <c r="H389" s="206">
        <v>15.61</v>
      </c>
      <c r="I389" s="207"/>
      <c r="J389" s="203"/>
      <c r="K389" s="203"/>
      <c r="L389" s="208"/>
      <c r="M389" s="209"/>
      <c r="N389" s="210"/>
      <c r="O389" s="210"/>
      <c r="P389" s="210"/>
      <c r="Q389" s="210"/>
      <c r="R389" s="210"/>
      <c r="S389" s="210"/>
      <c r="T389" s="211"/>
      <c r="AT389" s="212" t="s">
        <v>143</v>
      </c>
      <c r="AU389" s="212" t="s">
        <v>82</v>
      </c>
      <c r="AV389" s="14" t="s">
        <v>82</v>
      </c>
      <c r="AW389" s="14" t="s">
        <v>33</v>
      </c>
      <c r="AX389" s="14" t="s">
        <v>80</v>
      </c>
      <c r="AY389" s="212" t="s">
        <v>132</v>
      </c>
    </row>
    <row r="390" spans="1:65" s="2" customFormat="1" ht="24.2" customHeight="1">
      <c r="A390" s="35"/>
      <c r="B390" s="36"/>
      <c r="C390" s="174" t="s">
        <v>1090</v>
      </c>
      <c r="D390" s="174" t="s">
        <v>134</v>
      </c>
      <c r="E390" s="175" t="s">
        <v>695</v>
      </c>
      <c r="F390" s="176" t="s">
        <v>1091</v>
      </c>
      <c r="G390" s="177" t="s">
        <v>137</v>
      </c>
      <c r="H390" s="178">
        <v>30.108000000000001</v>
      </c>
      <c r="I390" s="179"/>
      <c r="J390" s="180">
        <f>ROUND(I390*H390,2)</f>
        <v>0</v>
      </c>
      <c r="K390" s="176" t="s">
        <v>19</v>
      </c>
      <c r="L390" s="40"/>
      <c r="M390" s="181" t="s">
        <v>19</v>
      </c>
      <c r="N390" s="182" t="s">
        <v>43</v>
      </c>
      <c r="O390" s="65"/>
      <c r="P390" s="183">
        <f>O390*H390</f>
        <v>0</v>
      </c>
      <c r="Q390" s="183">
        <v>1.031199</v>
      </c>
      <c r="R390" s="183">
        <f>Q390*H390</f>
        <v>31.047339491999999</v>
      </c>
      <c r="S390" s="183">
        <v>0</v>
      </c>
      <c r="T390" s="184">
        <f>S390*H390</f>
        <v>0</v>
      </c>
      <c r="U390" s="35"/>
      <c r="V390" s="35"/>
      <c r="W390" s="35"/>
      <c r="X390" s="35"/>
      <c r="Y390" s="35"/>
      <c r="Z390" s="35"/>
      <c r="AA390" s="35"/>
      <c r="AB390" s="35"/>
      <c r="AC390" s="35"/>
      <c r="AD390" s="35"/>
      <c r="AE390" s="35"/>
      <c r="AR390" s="185" t="s">
        <v>139</v>
      </c>
      <c r="AT390" s="185" t="s">
        <v>134</v>
      </c>
      <c r="AU390" s="185" t="s">
        <v>82</v>
      </c>
      <c r="AY390" s="18" t="s">
        <v>132</v>
      </c>
      <c r="BE390" s="186">
        <f>IF(N390="základní",J390,0)</f>
        <v>0</v>
      </c>
      <c r="BF390" s="186">
        <f>IF(N390="snížená",J390,0)</f>
        <v>0</v>
      </c>
      <c r="BG390" s="186">
        <f>IF(N390="zákl. přenesená",J390,0)</f>
        <v>0</v>
      </c>
      <c r="BH390" s="186">
        <f>IF(N390="sníž. přenesená",J390,0)</f>
        <v>0</v>
      </c>
      <c r="BI390" s="186">
        <f>IF(N390="nulová",J390,0)</f>
        <v>0</v>
      </c>
      <c r="BJ390" s="18" t="s">
        <v>80</v>
      </c>
      <c r="BK390" s="186">
        <f>ROUND(I390*H390,2)</f>
        <v>0</v>
      </c>
      <c r="BL390" s="18" t="s">
        <v>139</v>
      </c>
      <c r="BM390" s="185" t="s">
        <v>1092</v>
      </c>
    </row>
    <row r="391" spans="1:65" s="2" customFormat="1" ht="68.25">
      <c r="A391" s="35"/>
      <c r="B391" s="36"/>
      <c r="C391" s="37"/>
      <c r="D391" s="187" t="s">
        <v>141</v>
      </c>
      <c r="E391" s="37"/>
      <c r="F391" s="188" t="s">
        <v>698</v>
      </c>
      <c r="G391" s="37"/>
      <c r="H391" s="37"/>
      <c r="I391" s="189"/>
      <c r="J391" s="37"/>
      <c r="K391" s="37"/>
      <c r="L391" s="40"/>
      <c r="M391" s="190"/>
      <c r="N391" s="191"/>
      <c r="O391" s="65"/>
      <c r="P391" s="65"/>
      <c r="Q391" s="65"/>
      <c r="R391" s="65"/>
      <c r="S391" s="65"/>
      <c r="T391" s="66"/>
      <c r="U391" s="35"/>
      <c r="V391" s="35"/>
      <c r="W391" s="35"/>
      <c r="X391" s="35"/>
      <c r="Y391" s="35"/>
      <c r="Z391" s="35"/>
      <c r="AA391" s="35"/>
      <c r="AB391" s="35"/>
      <c r="AC391" s="35"/>
      <c r="AD391" s="35"/>
      <c r="AE391" s="35"/>
      <c r="AT391" s="18" t="s">
        <v>141</v>
      </c>
      <c r="AU391" s="18" t="s">
        <v>82</v>
      </c>
    </row>
    <row r="392" spans="1:65" s="13" customFormat="1" ht="11.25">
      <c r="B392" s="192"/>
      <c r="C392" s="193"/>
      <c r="D392" s="187" t="s">
        <v>143</v>
      </c>
      <c r="E392" s="194" t="s">
        <v>19</v>
      </c>
      <c r="F392" s="195" t="s">
        <v>1093</v>
      </c>
      <c r="G392" s="193"/>
      <c r="H392" s="194" t="s">
        <v>19</v>
      </c>
      <c r="I392" s="196"/>
      <c r="J392" s="193"/>
      <c r="K392" s="193"/>
      <c r="L392" s="197"/>
      <c r="M392" s="198"/>
      <c r="N392" s="199"/>
      <c r="O392" s="199"/>
      <c r="P392" s="199"/>
      <c r="Q392" s="199"/>
      <c r="R392" s="199"/>
      <c r="S392" s="199"/>
      <c r="T392" s="200"/>
      <c r="AT392" s="201" t="s">
        <v>143</v>
      </c>
      <c r="AU392" s="201" t="s">
        <v>82</v>
      </c>
      <c r="AV392" s="13" t="s">
        <v>80</v>
      </c>
      <c r="AW392" s="13" t="s">
        <v>33</v>
      </c>
      <c r="AX392" s="13" t="s">
        <v>72</v>
      </c>
      <c r="AY392" s="201" t="s">
        <v>132</v>
      </c>
    </row>
    <row r="393" spans="1:65" s="14" customFormat="1" ht="11.25">
      <c r="B393" s="202"/>
      <c r="C393" s="203"/>
      <c r="D393" s="187" t="s">
        <v>143</v>
      </c>
      <c r="E393" s="204" t="s">
        <v>19</v>
      </c>
      <c r="F393" s="205" t="s">
        <v>1094</v>
      </c>
      <c r="G393" s="203"/>
      <c r="H393" s="206">
        <v>30.108000000000001</v>
      </c>
      <c r="I393" s="207"/>
      <c r="J393" s="203"/>
      <c r="K393" s="203"/>
      <c r="L393" s="208"/>
      <c r="M393" s="209"/>
      <c r="N393" s="210"/>
      <c r="O393" s="210"/>
      <c r="P393" s="210"/>
      <c r="Q393" s="210"/>
      <c r="R393" s="210"/>
      <c r="S393" s="210"/>
      <c r="T393" s="211"/>
      <c r="AT393" s="212" t="s">
        <v>143</v>
      </c>
      <c r="AU393" s="212" t="s">
        <v>82</v>
      </c>
      <c r="AV393" s="14" t="s">
        <v>82</v>
      </c>
      <c r="AW393" s="14" t="s">
        <v>33</v>
      </c>
      <c r="AX393" s="14" t="s">
        <v>80</v>
      </c>
      <c r="AY393" s="212" t="s">
        <v>132</v>
      </c>
    </row>
    <row r="394" spans="1:65" s="12" customFormat="1" ht="22.9" customHeight="1">
      <c r="B394" s="158"/>
      <c r="C394" s="159"/>
      <c r="D394" s="160" t="s">
        <v>71</v>
      </c>
      <c r="E394" s="172" t="s">
        <v>164</v>
      </c>
      <c r="F394" s="172" t="s">
        <v>311</v>
      </c>
      <c r="G394" s="159"/>
      <c r="H394" s="159"/>
      <c r="I394" s="162"/>
      <c r="J394" s="173">
        <f>BK394</f>
        <v>0</v>
      </c>
      <c r="K394" s="159"/>
      <c r="L394" s="164"/>
      <c r="M394" s="165"/>
      <c r="N394" s="166"/>
      <c r="O394" s="166"/>
      <c r="P394" s="167">
        <f>SUM(P395:P398)</f>
        <v>0</v>
      </c>
      <c r="Q394" s="166"/>
      <c r="R394" s="167">
        <f>SUM(R395:R398)</f>
        <v>4.5401999999999996</v>
      </c>
      <c r="S394" s="166"/>
      <c r="T394" s="168">
        <f>SUM(T395:T398)</f>
        <v>0</v>
      </c>
      <c r="AR394" s="169" t="s">
        <v>80</v>
      </c>
      <c r="AT394" s="170" t="s">
        <v>71</v>
      </c>
      <c r="AU394" s="170" t="s">
        <v>80</v>
      </c>
      <c r="AY394" s="169" t="s">
        <v>132</v>
      </c>
      <c r="BK394" s="171">
        <f>SUM(BK395:BK398)</f>
        <v>0</v>
      </c>
    </row>
    <row r="395" spans="1:65" s="2" customFormat="1" ht="14.45" customHeight="1">
      <c r="A395" s="35"/>
      <c r="B395" s="36"/>
      <c r="C395" s="174" t="s">
        <v>1095</v>
      </c>
      <c r="D395" s="174" t="s">
        <v>134</v>
      </c>
      <c r="E395" s="175" t="s">
        <v>1096</v>
      </c>
      <c r="F395" s="176" t="s">
        <v>1097</v>
      </c>
      <c r="G395" s="177" t="s">
        <v>137</v>
      </c>
      <c r="H395" s="178">
        <v>19.739999999999998</v>
      </c>
      <c r="I395" s="179"/>
      <c r="J395" s="180">
        <f>ROUND(I395*H395,2)</f>
        <v>0</v>
      </c>
      <c r="K395" s="176" t="s">
        <v>138</v>
      </c>
      <c r="L395" s="40"/>
      <c r="M395" s="181" t="s">
        <v>19</v>
      </c>
      <c r="N395" s="182" t="s">
        <v>43</v>
      </c>
      <c r="O395" s="65"/>
      <c r="P395" s="183">
        <f>O395*H395</f>
        <v>0</v>
      </c>
      <c r="Q395" s="183">
        <v>0.23</v>
      </c>
      <c r="R395" s="183">
        <f>Q395*H395</f>
        <v>4.5401999999999996</v>
      </c>
      <c r="S395" s="183">
        <v>0</v>
      </c>
      <c r="T395" s="184">
        <f>S395*H395</f>
        <v>0</v>
      </c>
      <c r="U395" s="35"/>
      <c r="V395" s="35"/>
      <c r="W395" s="35"/>
      <c r="X395" s="35"/>
      <c r="Y395" s="35"/>
      <c r="Z395" s="35"/>
      <c r="AA395" s="35"/>
      <c r="AB395" s="35"/>
      <c r="AC395" s="35"/>
      <c r="AD395" s="35"/>
      <c r="AE395" s="35"/>
      <c r="AR395" s="185" t="s">
        <v>139</v>
      </c>
      <c r="AT395" s="185" t="s">
        <v>134</v>
      </c>
      <c r="AU395" s="185" t="s">
        <v>82</v>
      </c>
      <c r="AY395" s="18" t="s">
        <v>132</v>
      </c>
      <c r="BE395" s="186">
        <f>IF(N395="základní",J395,0)</f>
        <v>0</v>
      </c>
      <c r="BF395" s="186">
        <f>IF(N395="snížená",J395,0)</f>
        <v>0</v>
      </c>
      <c r="BG395" s="186">
        <f>IF(N395="zákl. přenesená",J395,0)</f>
        <v>0</v>
      </c>
      <c r="BH395" s="186">
        <f>IF(N395="sníž. přenesená",J395,0)</f>
        <v>0</v>
      </c>
      <c r="BI395" s="186">
        <f>IF(N395="nulová",J395,0)</f>
        <v>0</v>
      </c>
      <c r="BJ395" s="18" t="s">
        <v>80</v>
      </c>
      <c r="BK395" s="186">
        <f>ROUND(I395*H395,2)</f>
        <v>0</v>
      </c>
      <c r="BL395" s="18" t="s">
        <v>139</v>
      </c>
      <c r="BM395" s="185" t="s">
        <v>1098</v>
      </c>
    </row>
    <row r="396" spans="1:65" s="2" customFormat="1" ht="68.25">
      <c r="A396" s="35"/>
      <c r="B396" s="36"/>
      <c r="C396" s="37"/>
      <c r="D396" s="187" t="s">
        <v>141</v>
      </c>
      <c r="E396" s="37"/>
      <c r="F396" s="188" t="s">
        <v>1099</v>
      </c>
      <c r="G396" s="37"/>
      <c r="H396" s="37"/>
      <c r="I396" s="189"/>
      <c r="J396" s="37"/>
      <c r="K396" s="37"/>
      <c r="L396" s="40"/>
      <c r="M396" s="190"/>
      <c r="N396" s="191"/>
      <c r="O396" s="65"/>
      <c r="P396" s="65"/>
      <c r="Q396" s="65"/>
      <c r="R396" s="65"/>
      <c r="S396" s="65"/>
      <c r="T396" s="66"/>
      <c r="U396" s="35"/>
      <c r="V396" s="35"/>
      <c r="W396" s="35"/>
      <c r="X396" s="35"/>
      <c r="Y396" s="35"/>
      <c r="Z396" s="35"/>
      <c r="AA396" s="35"/>
      <c r="AB396" s="35"/>
      <c r="AC396" s="35"/>
      <c r="AD396" s="35"/>
      <c r="AE396" s="35"/>
      <c r="AT396" s="18" t="s">
        <v>141</v>
      </c>
      <c r="AU396" s="18" t="s">
        <v>82</v>
      </c>
    </row>
    <row r="397" spans="1:65" s="13" customFormat="1" ht="11.25">
      <c r="B397" s="192"/>
      <c r="C397" s="193"/>
      <c r="D397" s="187" t="s">
        <v>143</v>
      </c>
      <c r="E397" s="194" t="s">
        <v>19</v>
      </c>
      <c r="F397" s="195" t="s">
        <v>1100</v>
      </c>
      <c r="G397" s="193"/>
      <c r="H397" s="194" t="s">
        <v>19</v>
      </c>
      <c r="I397" s="196"/>
      <c r="J397" s="193"/>
      <c r="K397" s="193"/>
      <c r="L397" s="197"/>
      <c r="M397" s="198"/>
      <c r="N397" s="199"/>
      <c r="O397" s="199"/>
      <c r="P397" s="199"/>
      <c r="Q397" s="199"/>
      <c r="R397" s="199"/>
      <c r="S397" s="199"/>
      <c r="T397" s="200"/>
      <c r="AT397" s="201" t="s">
        <v>143</v>
      </c>
      <c r="AU397" s="201" t="s">
        <v>82</v>
      </c>
      <c r="AV397" s="13" t="s">
        <v>80</v>
      </c>
      <c r="AW397" s="13" t="s">
        <v>33</v>
      </c>
      <c r="AX397" s="13" t="s">
        <v>72</v>
      </c>
      <c r="AY397" s="201" t="s">
        <v>132</v>
      </c>
    </row>
    <row r="398" spans="1:65" s="14" customFormat="1" ht="11.25">
      <c r="B398" s="202"/>
      <c r="C398" s="203"/>
      <c r="D398" s="187" t="s">
        <v>143</v>
      </c>
      <c r="E398" s="204" t="s">
        <v>19</v>
      </c>
      <c r="F398" s="205" t="s">
        <v>1101</v>
      </c>
      <c r="G398" s="203"/>
      <c r="H398" s="206">
        <v>19.739999999999998</v>
      </c>
      <c r="I398" s="207"/>
      <c r="J398" s="203"/>
      <c r="K398" s="203"/>
      <c r="L398" s="208"/>
      <c r="M398" s="209"/>
      <c r="N398" s="210"/>
      <c r="O398" s="210"/>
      <c r="P398" s="210"/>
      <c r="Q398" s="210"/>
      <c r="R398" s="210"/>
      <c r="S398" s="210"/>
      <c r="T398" s="211"/>
      <c r="AT398" s="212" t="s">
        <v>143</v>
      </c>
      <c r="AU398" s="212" t="s">
        <v>82</v>
      </c>
      <c r="AV398" s="14" t="s">
        <v>82</v>
      </c>
      <c r="AW398" s="14" t="s">
        <v>33</v>
      </c>
      <c r="AX398" s="14" t="s">
        <v>80</v>
      </c>
      <c r="AY398" s="212" t="s">
        <v>132</v>
      </c>
    </row>
    <row r="399" spans="1:65" s="12" customFormat="1" ht="22.9" customHeight="1">
      <c r="B399" s="158"/>
      <c r="C399" s="159"/>
      <c r="D399" s="160" t="s">
        <v>71</v>
      </c>
      <c r="E399" s="172" t="s">
        <v>173</v>
      </c>
      <c r="F399" s="172" t="s">
        <v>1102</v>
      </c>
      <c r="G399" s="159"/>
      <c r="H399" s="159"/>
      <c r="I399" s="162"/>
      <c r="J399" s="173">
        <f>BK399</f>
        <v>0</v>
      </c>
      <c r="K399" s="159"/>
      <c r="L399" s="164"/>
      <c r="M399" s="165"/>
      <c r="N399" s="166"/>
      <c r="O399" s="166"/>
      <c r="P399" s="167">
        <f>SUM(P400:P402)</f>
        <v>0</v>
      </c>
      <c r="Q399" s="166"/>
      <c r="R399" s="167">
        <f>SUM(R400:R402)</f>
        <v>5.4684E-3</v>
      </c>
      <c r="S399" s="166"/>
      <c r="T399" s="168">
        <f>SUM(T400:T402)</f>
        <v>0</v>
      </c>
      <c r="AR399" s="169" t="s">
        <v>80</v>
      </c>
      <c r="AT399" s="170" t="s">
        <v>71</v>
      </c>
      <c r="AU399" s="170" t="s">
        <v>80</v>
      </c>
      <c r="AY399" s="169" t="s">
        <v>132</v>
      </c>
      <c r="BK399" s="171">
        <f>SUM(BK400:BK402)</f>
        <v>0</v>
      </c>
    </row>
    <row r="400" spans="1:65" s="2" customFormat="1" ht="14.45" customHeight="1">
      <c r="A400" s="35"/>
      <c r="B400" s="36"/>
      <c r="C400" s="174" t="s">
        <v>1103</v>
      </c>
      <c r="D400" s="174" t="s">
        <v>134</v>
      </c>
      <c r="E400" s="175" t="s">
        <v>1104</v>
      </c>
      <c r="F400" s="176" t="s">
        <v>1105</v>
      </c>
      <c r="G400" s="177" t="s">
        <v>137</v>
      </c>
      <c r="H400" s="178">
        <v>9.1140000000000008</v>
      </c>
      <c r="I400" s="179"/>
      <c r="J400" s="180">
        <f>ROUND(I400*H400,2)</f>
        <v>0</v>
      </c>
      <c r="K400" s="176" t="s">
        <v>19</v>
      </c>
      <c r="L400" s="40"/>
      <c r="M400" s="181" t="s">
        <v>19</v>
      </c>
      <c r="N400" s="182" t="s">
        <v>43</v>
      </c>
      <c r="O400" s="65"/>
      <c r="P400" s="183">
        <f>O400*H400</f>
        <v>0</v>
      </c>
      <c r="Q400" s="183">
        <v>5.9999999999999995E-4</v>
      </c>
      <c r="R400" s="183">
        <f>Q400*H400</f>
        <v>5.4684E-3</v>
      </c>
      <c r="S400" s="183">
        <v>0</v>
      </c>
      <c r="T400" s="184">
        <f>S400*H400</f>
        <v>0</v>
      </c>
      <c r="U400" s="35"/>
      <c r="V400" s="35"/>
      <c r="W400" s="35"/>
      <c r="X400" s="35"/>
      <c r="Y400" s="35"/>
      <c r="Z400" s="35"/>
      <c r="AA400" s="35"/>
      <c r="AB400" s="35"/>
      <c r="AC400" s="35"/>
      <c r="AD400" s="35"/>
      <c r="AE400" s="35"/>
      <c r="AR400" s="185" t="s">
        <v>139</v>
      </c>
      <c r="AT400" s="185" t="s">
        <v>134</v>
      </c>
      <c r="AU400" s="185" t="s">
        <v>82</v>
      </c>
      <c r="AY400" s="18" t="s">
        <v>132</v>
      </c>
      <c r="BE400" s="186">
        <f>IF(N400="základní",J400,0)</f>
        <v>0</v>
      </c>
      <c r="BF400" s="186">
        <f>IF(N400="snížená",J400,0)</f>
        <v>0</v>
      </c>
      <c r="BG400" s="186">
        <f>IF(N400="zákl. přenesená",J400,0)</f>
        <v>0</v>
      </c>
      <c r="BH400" s="186">
        <f>IF(N400="sníž. přenesená",J400,0)</f>
        <v>0</v>
      </c>
      <c r="BI400" s="186">
        <f>IF(N400="nulová",J400,0)</f>
        <v>0</v>
      </c>
      <c r="BJ400" s="18" t="s">
        <v>80</v>
      </c>
      <c r="BK400" s="186">
        <f>ROUND(I400*H400,2)</f>
        <v>0</v>
      </c>
      <c r="BL400" s="18" t="s">
        <v>139</v>
      </c>
      <c r="BM400" s="185" t="s">
        <v>1106</v>
      </c>
    </row>
    <row r="401" spans="1:65" s="13" customFormat="1" ht="11.25">
      <c r="B401" s="192"/>
      <c r="C401" s="193"/>
      <c r="D401" s="187" t="s">
        <v>143</v>
      </c>
      <c r="E401" s="194" t="s">
        <v>19</v>
      </c>
      <c r="F401" s="195" t="s">
        <v>1107</v>
      </c>
      <c r="G401" s="193"/>
      <c r="H401" s="194" t="s">
        <v>19</v>
      </c>
      <c r="I401" s="196"/>
      <c r="J401" s="193"/>
      <c r="K401" s="193"/>
      <c r="L401" s="197"/>
      <c r="M401" s="198"/>
      <c r="N401" s="199"/>
      <c r="O401" s="199"/>
      <c r="P401" s="199"/>
      <c r="Q401" s="199"/>
      <c r="R401" s="199"/>
      <c r="S401" s="199"/>
      <c r="T401" s="200"/>
      <c r="AT401" s="201" t="s">
        <v>143</v>
      </c>
      <c r="AU401" s="201" t="s">
        <v>82</v>
      </c>
      <c r="AV401" s="13" t="s">
        <v>80</v>
      </c>
      <c r="AW401" s="13" t="s">
        <v>33</v>
      </c>
      <c r="AX401" s="13" t="s">
        <v>72</v>
      </c>
      <c r="AY401" s="201" t="s">
        <v>132</v>
      </c>
    </row>
    <row r="402" spans="1:65" s="14" customFormat="1" ht="11.25">
      <c r="B402" s="202"/>
      <c r="C402" s="203"/>
      <c r="D402" s="187" t="s">
        <v>143</v>
      </c>
      <c r="E402" s="204" t="s">
        <v>19</v>
      </c>
      <c r="F402" s="205" t="s">
        <v>1108</v>
      </c>
      <c r="G402" s="203"/>
      <c r="H402" s="206">
        <v>9.1140000000000008</v>
      </c>
      <c r="I402" s="207"/>
      <c r="J402" s="203"/>
      <c r="K402" s="203"/>
      <c r="L402" s="208"/>
      <c r="M402" s="209"/>
      <c r="N402" s="210"/>
      <c r="O402" s="210"/>
      <c r="P402" s="210"/>
      <c r="Q402" s="210"/>
      <c r="R402" s="210"/>
      <c r="S402" s="210"/>
      <c r="T402" s="211"/>
      <c r="AT402" s="212" t="s">
        <v>143</v>
      </c>
      <c r="AU402" s="212" t="s">
        <v>82</v>
      </c>
      <c r="AV402" s="14" t="s">
        <v>82</v>
      </c>
      <c r="AW402" s="14" t="s">
        <v>33</v>
      </c>
      <c r="AX402" s="14" t="s">
        <v>80</v>
      </c>
      <c r="AY402" s="212" t="s">
        <v>132</v>
      </c>
    </row>
    <row r="403" spans="1:65" s="12" customFormat="1" ht="22.9" customHeight="1">
      <c r="B403" s="158"/>
      <c r="C403" s="159"/>
      <c r="D403" s="160" t="s">
        <v>71</v>
      </c>
      <c r="E403" s="172" t="s">
        <v>186</v>
      </c>
      <c r="F403" s="172" t="s">
        <v>533</v>
      </c>
      <c r="G403" s="159"/>
      <c r="H403" s="159"/>
      <c r="I403" s="162"/>
      <c r="J403" s="173">
        <f>BK403</f>
        <v>0</v>
      </c>
      <c r="K403" s="159"/>
      <c r="L403" s="164"/>
      <c r="M403" s="165"/>
      <c r="N403" s="166"/>
      <c r="O403" s="166"/>
      <c r="P403" s="167">
        <f>SUM(P404:P416)</f>
        <v>0</v>
      </c>
      <c r="Q403" s="166"/>
      <c r="R403" s="167">
        <f>SUM(R404:R416)</f>
        <v>8.5125000000000006E-2</v>
      </c>
      <c r="S403" s="166"/>
      <c r="T403" s="168">
        <f>SUM(T404:T416)</f>
        <v>0.1925</v>
      </c>
      <c r="AR403" s="169" t="s">
        <v>80</v>
      </c>
      <c r="AT403" s="170" t="s">
        <v>71</v>
      </c>
      <c r="AU403" s="170" t="s">
        <v>80</v>
      </c>
      <c r="AY403" s="169" t="s">
        <v>132</v>
      </c>
      <c r="BK403" s="171">
        <f>SUM(BK404:BK416)</f>
        <v>0</v>
      </c>
    </row>
    <row r="404" spans="1:65" s="2" customFormat="1" ht="14.45" customHeight="1">
      <c r="A404" s="35"/>
      <c r="B404" s="36"/>
      <c r="C404" s="174" t="s">
        <v>1109</v>
      </c>
      <c r="D404" s="174" t="s">
        <v>134</v>
      </c>
      <c r="E404" s="175" t="s">
        <v>1110</v>
      </c>
      <c r="F404" s="176" t="s">
        <v>1111</v>
      </c>
      <c r="G404" s="177" t="s">
        <v>154</v>
      </c>
      <c r="H404" s="178">
        <v>6.5</v>
      </c>
      <c r="I404" s="179"/>
      <c r="J404" s="180">
        <f>ROUND(I404*H404,2)</f>
        <v>0</v>
      </c>
      <c r="K404" s="176" t="s">
        <v>138</v>
      </c>
      <c r="L404" s="40"/>
      <c r="M404" s="181" t="s">
        <v>19</v>
      </c>
      <c r="N404" s="182" t="s">
        <v>43</v>
      </c>
      <c r="O404" s="65"/>
      <c r="P404" s="183">
        <f>O404*H404</f>
        <v>0</v>
      </c>
      <c r="Q404" s="183">
        <v>0</v>
      </c>
      <c r="R404" s="183">
        <f>Q404*H404</f>
        <v>0</v>
      </c>
      <c r="S404" s="183">
        <v>5.0000000000000001E-3</v>
      </c>
      <c r="T404" s="184">
        <f>S404*H404</f>
        <v>3.2500000000000001E-2</v>
      </c>
      <c r="U404" s="35"/>
      <c r="V404" s="35"/>
      <c r="W404" s="35"/>
      <c r="X404" s="35"/>
      <c r="Y404" s="35"/>
      <c r="Z404" s="35"/>
      <c r="AA404" s="35"/>
      <c r="AB404" s="35"/>
      <c r="AC404" s="35"/>
      <c r="AD404" s="35"/>
      <c r="AE404" s="35"/>
      <c r="AR404" s="185" t="s">
        <v>139</v>
      </c>
      <c r="AT404" s="185" t="s">
        <v>134</v>
      </c>
      <c r="AU404" s="185" t="s">
        <v>82</v>
      </c>
      <c r="AY404" s="18" t="s">
        <v>132</v>
      </c>
      <c r="BE404" s="186">
        <f>IF(N404="základní",J404,0)</f>
        <v>0</v>
      </c>
      <c r="BF404" s="186">
        <f>IF(N404="snížená",J404,0)</f>
        <v>0</v>
      </c>
      <c r="BG404" s="186">
        <f>IF(N404="zákl. přenesená",J404,0)</f>
        <v>0</v>
      </c>
      <c r="BH404" s="186">
        <f>IF(N404="sníž. přenesená",J404,0)</f>
        <v>0</v>
      </c>
      <c r="BI404" s="186">
        <f>IF(N404="nulová",J404,0)</f>
        <v>0</v>
      </c>
      <c r="BJ404" s="18" t="s">
        <v>80</v>
      </c>
      <c r="BK404" s="186">
        <f>ROUND(I404*H404,2)</f>
        <v>0</v>
      </c>
      <c r="BL404" s="18" t="s">
        <v>139</v>
      </c>
      <c r="BM404" s="185" t="s">
        <v>1112</v>
      </c>
    </row>
    <row r="405" spans="1:65" s="2" customFormat="1" ht="39">
      <c r="A405" s="35"/>
      <c r="B405" s="36"/>
      <c r="C405" s="37"/>
      <c r="D405" s="187" t="s">
        <v>141</v>
      </c>
      <c r="E405" s="37"/>
      <c r="F405" s="188" t="s">
        <v>1113</v>
      </c>
      <c r="G405" s="37"/>
      <c r="H405" s="37"/>
      <c r="I405" s="189"/>
      <c r="J405" s="37"/>
      <c r="K405" s="37"/>
      <c r="L405" s="40"/>
      <c r="M405" s="190"/>
      <c r="N405" s="191"/>
      <c r="O405" s="65"/>
      <c r="P405" s="65"/>
      <c r="Q405" s="65"/>
      <c r="R405" s="65"/>
      <c r="S405" s="65"/>
      <c r="T405" s="66"/>
      <c r="U405" s="35"/>
      <c r="V405" s="35"/>
      <c r="W405" s="35"/>
      <c r="X405" s="35"/>
      <c r="Y405" s="35"/>
      <c r="Z405" s="35"/>
      <c r="AA405" s="35"/>
      <c r="AB405" s="35"/>
      <c r="AC405" s="35"/>
      <c r="AD405" s="35"/>
      <c r="AE405" s="35"/>
      <c r="AT405" s="18" t="s">
        <v>141</v>
      </c>
      <c r="AU405" s="18" t="s">
        <v>82</v>
      </c>
    </row>
    <row r="406" spans="1:65" s="14" customFormat="1" ht="11.25">
      <c r="B406" s="202"/>
      <c r="C406" s="203"/>
      <c r="D406" s="187" t="s">
        <v>143</v>
      </c>
      <c r="E406" s="204" t="s">
        <v>19</v>
      </c>
      <c r="F406" s="205" t="s">
        <v>1114</v>
      </c>
      <c r="G406" s="203"/>
      <c r="H406" s="206">
        <v>6.5</v>
      </c>
      <c r="I406" s="207"/>
      <c r="J406" s="203"/>
      <c r="K406" s="203"/>
      <c r="L406" s="208"/>
      <c r="M406" s="209"/>
      <c r="N406" s="210"/>
      <c r="O406" s="210"/>
      <c r="P406" s="210"/>
      <c r="Q406" s="210"/>
      <c r="R406" s="210"/>
      <c r="S406" s="210"/>
      <c r="T406" s="211"/>
      <c r="AT406" s="212" t="s">
        <v>143</v>
      </c>
      <c r="AU406" s="212" t="s">
        <v>82</v>
      </c>
      <c r="AV406" s="14" t="s">
        <v>82</v>
      </c>
      <c r="AW406" s="14" t="s">
        <v>33</v>
      </c>
      <c r="AX406" s="14" t="s">
        <v>80</v>
      </c>
      <c r="AY406" s="212" t="s">
        <v>132</v>
      </c>
    </row>
    <row r="407" spans="1:65" s="2" customFormat="1" ht="24.2" customHeight="1">
      <c r="A407" s="35"/>
      <c r="B407" s="36"/>
      <c r="C407" s="174" t="s">
        <v>1115</v>
      </c>
      <c r="D407" s="174" t="s">
        <v>134</v>
      </c>
      <c r="E407" s="175" t="s">
        <v>1116</v>
      </c>
      <c r="F407" s="176" t="s">
        <v>1117</v>
      </c>
      <c r="G407" s="177" t="s">
        <v>154</v>
      </c>
      <c r="H407" s="178">
        <v>6.5</v>
      </c>
      <c r="I407" s="179"/>
      <c r="J407" s="180">
        <f>ROUND(I407*H407,2)</f>
        <v>0</v>
      </c>
      <c r="K407" s="176" t="s">
        <v>138</v>
      </c>
      <c r="L407" s="40"/>
      <c r="M407" s="181" t="s">
        <v>19</v>
      </c>
      <c r="N407" s="182" t="s">
        <v>43</v>
      </c>
      <c r="O407" s="65"/>
      <c r="P407" s="183">
        <f>O407*H407</f>
        <v>0</v>
      </c>
      <c r="Q407" s="183">
        <v>1.0000000000000001E-5</v>
      </c>
      <c r="R407" s="183">
        <f>Q407*H407</f>
        <v>6.5000000000000008E-5</v>
      </c>
      <c r="S407" s="183">
        <v>0</v>
      </c>
      <c r="T407" s="184">
        <f>S407*H407</f>
        <v>0</v>
      </c>
      <c r="U407" s="35"/>
      <c r="V407" s="35"/>
      <c r="W407" s="35"/>
      <c r="X407" s="35"/>
      <c r="Y407" s="35"/>
      <c r="Z407" s="35"/>
      <c r="AA407" s="35"/>
      <c r="AB407" s="35"/>
      <c r="AC407" s="35"/>
      <c r="AD407" s="35"/>
      <c r="AE407" s="35"/>
      <c r="AR407" s="185" t="s">
        <v>139</v>
      </c>
      <c r="AT407" s="185" t="s">
        <v>134</v>
      </c>
      <c r="AU407" s="185" t="s">
        <v>82</v>
      </c>
      <c r="AY407" s="18" t="s">
        <v>132</v>
      </c>
      <c r="BE407" s="186">
        <f>IF(N407="základní",J407,0)</f>
        <v>0</v>
      </c>
      <c r="BF407" s="186">
        <f>IF(N407="snížená",J407,0)</f>
        <v>0</v>
      </c>
      <c r="BG407" s="186">
        <f>IF(N407="zákl. přenesená",J407,0)</f>
        <v>0</v>
      </c>
      <c r="BH407" s="186">
        <f>IF(N407="sníž. přenesená",J407,0)</f>
        <v>0</v>
      </c>
      <c r="BI407" s="186">
        <f>IF(N407="nulová",J407,0)</f>
        <v>0</v>
      </c>
      <c r="BJ407" s="18" t="s">
        <v>80</v>
      </c>
      <c r="BK407" s="186">
        <f>ROUND(I407*H407,2)</f>
        <v>0</v>
      </c>
      <c r="BL407" s="18" t="s">
        <v>139</v>
      </c>
      <c r="BM407" s="185" t="s">
        <v>1118</v>
      </c>
    </row>
    <row r="408" spans="1:65" s="2" customFormat="1" ht="87.75">
      <c r="A408" s="35"/>
      <c r="B408" s="36"/>
      <c r="C408" s="37"/>
      <c r="D408" s="187" t="s">
        <v>141</v>
      </c>
      <c r="E408" s="37"/>
      <c r="F408" s="188" t="s">
        <v>1119</v>
      </c>
      <c r="G408" s="37"/>
      <c r="H408" s="37"/>
      <c r="I408" s="189"/>
      <c r="J408" s="37"/>
      <c r="K408" s="37"/>
      <c r="L408" s="40"/>
      <c r="M408" s="190"/>
      <c r="N408" s="191"/>
      <c r="O408" s="65"/>
      <c r="P408" s="65"/>
      <c r="Q408" s="65"/>
      <c r="R408" s="65"/>
      <c r="S408" s="65"/>
      <c r="T408" s="66"/>
      <c r="U408" s="35"/>
      <c r="V408" s="35"/>
      <c r="W408" s="35"/>
      <c r="X408" s="35"/>
      <c r="Y408" s="35"/>
      <c r="Z408" s="35"/>
      <c r="AA408" s="35"/>
      <c r="AB408" s="35"/>
      <c r="AC408" s="35"/>
      <c r="AD408" s="35"/>
      <c r="AE408" s="35"/>
      <c r="AT408" s="18" t="s">
        <v>141</v>
      </c>
      <c r="AU408" s="18" t="s">
        <v>82</v>
      </c>
    </row>
    <row r="409" spans="1:65" s="14" customFormat="1" ht="11.25">
      <c r="B409" s="202"/>
      <c r="C409" s="203"/>
      <c r="D409" s="187" t="s">
        <v>143</v>
      </c>
      <c r="E409" s="204" t="s">
        <v>19</v>
      </c>
      <c r="F409" s="205" t="s">
        <v>1120</v>
      </c>
      <c r="G409" s="203"/>
      <c r="H409" s="206">
        <v>6.5</v>
      </c>
      <c r="I409" s="207"/>
      <c r="J409" s="203"/>
      <c r="K409" s="203"/>
      <c r="L409" s="208"/>
      <c r="M409" s="209"/>
      <c r="N409" s="210"/>
      <c r="O409" s="210"/>
      <c r="P409" s="210"/>
      <c r="Q409" s="210"/>
      <c r="R409" s="210"/>
      <c r="S409" s="210"/>
      <c r="T409" s="211"/>
      <c r="AT409" s="212" t="s">
        <v>143</v>
      </c>
      <c r="AU409" s="212" t="s">
        <v>82</v>
      </c>
      <c r="AV409" s="14" t="s">
        <v>82</v>
      </c>
      <c r="AW409" s="14" t="s">
        <v>33</v>
      </c>
      <c r="AX409" s="14" t="s">
        <v>80</v>
      </c>
      <c r="AY409" s="212" t="s">
        <v>132</v>
      </c>
    </row>
    <row r="410" spans="1:65" s="2" customFormat="1" ht="14.45" customHeight="1">
      <c r="A410" s="35"/>
      <c r="B410" s="36"/>
      <c r="C410" s="174" t="s">
        <v>1121</v>
      </c>
      <c r="D410" s="174" t="s">
        <v>134</v>
      </c>
      <c r="E410" s="175" t="s">
        <v>1122</v>
      </c>
      <c r="F410" s="176" t="s">
        <v>1123</v>
      </c>
      <c r="G410" s="177" t="s">
        <v>183</v>
      </c>
      <c r="H410" s="178">
        <v>0.5</v>
      </c>
      <c r="I410" s="179"/>
      <c r="J410" s="180">
        <f>ROUND(I410*H410,2)</f>
        <v>0</v>
      </c>
      <c r="K410" s="176" t="s">
        <v>138</v>
      </c>
      <c r="L410" s="40"/>
      <c r="M410" s="181" t="s">
        <v>19</v>
      </c>
      <c r="N410" s="182" t="s">
        <v>43</v>
      </c>
      <c r="O410" s="65"/>
      <c r="P410" s="183">
        <f>O410*H410</f>
        <v>0</v>
      </c>
      <c r="Q410" s="183">
        <v>0</v>
      </c>
      <c r="R410" s="183">
        <f>Q410*H410</f>
        <v>0</v>
      </c>
      <c r="S410" s="183">
        <v>0.32</v>
      </c>
      <c r="T410" s="184">
        <f>S410*H410</f>
        <v>0.16</v>
      </c>
      <c r="U410" s="35"/>
      <c r="V410" s="35"/>
      <c r="W410" s="35"/>
      <c r="X410" s="35"/>
      <c r="Y410" s="35"/>
      <c r="Z410" s="35"/>
      <c r="AA410" s="35"/>
      <c r="AB410" s="35"/>
      <c r="AC410" s="35"/>
      <c r="AD410" s="35"/>
      <c r="AE410" s="35"/>
      <c r="AR410" s="185" t="s">
        <v>139</v>
      </c>
      <c r="AT410" s="185" t="s">
        <v>134</v>
      </c>
      <c r="AU410" s="185" t="s">
        <v>82</v>
      </c>
      <c r="AY410" s="18" t="s">
        <v>132</v>
      </c>
      <c r="BE410" s="186">
        <f>IF(N410="základní",J410,0)</f>
        <v>0</v>
      </c>
      <c r="BF410" s="186">
        <f>IF(N410="snížená",J410,0)</f>
        <v>0</v>
      </c>
      <c r="BG410" s="186">
        <f>IF(N410="zákl. přenesená",J410,0)</f>
        <v>0</v>
      </c>
      <c r="BH410" s="186">
        <f>IF(N410="sníž. přenesená",J410,0)</f>
        <v>0</v>
      </c>
      <c r="BI410" s="186">
        <f>IF(N410="nulová",J410,0)</f>
        <v>0</v>
      </c>
      <c r="BJ410" s="18" t="s">
        <v>80</v>
      </c>
      <c r="BK410" s="186">
        <f>ROUND(I410*H410,2)</f>
        <v>0</v>
      </c>
      <c r="BL410" s="18" t="s">
        <v>139</v>
      </c>
      <c r="BM410" s="185" t="s">
        <v>1124</v>
      </c>
    </row>
    <row r="411" spans="1:65" s="2" customFormat="1" ht="48.75">
      <c r="A411" s="35"/>
      <c r="B411" s="36"/>
      <c r="C411" s="37"/>
      <c r="D411" s="187" t="s">
        <v>141</v>
      </c>
      <c r="E411" s="37"/>
      <c r="F411" s="188" t="s">
        <v>1125</v>
      </c>
      <c r="G411" s="37"/>
      <c r="H411" s="37"/>
      <c r="I411" s="189"/>
      <c r="J411" s="37"/>
      <c r="K411" s="37"/>
      <c r="L411" s="40"/>
      <c r="M411" s="190"/>
      <c r="N411" s="191"/>
      <c r="O411" s="65"/>
      <c r="P411" s="65"/>
      <c r="Q411" s="65"/>
      <c r="R411" s="65"/>
      <c r="S411" s="65"/>
      <c r="T411" s="66"/>
      <c r="U411" s="35"/>
      <c r="V411" s="35"/>
      <c r="W411" s="35"/>
      <c r="X411" s="35"/>
      <c r="Y411" s="35"/>
      <c r="Z411" s="35"/>
      <c r="AA411" s="35"/>
      <c r="AB411" s="35"/>
      <c r="AC411" s="35"/>
      <c r="AD411" s="35"/>
      <c r="AE411" s="35"/>
      <c r="AT411" s="18" t="s">
        <v>141</v>
      </c>
      <c r="AU411" s="18" t="s">
        <v>82</v>
      </c>
    </row>
    <row r="412" spans="1:65" s="14" customFormat="1" ht="11.25">
      <c r="B412" s="202"/>
      <c r="C412" s="203"/>
      <c r="D412" s="187" t="s">
        <v>143</v>
      </c>
      <c r="E412" s="204" t="s">
        <v>19</v>
      </c>
      <c r="F412" s="205" t="s">
        <v>1126</v>
      </c>
      <c r="G412" s="203"/>
      <c r="H412" s="206">
        <v>0.5</v>
      </c>
      <c r="I412" s="207"/>
      <c r="J412" s="203"/>
      <c r="K412" s="203"/>
      <c r="L412" s="208"/>
      <c r="M412" s="209"/>
      <c r="N412" s="210"/>
      <c r="O412" s="210"/>
      <c r="P412" s="210"/>
      <c r="Q412" s="210"/>
      <c r="R412" s="210"/>
      <c r="S412" s="210"/>
      <c r="T412" s="211"/>
      <c r="AT412" s="212" t="s">
        <v>143</v>
      </c>
      <c r="AU412" s="212" t="s">
        <v>82</v>
      </c>
      <c r="AV412" s="14" t="s">
        <v>82</v>
      </c>
      <c r="AW412" s="14" t="s">
        <v>33</v>
      </c>
      <c r="AX412" s="14" t="s">
        <v>80</v>
      </c>
      <c r="AY412" s="212" t="s">
        <v>132</v>
      </c>
    </row>
    <row r="413" spans="1:65" s="2" customFormat="1" ht="14.45" customHeight="1">
      <c r="A413" s="35"/>
      <c r="B413" s="36"/>
      <c r="C413" s="174" t="s">
        <v>1127</v>
      </c>
      <c r="D413" s="174" t="s">
        <v>134</v>
      </c>
      <c r="E413" s="175" t="s">
        <v>1128</v>
      </c>
      <c r="F413" s="176" t="s">
        <v>1129</v>
      </c>
      <c r="G413" s="177" t="s">
        <v>293</v>
      </c>
      <c r="H413" s="178">
        <v>1</v>
      </c>
      <c r="I413" s="179"/>
      <c r="J413" s="180">
        <f>ROUND(I413*H413,2)</f>
        <v>0</v>
      </c>
      <c r="K413" s="176" t="s">
        <v>138</v>
      </c>
      <c r="L413" s="40"/>
      <c r="M413" s="181" t="s">
        <v>19</v>
      </c>
      <c r="N413" s="182" t="s">
        <v>43</v>
      </c>
      <c r="O413" s="65"/>
      <c r="P413" s="183">
        <f>O413*H413</f>
        <v>0</v>
      </c>
      <c r="Q413" s="183">
        <v>6.3000000000000003E-4</v>
      </c>
      <c r="R413" s="183">
        <f>Q413*H413</f>
        <v>6.3000000000000003E-4</v>
      </c>
      <c r="S413" s="183">
        <v>0</v>
      </c>
      <c r="T413" s="184">
        <f>S413*H413</f>
        <v>0</v>
      </c>
      <c r="U413" s="35"/>
      <c r="V413" s="35"/>
      <c r="W413" s="35"/>
      <c r="X413" s="35"/>
      <c r="Y413" s="35"/>
      <c r="Z413" s="35"/>
      <c r="AA413" s="35"/>
      <c r="AB413" s="35"/>
      <c r="AC413" s="35"/>
      <c r="AD413" s="35"/>
      <c r="AE413" s="35"/>
      <c r="AR413" s="185" t="s">
        <v>139</v>
      </c>
      <c r="AT413" s="185" t="s">
        <v>134</v>
      </c>
      <c r="AU413" s="185" t="s">
        <v>82</v>
      </c>
      <c r="AY413" s="18" t="s">
        <v>132</v>
      </c>
      <c r="BE413" s="186">
        <f>IF(N413="základní",J413,0)</f>
        <v>0</v>
      </c>
      <c r="BF413" s="186">
        <f>IF(N413="snížená",J413,0)</f>
        <v>0</v>
      </c>
      <c r="BG413" s="186">
        <f>IF(N413="zákl. přenesená",J413,0)</f>
        <v>0</v>
      </c>
      <c r="BH413" s="186">
        <f>IF(N413="sníž. přenesená",J413,0)</f>
        <v>0</v>
      </c>
      <c r="BI413" s="186">
        <f>IF(N413="nulová",J413,0)</f>
        <v>0</v>
      </c>
      <c r="BJ413" s="18" t="s">
        <v>80</v>
      </c>
      <c r="BK413" s="186">
        <f>ROUND(I413*H413,2)</f>
        <v>0</v>
      </c>
      <c r="BL413" s="18" t="s">
        <v>139</v>
      </c>
      <c r="BM413" s="185" t="s">
        <v>1130</v>
      </c>
    </row>
    <row r="414" spans="1:65" s="2" customFormat="1" ht="185.25">
      <c r="A414" s="35"/>
      <c r="B414" s="36"/>
      <c r="C414" s="37"/>
      <c r="D414" s="187" t="s">
        <v>141</v>
      </c>
      <c r="E414" s="37"/>
      <c r="F414" s="188" t="s">
        <v>1131</v>
      </c>
      <c r="G414" s="37"/>
      <c r="H414" s="37"/>
      <c r="I414" s="189"/>
      <c r="J414" s="37"/>
      <c r="K414" s="37"/>
      <c r="L414" s="40"/>
      <c r="M414" s="190"/>
      <c r="N414" s="191"/>
      <c r="O414" s="65"/>
      <c r="P414" s="65"/>
      <c r="Q414" s="65"/>
      <c r="R414" s="65"/>
      <c r="S414" s="65"/>
      <c r="T414" s="66"/>
      <c r="U414" s="35"/>
      <c r="V414" s="35"/>
      <c r="W414" s="35"/>
      <c r="X414" s="35"/>
      <c r="Y414" s="35"/>
      <c r="Z414" s="35"/>
      <c r="AA414" s="35"/>
      <c r="AB414" s="35"/>
      <c r="AC414" s="35"/>
      <c r="AD414" s="35"/>
      <c r="AE414" s="35"/>
      <c r="AT414" s="18" t="s">
        <v>141</v>
      </c>
      <c r="AU414" s="18" t="s">
        <v>82</v>
      </c>
    </row>
    <row r="415" spans="1:65" s="2" customFormat="1" ht="14.45" customHeight="1">
      <c r="A415" s="35"/>
      <c r="B415" s="36"/>
      <c r="C415" s="174" t="s">
        <v>1132</v>
      </c>
      <c r="D415" s="174" t="s">
        <v>134</v>
      </c>
      <c r="E415" s="175" t="s">
        <v>1133</v>
      </c>
      <c r="F415" s="176" t="s">
        <v>1134</v>
      </c>
      <c r="G415" s="177" t="s">
        <v>293</v>
      </c>
      <c r="H415" s="178">
        <v>1</v>
      </c>
      <c r="I415" s="179"/>
      <c r="J415" s="180">
        <f>ROUND(I415*H415,2)</f>
        <v>0</v>
      </c>
      <c r="K415" s="176" t="s">
        <v>19</v>
      </c>
      <c r="L415" s="40"/>
      <c r="M415" s="181" t="s">
        <v>19</v>
      </c>
      <c r="N415" s="182" t="s">
        <v>43</v>
      </c>
      <c r="O415" s="65"/>
      <c r="P415" s="183">
        <f>O415*H415</f>
        <v>0</v>
      </c>
      <c r="Q415" s="183">
        <v>8.4430000000000005E-2</v>
      </c>
      <c r="R415" s="183">
        <f>Q415*H415</f>
        <v>8.4430000000000005E-2</v>
      </c>
      <c r="S415" s="183">
        <v>0</v>
      </c>
      <c r="T415" s="184">
        <f>S415*H415</f>
        <v>0</v>
      </c>
      <c r="U415" s="35"/>
      <c r="V415" s="35"/>
      <c r="W415" s="35"/>
      <c r="X415" s="35"/>
      <c r="Y415" s="35"/>
      <c r="Z415" s="35"/>
      <c r="AA415" s="35"/>
      <c r="AB415" s="35"/>
      <c r="AC415" s="35"/>
      <c r="AD415" s="35"/>
      <c r="AE415" s="35"/>
      <c r="AR415" s="185" t="s">
        <v>139</v>
      </c>
      <c r="AT415" s="185" t="s">
        <v>134</v>
      </c>
      <c r="AU415" s="185" t="s">
        <v>82</v>
      </c>
      <c r="AY415" s="18" t="s">
        <v>132</v>
      </c>
      <c r="BE415" s="186">
        <f>IF(N415="základní",J415,0)</f>
        <v>0</v>
      </c>
      <c r="BF415" s="186">
        <f>IF(N415="snížená",J415,0)</f>
        <v>0</v>
      </c>
      <c r="BG415" s="186">
        <f>IF(N415="zákl. přenesená",J415,0)</f>
        <v>0</v>
      </c>
      <c r="BH415" s="186">
        <f>IF(N415="sníž. přenesená",J415,0)</f>
        <v>0</v>
      </c>
      <c r="BI415" s="186">
        <f>IF(N415="nulová",J415,0)</f>
        <v>0</v>
      </c>
      <c r="BJ415" s="18" t="s">
        <v>80</v>
      </c>
      <c r="BK415" s="186">
        <f>ROUND(I415*H415,2)</f>
        <v>0</v>
      </c>
      <c r="BL415" s="18" t="s">
        <v>139</v>
      </c>
      <c r="BM415" s="185" t="s">
        <v>1135</v>
      </c>
    </row>
    <row r="416" spans="1:65" s="2" customFormat="1" ht="29.25">
      <c r="A416" s="35"/>
      <c r="B416" s="36"/>
      <c r="C416" s="37"/>
      <c r="D416" s="187" t="s">
        <v>295</v>
      </c>
      <c r="E416" s="37"/>
      <c r="F416" s="188" t="s">
        <v>1136</v>
      </c>
      <c r="G416" s="37"/>
      <c r="H416" s="37"/>
      <c r="I416" s="189"/>
      <c r="J416" s="37"/>
      <c r="K416" s="37"/>
      <c r="L416" s="40"/>
      <c r="M416" s="190"/>
      <c r="N416" s="191"/>
      <c r="O416" s="65"/>
      <c r="P416" s="65"/>
      <c r="Q416" s="65"/>
      <c r="R416" s="65"/>
      <c r="S416" s="65"/>
      <c r="T416" s="66"/>
      <c r="U416" s="35"/>
      <c r="V416" s="35"/>
      <c r="W416" s="35"/>
      <c r="X416" s="35"/>
      <c r="Y416" s="35"/>
      <c r="Z416" s="35"/>
      <c r="AA416" s="35"/>
      <c r="AB416" s="35"/>
      <c r="AC416" s="35"/>
      <c r="AD416" s="35"/>
      <c r="AE416" s="35"/>
      <c r="AT416" s="18" t="s">
        <v>295</v>
      </c>
      <c r="AU416" s="18" t="s">
        <v>82</v>
      </c>
    </row>
    <row r="417" spans="1:65" s="12" customFormat="1" ht="22.9" customHeight="1">
      <c r="B417" s="158"/>
      <c r="C417" s="159"/>
      <c r="D417" s="160" t="s">
        <v>71</v>
      </c>
      <c r="E417" s="172" t="s">
        <v>193</v>
      </c>
      <c r="F417" s="172" t="s">
        <v>705</v>
      </c>
      <c r="G417" s="159"/>
      <c r="H417" s="159"/>
      <c r="I417" s="162"/>
      <c r="J417" s="173">
        <f>BK417</f>
        <v>0</v>
      </c>
      <c r="K417" s="159"/>
      <c r="L417" s="164"/>
      <c r="M417" s="165"/>
      <c r="N417" s="166"/>
      <c r="O417" s="166"/>
      <c r="P417" s="167">
        <f>SUM(P418:P490)</f>
        <v>0</v>
      </c>
      <c r="Q417" s="166"/>
      <c r="R417" s="167">
        <f>SUM(R418:R490)</f>
        <v>7.9041995479999994</v>
      </c>
      <c r="S417" s="166"/>
      <c r="T417" s="168">
        <f>SUM(T418:T490)</f>
        <v>94.846980000000002</v>
      </c>
      <c r="AR417" s="169" t="s">
        <v>80</v>
      </c>
      <c r="AT417" s="170" t="s">
        <v>71</v>
      </c>
      <c r="AU417" s="170" t="s">
        <v>80</v>
      </c>
      <c r="AY417" s="169" t="s">
        <v>132</v>
      </c>
      <c r="BK417" s="171">
        <f>SUM(BK418:BK490)</f>
        <v>0</v>
      </c>
    </row>
    <row r="418" spans="1:65" s="2" customFormat="1" ht="14.45" customHeight="1">
      <c r="A418" s="35"/>
      <c r="B418" s="36"/>
      <c r="C418" s="174" t="s">
        <v>1137</v>
      </c>
      <c r="D418" s="174" t="s">
        <v>134</v>
      </c>
      <c r="E418" s="175" t="s">
        <v>1138</v>
      </c>
      <c r="F418" s="176" t="s">
        <v>1139</v>
      </c>
      <c r="G418" s="177" t="s">
        <v>154</v>
      </c>
      <c r="H418" s="178">
        <v>16</v>
      </c>
      <c r="I418" s="179"/>
      <c r="J418" s="180">
        <f>ROUND(I418*H418,2)</f>
        <v>0</v>
      </c>
      <c r="K418" s="176" t="s">
        <v>138</v>
      </c>
      <c r="L418" s="40"/>
      <c r="M418" s="181" t="s">
        <v>19</v>
      </c>
      <c r="N418" s="182" t="s">
        <v>43</v>
      </c>
      <c r="O418" s="65"/>
      <c r="P418" s="183">
        <f>O418*H418</f>
        <v>0</v>
      </c>
      <c r="Q418" s="183">
        <v>3.9600000000000003E-2</v>
      </c>
      <c r="R418" s="183">
        <f>Q418*H418</f>
        <v>0.63360000000000005</v>
      </c>
      <c r="S418" s="183">
        <v>0</v>
      </c>
      <c r="T418" s="184">
        <f>S418*H418</f>
        <v>0</v>
      </c>
      <c r="U418" s="35"/>
      <c r="V418" s="35"/>
      <c r="W418" s="35"/>
      <c r="X418" s="35"/>
      <c r="Y418" s="35"/>
      <c r="Z418" s="35"/>
      <c r="AA418" s="35"/>
      <c r="AB418" s="35"/>
      <c r="AC418" s="35"/>
      <c r="AD418" s="35"/>
      <c r="AE418" s="35"/>
      <c r="AR418" s="185" t="s">
        <v>139</v>
      </c>
      <c r="AT418" s="185" t="s">
        <v>134</v>
      </c>
      <c r="AU418" s="185" t="s">
        <v>82</v>
      </c>
      <c r="AY418" s="18" t="s">
        <v>132</v>
      </c>
      <c r="BE418" s="186">
        <f>IF(N418="základní",J418,0)</f>
        <v>0</v>
      </c>
      <c r="BF418" s="186">
        <f>IF(N418="snížená",J418,0)</f>
        <v>0</v>
      </c>
      <c r="BG418" s="186">
        <f>IF(N418="zákl. přenesená",J418,0)</f>
        <v>0</v>
      </c>
      <c r="BH418" s="186">
        <f>IF(N418="sníž. přenesená",J418,0)</f>
        <v>0</v>
      </c>
      <c r="BI418" s="186">
        <f>IF(N418="nulová",J418,0)</f>
        <v>0</v>
      </c>
      <c r="BJ418" s="18" t="s">
        <v>80</v>
      </c>
      <c r="BK418" s="186">
        <f>ROUND(I418*H418,2)</f>
        <v>0</v>
      </c>
      <c r="BL418" s="18" t="s">
        <v>139</v>
      </c>
      <c r="BM418" s="185" t="s">
        <v>1140</v>
      </c>
    </row>
    <row r="419" spans="1:65" s="2" customFormat="1" ht="107.25">
      <c r="A419" s="35"/>
      <c r="B419" s="36"/>
      <c r="C419" s="37"/>
      <c r="D419" s="187" t="s">
        <v>141</v>
      </c>
      <c r="E419" s="37"/>
      <c r="F419" s="188" t="s">
        <v>1141</v>
      </c>
      <c r="G419" s="37"/>
      <c r="H419" s="37"/>
      <c r="I419" s="189"/>
      <c r="J419" s="37"/>
      <c r="K419" s="37"/>
      <c r="L419" s="40"/>
      <c r="M419" s="190"/>
      <c r="N419" s="191"/>
      <c r="O419" s="65"/>
      <c r="P419" s="65"/>
      <c r="Q419" s="65"/>
      <c r="R419" s="65"/>
      <c r="S419" s="65"/>
      <c r="T419" s="66"/>
      <c r="U419" s="35"/>
      <c r="V419" s="35"/>
      <c r="W419" s="35"/>
      <c r="X419" s="35"/>
      <c r="Y419" s="35"/>
      <c r="Z419" s="35"/>
      <c r="AA419" s="35"/>
      <c r="AB419" s="35"/>
      <c r="AC419" s="35"/>
      <c r="AD419" s="35"/>
      <c r="AE419" s="35"/>
      <c r="AT419" s="18" t="s">
        <v>141</v>
      </c>
      <c r="AU419" s="18" t="s">
        <v>82</v>
      </c>
    </row>
    <row r="420" spans="1:65" s="14" customFormat="1" ht="11.25">
      <c r="B420" s="202"/>
      <c r="C420" s="203"/>
      <c r="D420" s="187" t="s">
        <v>143</v>
      </c>
      <c r="E420" s="204" t="s">
        <v>19</v>
      </c>
      <c r="F420" s="205" t="s">
        <v>1142</v>
      </c>
      <c r="G420" s="203"/>
      <c r="H420" s="206">
        <v>16</v>
      </c>
      <c r="I420" s="207"/>
      <c r="J420" s="203"/>
      <c r="K420" s="203"/>
      <c r="L420" s="208"/>
      <c r="M420" s="209"/>
      <c r="N420" s="210"/>
      <c r="O420" s="210"/>
      <c r="P420" s="210"/>
      <c r="Q420" s="210"/>
      <c r="R420" s="210"/>
      <c r="S420" s="210"/>
      <c r="T420" s="211"/>
      <c r="AT420" s="212" t="s">
        <v>143</v>
      </c>
      <c r="AU420" s="212" t="s">
        <v>82</v>
      </c>
      <c r="AV420" s="14" t="s">
        <v>82</v>
      </c>
      <c r="AW420" s="14" t="s">
        <v>33</v>
      </c>
      <c r="AX420" s="14" t="s">
        <v>80</v>
      </c>
      <c r="AY420" s="212" t="s">
        <v>132</v>
      </c>
    </row>
    <row r="421" spans="1:65" s="2" customFormat="1" ht="24.2" customHeight="1">
      <c r="A421" s="35"/>
      <c r="B421" s="36"/>
      <c r="C421" s="174" t="s">
        <v>1143</v>
      </c>
      <c r="D421" s="174" t="s">
        <v>134</v>
      </c>
      <c r="E421" s="175" t="s">
        <v>1144</v>
      </c>
      <c r="F421" s="176" t="s">
        <v>1145</v>
      </c>
      <c r="G421" s="177" t="s">
        <v>154</v>
      </c>
      <c r="H421" s="178">
        <v>29.4</v>
      </c>
      <c r="I421" s="179"/>
      <c r="J421" s="180">
        <f>ROUND(I421*H421,2)</f>
        <v>0</v>
      </c>
      <c r="K421" s="176" t="s">
        <v>138</v>
      </c>
      <c r="L421" s="40"/>
      <c r="M421" s="181" t="s">
        <v>19</v>
      </c>
      <c r="N421" s="182" t="s">
        <v>43</v>
      </c>
      <c r="O421" s="65"/>
      <c r="P421" s="183">
        <f>O421*H421</f>
        <v>0</v>
      </c>
      <c r="Q421" s="183">
        <v>7.1069999999999994E-2</v>
      </c>
      <c r="R421" s="183">
        <f>Q421*H421</f>
        <v>2.0894579999999996</v>
      </c>
      <c r="S421" s="183">
        <v>0</v>
      </c>
      <c r="T421" s="184">
        <f>S421*H421</f>
        <v>0</v>
      </c>
      <c r="U421" s="35"/>
      <c r="V421" s="35"/>
      <c r="W421" s="35"/>
      <c r="X421" s="35"/>
      <c r="Y421" s="35"/>
      <c r="Z421" s="35"/>
      <c r="AA421" s="35"/>
      <c r="AB421" s="35"/>
      <c r="AC421" s="35"/>
      <c r="AD421" s="35"/>
      <c r="AE421" s="35"/>
      <c r="AR421" s="185" t="s">
        <v>139</v>
      </c>
      <c r="AT421" s="185" t="s">
        <v>134</v>
      </c>
      <c r="AU421" s="185" t="s">
        <v>82</v>
      </c>
      <c r="AY421" s="18" t="s">
        <v>132</v>
      </c>
      <c r="BE421" s="186">
        <f>IF(N421="základní",J421,0)</f>
        <v>0</v>
      </c>
      <c r="BF421" s="186">
        <f>IF(N421="snížená",J421,0)</f>
        <v>0</v>
      </c>
      <c r="BG421" s="186">
        <f>IF(N421="zákl. přenesená",J421,0)</f>
        <v>0</v>
      </c>
      <c r="BH421" s="186">
        <f>IF(N421="sníž. přenesená",J421,0)</f>
        <v>0</v>
      </c>
      <c r="BI421" s="186">
        <f>IF(N421="nulová",J421,0)</f>
        <v>0</v>
      </c>
      <c r="BJ421" s="18" t="s">
        <v>80</v>
      </c>
      <c r="BK421" s="186">
        <f>ROUND(I421*H421,2)</f>
        <v>0</v>
      </c>
      <c r="BL421" s="18" t="s">
        <v>139</v>
      </c>
      <c r="BM421" s="185" t="s">
        <v>1146</v>
      </c>
    </row>
    <row r="422" spans="1:65" s="2" customFormat="1" ht="87.75">
      <c r="A422" s="35"/>
      <c r="B422" s="36"/>
      <c r="C422" s="37"/>
      <c r="D422" s="187" t="s">
        <v>141</v>
      </c>
      <c r="E422" s="37"/>
      <c r="F422" s="188" t="s">
        <v>1147</v>
      </c>
      <c r="G422" s="37"/>
      <c r="H422" s="37"/>
      <c r="I422" s="189"/>
      <c r="J422" s="37"/>
      <c r="K422" s="37"/>
      <c r="L422" s="40"/>
      <c r="M422" s="190"/>
      <c r="N422" s="191"/>
      <c r="O422" s="65"/>
      <c r="P422" s="65"/>
      <c r="Q422" s="65"/>
      <c r="R422" s="65"/>
      <c r="S422" s="65"/>
      <c r="T422" s="66"/>
      <c r="U422" s="35"/>
      <c r="V422" s="35"/>
      <c r="W422" s="35"/>
      <c r="X422" s="35"/>
      <c r="Y422" s="35"/>
      <c r="Z422" s="35"/>
      <c r="AA422" s="35"/>
      <c r="AB422" s="35"/>
      <c r="AC422" s="35"/>
      <c r="AD422" s="35"/>
      <c r="AE422" s="35"/>
      <c r="AT422" s="18" t="s">
        <v>141</v>
      </c>
      <c r="AU422" s="18" t="s">
        <v>82</v>
      </c>
    </row>
    <row r="423" spans="1:65" s="13" customFormat="1" ht="11.25">
      <c r="B423" s="192"/>
      <c r="C423" s="193"/>
      <c r="D423" s="187" t="s">
        <v>143</v>
      </c>
      <c r="E423" s="194" t="s">
        <v>19</v>
      </c>
      <c r="F423" s="195" t="s">
        <v>1093</v>
      </c>
      <c r="G423" s="193"/>
      <c r="H423" s="194" t="s">
        <v>19</v>
      </c>
      <c r="I423" s="196"/>
      <c r="J423" s="193"/>
      <c r="K423" s="193"/>
      <c r="L423" s="197"/>
      <c r="M423" s="198"/>
      <c r="N423" s="199"/>
      <c r="O423" s="199"/>
      <c r="P423" s="199"/>
      <c r="Q423" s="199"/>
      <c r="R423" s="199"/>
      <c r="S423" s="199"/>
      <c r="T423" s="200"/>
      <c r="AT423" s="201" t="s">
        <v>143</v>
      </c>
      <c r="AU423" s="201" t="s">
        <v>82</v>
      </c>
      <c r="AV423" s="13" t="s">
        <v>80</v>
      </c>
      <c r="AW423" s="13" t="s">
        <v>33</v>
      </c>
      <c r="AX423" s="13" t="s">
        <v>72</v>
      </c>
      <c r="AY423" s="201" t="s">
        <v>132</v>
      </c>
    </row>
    <row r="424" spans="1:65" s="14" customFormat="1" ht="11.25">
      <c r="B424" s="202"/>
      <c r="C424" s="203"/>
      <c r="D424" s="187" t="s">
        <v>143</v>
      </c>
      <c r="E424" s="204" t="s">
        <v>19</v>
      </c>
      <c r="F424" s="205" t="s">
        <v>1148</v>
      </c>
      <c r="G424" s="203"/>
      <c r="H424" s="206">
        <v>29.4</v>
      </c>
      <c r="I424" s="207"/>
      <c r="J424" s="203"/>
      <c r="K424" s="203"/>
      <c r="L424" s="208"/>
      <c r="M424" s="209"/>
      <c r="N424" s="210"/>
      <c r="O424" s="210"/>
      <c r="P424" s="210"/>
      <c r="Q424" s="210"/>
      <c r="R424" s="210"/>
      <c r="S424" s="210"/>
      <c r="T424" s="211"/>
      <c r="AT424" s="212" t="s">
        <v>143</v>
      </c>
      <c r="AU424" s="212" t="s">
        <v>82</v>
      </c>
      <c r="AV424" s="14" t="s">
        <v>82</v>
      </c>
      <c r="AW424" s="14" t="s">
        <v>33</v>
      </c>
      <c r="AX424" s="14" t="s">
        <v>80</v>
      </c>
      <c r="AY424" s="212" t="s">
        <v>132</v>
      </c>
    </row>
    <row r="425" spans="1:65" s="2" customFormat="1" ht="24.2" customHeight="1">
      <c r="A425" s="35"/>
      <c r="B425" s="36"/>
      <c r="C425" s="174" t="s">
        <v>1149</v>
      </c>
      <c r="D425" s="174" t="s">
        <v>134</v>
      </c>
      <c r="E425" s="175" t="s">
        <v>1150</v>
      </c>
      <c r="F425" s="176" t="s">
        <v>1151</v>
      </c>
      <c r="G425" s="177" t="s">
        <v>154</v>
      </c>
      <c r="H425" s="178">
        <v>4.8</v>
      </c>
      <c r="I425" s="179"/>
      <c r="J425" s="180">
        <f>ROUND(I425*H425,2)</f>
        <v>0</v>
      </c>
      <c r="K425" s="176" t="s">
        <v>19</v>
      </c>
      <c r="L425" s="40"/>
      <c r="M425" s="181" t="s">
        <v>19</v>
      </c>
      <c r="N425" s="182" t="s">
        <v>43</v>
      </c>
      <c r="O425" s="65"/>
      <c r="P425" s="183">
        <f>O425*H425</f>
        <v>0</v>
      </c>
      <c r="Q425" s="183">
        <v>1.0000000000000001E-5</v>
      </c>
      <c r="R425" s="183">
        <f>Q425*H425</f>
        <v>4.8000000000000001E-5</v>
      </c>
      <c r="S425" s="183">
        <v>0</v>
      </c>
      <c r="T425" s="184">
        <f>S425*H425</f>
        <v>0</v>
      </c>
      <c r="U425" s="35"/>
      <c r="V425" s="35"/>
      <c r="W425" s="35"/>
      <c r="X425" s="35"/>
      <c r="Y425" s="35"/>
      <c r="Z425" s="35"/>
      <c r="AA425" s="35"/>
      <c r="AB425" s="35"/>
      <c r="AC425" s="35"/>
      <c r="AD425" s="35"/>
      <c r="AE425" s="35"/>
      <c r="AR425" s="185" t="s">
        <v>139</v>
      </c>
      <c r="AT425" s="185" t="s">
        <v>134</v>
      </c>
      <c r="AU425" s="185" t="s">
        <v>82</v>
      </c>
      <c r="AY425" s="18" t="s">
        <v>132</v>
      </c>
      <c r="BE425" s="186">
        <f>IF(N425="základní",J425,0)</f>
        <v>0</v>
      </c>
      <c r="BF425" s="186">
        <f>IF(N425="snížená",J425,0)</f>
        <v>0</v>
      </c>
      <c r="BG425" s="186">
        <f>IF(N425="zákl. přenesená",J425,0)</f>
        <v>0</v>
      </c>
      <c r="BH425" s="186">
        <f>IF(N425="sníž. přenesená",J425,0)</f>
        <v>0</v>
      </c>
      <c r="BI425" s="186">
        <f>IF(N425="nulová",J425,0)</f>
        <v>0</v>
      </c>
      <c r="BJ425" s="18" t="s">
        <v>80</v>
      </c>
      <c r="BK425" s="186">
        <f>ROUND(I425*H425,2)</f>
        <v>0</v>
      </c>
      <c r="BL425" s="18" t="s">
        <v>139</v>
      </c>
      <c r="BM425" s="185" t="s">
        <v>1152</v>
      </c>
    </row>
    <row r="426" spans="1:65" s="2" customFormat="1" ht="29.25">
      <c r="A426" s="35"/>
      <c r="B426" s="36"/>
      <c r="C426" s="37"/>
      <c r="D426" s="187" t="s">
        <v>141</v>
      </c>
      <c r="E426" s="37"/>
      <c r="F426" s="188" t="s">
        <v>1153</v>
      </c>
      <c r="G426" s="37"/>
      <c r="H426" s="37"/>
      <c r="I426" s="189"/>
      <c r="J426" s="37"/>
      <c r="K426" s="37"/>
      <c r="L426" s="40"/>
      <c r="M426" s="190"/>
      <c r="N426" s="191"/>
      <c r="O426" s="65"/>
      <c r="P426" s="65"/>
      <c r="Q426" s="65"/>
      <c r="R426" s="65"/>
      <c r="S426" s="65"/>
      <c r="T426" s="66"/>
      <c r="U426" s="35"/>
      <c r="V426" s="35"/>
      <c r="W426" s="35"/>
      <c r="X426" s="35"/>
      <c r="Y426" s="35"/>
      <c r="Z426" s="35"/>
      <c r="AA426" s="35"/>
      <c r="AB426" s="35"/>
      <c r="AC426" s="35"/>
      <c r="AD426" s="35"/>
      <c r="AE426" s="35"/>
      <c r="AT426" s="18" t="s">
        <v>141</v>
      </c>
      <c r="AU426" s="18" t="s">
        <v>82</v>
      </c>
    </row>
    <row r="427" spans="1:65" s="13" customFormat="1" ht="11.25">
      <c r="B427" s="192"/>
      <c r="C427" s="193"/>
      <c r="D427" s="187" t="s">
        <v>143</v>
      </c>
      <c r="E427" s="194" t="s">
        <v>19</v>
      </c>
      <c r="F427" s="195" t="s">
        <v>1154</v>
      </c>
      <c r="G427" s="193"/>
      <c r="H427" s="194" t="s">
        <v>19</v>
      </c>
      <c r="I427" s="196"/>
      <c r="J427" s="193"/>
      <c r="K427" s="193"/>
      <c r="L427" s="197"/>
      <c r="M427" s="198"/>
      <c r="N427" s="199"/>
      <c r="O427" s="199"/>
      <c r="P427" s="199"/>
      <c r="Q427" s="199"/>
      <c r="R427" s="199"/>
      <c r="S427" s="199"/>
      <c r="T427" s="200"/>
      <c r="AT427" s="201" t="s">
        <v>143</v>
      </c>
      <c r="AU427" s="201" t="s">
        <v>82</v>
      </c>
      <c r="AV427" s="13" t="s">
        <v>80</v>
      </c>
      <c r="AW427" s="13" t="s">
        <v>33</v>
      </c>
      <c r="AX427" s="13" t="s">
        <v>72</v>
      </c>
      <c r="AY427" s="201" t="s">
        <v>132</v>
      </c>
    </row>
    <row r="428" spans="1:65" s="14" customFormat="1" ht="11.25">
      <c r="B428" s="202"/>
      <c r="C428" s="203"/>
      <c r="D428" s="187" t="s">
        <v>143</v>
      </c>
      <c r="E428" s="204" t="s">
        <v>19</v>
      </c>
      <c r="F428" s="205" t="s">
        <v>1155</v>
      </c>
      <c r="G428" s="203"/>
      <c r="H428" s="206">
        <v>4.8</v>
      </c>
      <c r="I428" s="207"/>
      <c r="J428" s="203"/>
      <c r="K428" s="203"/>
      <c r="L428" s="208"/>
      <c r="M428" s="209"/>
      <c r="N428" s="210"/>
      <c r="O428" s="210"/>
      <c r="P428" s="210"/>
      <c r="Q428" s="210"/>
      <c r="R428" s="210"/>
      <c r="S428" s="210"/>
      <c r="T428" s="211"/>
      <c r="AT428" s="212" t="s">
        <v>143</v>
      </c>
      <c r="AU428" s="212" t="s">
        <v>82</v>
      </c>
      <c r="AV428" s="14" t="s">
        <v>82</v>
      </c>
      <c r="AW428" s="14" t="s">
        <v>33</v>
      </c>
      <c r="AX428" s="14" t="s">
        <v>80</v>
      </c>
      <c r="AY428" s="212" t="s">
        <v>132</v>
      </c>
    </row>
    <row r="429" spans="1:65" s="2" customFormat="1" ht="14.45" customHeight="1">
      <c r="A429" s="35"/>
      <c r="B429" s="36"/>
      <c r="C429" s="174" t="s">
        <v>1156</v>
      </c>
      <c r="D429" s="174" t="s">
        <v>134</v>
      </c>
      <c r="E429" s="175" t="s">
        <v>1157</v>
      </c>
      <c r="F429" s="176" t="s">
        <v>1158</v>
      </c>
      <c r="G429" s="177" t="s">
        <v>154</v>
      </c>
      <c r="H429" s="178">
        <v>58.8</v>
      </c>
      <c r="I429" s="179"/>
      <c r="J429" s="180">
        <f>ROUND(I429*H429,2)</f>
        <v>0</v>
      </c>
      <c r="K429" s="176" t="s">
        <v>19</v>
      </c>
      <c r="L429" s="40"/>
      <c r="M429" s="181" t="s">
        <v>19</v>
      </c>
      <c r="N429" s="182" t="s">
        <v>43</v>
      </c>
      <c r="O429" s="65"/>
      <c r="P429" s="183">
        <f>O429*H429</f>
        <v>0</v>
      </c>
      <c r="Q429" s="183">
        <v>1.0000000000000001E-5</v>
      </c>
      <c r="R429" s="183">
        <f>Q429*H429</f>
        <v>5.8799999999999998E-4</v>
      </c>
      <c r="S429" s="183">
        <v>0</v>
      </c>
      <c r="T429" s="184">
        <f>S429*H429</f>
        <v>0</v>
      </c>
      <c r="U429" s="35"/>
      <c r="V429" s="35"/>
      <c r="W429" s="35"/>
      <c r="X429" s="35"/>
      <c r="Y429" s="35"/>
      <c r="Z429" s="35"/>
      <c r="AA429" s="35"/>
      <c r="AB429" s="35"/>
      <c r="AC429" s="35"/>
      <c r="AD429" s="35"/>
      <c r="AE429" s="35"/>
      <c r="AR429" s="185" t="s">
        <v>139</v>
      </c>
      <c r="AT429" s="185" t="s">
        <v>134</v>
      </c>
      <c r="AU429" s="185" t="s">
        <v>82</v>
      </c>
      <c r="AY429" s="18" t="s">
        <v>132</v>
      </c>
      <c r="BE429" s="186">
        <f>IF(N429="základní",J429,0)</f>
        <v>0</v>
      </c>
      <c r="BF429" s="186">
        <f>IF(N429="snížená",J429,0)</f>
        <v>0</v>
      </c>
      <c r="BG429" s="186">
        <f>IF(N429="zákl. přenesená",J429,0)</f>
        <v>0</v>
      </c>
      <c r="BH429" s="186">
        <f>IF(N429="sníž. přenesená",J429,0)</f>
        <v>0</v>
      </c>
      <c r="BI429" s="186">
        <f>IF(N429="nulová",J429,0)</f>
        <v>0</v>
      </c>
      <c r="BJ429" s="18" t="s">
        <v>80</v>
      </c>
      <c r="BK429" s="186">
        <f>ROUND(I429*H429,2)</f>
        <v>0</v>
      </c>
      <c r="BL429" s="18" t="s">
        <v>139</v>
      </c>
      <c r="BM429" s="185" t="s">
        <v>1159</v>
      </c>
    </row>
    <row r="430" spans="1:65" s="2" customFormat="1" ht="29.25">
      <c r="A430" s="35"/>
      <c r="B430" s="36"/>
      <c r="C430" s="37"/>
      <c r="D430" s="187" t="s">
        <v>141</v>
      </c>
      <c r="E430" s="37"/>
      <c r="F430" s="188" t="s">
        <v>1153</v>
      </c>
      <c r="G430" s="37"/>
      <c r="H430" s="37"/>
      <c r="I430" s="189"/>
      <c r="J430" s="37"/>
      <c r="K430" s="37"/>
      <c r="L430" s="40"/>
      <c r="M430" s="190"/>
      <c r="N430" s="191"/>
      <c r="O430" s="65"/>
      <c r="P430" s="65"/>
      <c r="Q430" s="65"/>
      <c r="R430" s="65"/>
      <c r="S430" s="65"/>
      <c r="T430" s="66"/>
      <c r="U430" s="35"/>
      <c r="V430" s="35"/>
      <c r="W430" s="35"/>
      <c r="X430" s="35"/>
      <c r="Y430" s="35"/>
      <c r="Z430" s="35"/>
      <c r="AA430" s="35"/>
      <c r="AB430" s="35"/>
      <c r="AC430" s="35"/>
      <c r="AD430" s="35"/>
      <c r="AE430" s="35"/>
      <c r="AT430" s="18" t="s">
        <v>141</v>
      </c>
      <c r="AU430" s="18" t="s">
        <v>82</v>
      </c>
    </row>
    <row r="431" spans="1:65" s="14" customFormat="1" ht="11.25">
      <c r="B431" s="202"/>
      <c r="C431" s="203"/>
      <c r="D431" s="187" t="s">
        <v>143</v>
      </c>
      <c r="E431" s="204" t="s">
        <v>19</v>
      </c>
      <c r="F431" s="205" t="s">
        <v>1160</v>
      </c>
      <c r="G431" s="203"/>
      <c r="H431" s="206">
        <v>58.8</v>
      </c>
      <c r="I431" s="207"/>
      <c r="J431" s="203"/>
      <c r="K431" s="203"/>
      <c r="L431" s="208"/>
      <c r="M431" s="209"/>
      <c r="N431" s="210"/>
      <c r="O431" s="210"/>
      <c r="P431" s="210"/>
      <c r="Q431" s="210"/>
      <c r="R431" s="210"/>
      <c r="S431" s="210"/>
      <c r="T431" s="211"/>
      <c r="AT431" s="212" t="s">
        <v>143</v>
      </c>
      <c r="AU431" s="212" t="s">
        <v>82</v>
      </c>
      <c r="AV431" s="14" t="s">
        <v>82</v>
      </c>
      <c r="AW431" s="14" t="s">
        <v>33</v>
      </c>
      <c r="AX431" s="14" t="s">
        <v>80</v>
      </c>
      <c r="AY431" s="212" t="s">
        <v>132</v>
      </c>
    </row>
    <row r="432" spans="1:65" s="2" customFormat="1" ht="24.2" customHeight="1">
      <c r="A432" s="35"/>
      <c r="B432" s="36"/>
      <c r="C432" s="174" t="s">
        <v>1161</v>
      </c>
      <c r="D432" s="174" t="s">
        <v>134</v>
      </c>
      <c r="E432" s="175" t="s">
        <v>1162</v>
      </c>
      <c r="F432" s="176" t="s">
        <v>1163</v>
      </c>
      <c r="G432" s="177" t="s">
        <v>154</v>
      </c>
      <c r="H432" s="178">
        <v>58.8</v>
      </c>
      <c r="I432" s="179"/>
      <c r="J432" s="180">
        <f>ROUND(I432*H432,2)</f>
        <v>0</v>
      </c>
      <c r="K432" s="176" t="s">
        <v>19</v>
      </c>
      <c r="L432" s="40"/>
      <c r="M432" s="181" t="s">
        <v>19</v>
      </c>
      <c r="N432" s="182" t="s">
        <v>43</v>
      </c>
      <c r="O432" s="65"/>
      <c r="P432" s="183">
        <f>O432*H432</f>
        <v>0</v>
      </c>
      <c r="Q432" s="183">
        <v>3.4000000000000002E-4</v>
      </c>
      <c r="R432" s="183">
        <f>Q432*H432</f>
        <v>1.9991999999999999E-2</v>
      </c>
      <c r="S432" s="183">
        <v>0</v>
      </c>
      <c r="T432" s="184">
        <f>S432*H432</f>
        <v>0</v>
      </c>
      <c r="U432" s="35"/>
      <c r="V432" s="35"/>
      <c r="W432" s="35"/>
      <c r="X432" s="35"/>
      <c r="Y432" s="35"/>
      <c r="Z432" s="35"/>
      <c r="AA432" s="35"/>
      <c r="AB432" s="35"/>
      <c r="AC432" s="35"/>
      <c r="AD432" s="35"/>
      <c r="AE432" s="35"/>
      <c r="AR432" s="185" t="s">
        <v>139</v>
      </c>
      <c r="AT432" s="185" t="s">
        <v>134</v>
      </c>
      <c r="AU432" s="185" t="s">
        <v>82</v>
      </c>
      <c r="AY432" s="18" t="s">
        <v>132</v>
      </c>
      <c r="BE432" s="186">
        <f>IF(N432="základní",J432,0)</f>
        <v>0</v>
      </c>
      <c r="BF432" s="186">
        <f>IF(N432="snížená",J432,0)</f>
        <v>0</v>
      </c>
      <c r="BG432" s="186">
        <f>IF(N432="zákl. přenesená",J432,0)</f>
        <v>0</v>
      </c>
      <c r="BH432" s="186">
        <f>IF(N432="sníž. přenesená",J432,0)</f>
        <v>0</v>
      </c>
      <c r="BI432" s="186">
        <f>IF(N432="nulová",J432,0)</f>
        <v>0</v>
      </c>
      <c r="BJ432" s="18" t="s">
        <v>80</v>
      </c>
      <c r="BK432" s="186">
        <f>ROUND(I432*H432,2)</f>
        <v>0</v>
      </c>
      <c r="BL432" s="18" t="s">
        <v>139</v>
      </c>
      <c r="BM432" s="185" t="s">
        <v>1164</v>
      </c>
    </row>
    <row r="433" spans="1:65" s="2" customFormat="1" ht="39">
      <c r="A433" s="35"/>
      <c r="B433" s="36"/>
      <c r="C433" s="37"/>
      <c r="D433" s="187" t="s">
        <v>141</v>
      </c>
      <c r="E433" s="37"/>
      <c r="F433" s="188" t="s">
        <v>1165</v>
      </c>
      <c r="G433" s="37"/>
      <c r="H433" s="37"/>
      <c r="I433" s="189"/>
      <c r="J433" s="37"/>
      <c r="K433" s="37"/>
      <c r="L433" s="40"/>
      <c r="M433" s="190"/>
      <c r="N433" s="191"/>
      <c r="O433" s="65"/>
      <c r="P433" s="65"/>
      <c r="Q433" s="65"/>
      <c r="R433" s="65"/>
      <c r="S433" s="65"/>
      <c r="T433" s="66"/>
      <c r="U433" s="35"/>
      <c r="V433" s="35"/>
      <c r="W433" s="35"/>
      <c r="X433" s="35"/>
      <c r="Y433" s="35"/>
      <c r="Z433" s="35"/>
      <c r="AA433" s="35"/>
      <c r="AB433" s="35"/>
      <c r="AC433" s="35"/>
      <c r="AD433" s="35"/>
      <c r="AE433" s="35"/>
      <c r="AT433" s="18" t="s">
        <v>141</v>
      </c>
      <c r="AU433" s="18" t="s">
        <v>82</v>
      </c>
    </row>
    <row r="434" spans="1:65" s="14" customFormat="1" ht="11.25">
      <c r="B434" s="202"/>
      <c r="C434" s="203"/>
      <c r="D434" s="187" t="s">
        <v>143</v>
      </c>
      <c r="E434" s="204" t="s">
        <v>19</v>
      </c>
      <c r="F434" s="205" t="s">
        <v>1160</v>
      </c>
      <c r="G434" s="203"/>
      <c r="H434" s="206">
        <v>58.8</v>
      </c>
      <c r="I434" s="207"/>
      <c r="J434" s="203"/>
      <c r="K434" s="203"/>
      <c r="L434" s="208"/>
      <c r="M434" s="209"/>
      <c r="N434" s="210"/>
      <c r="O434" s="210"/>
      <c r="P434" s="210"/>
      <c r="Q434" s="210"/>
      <c r="R434" s="210"/>
      <c r="S434" s="210"/>
      <c r="T434" s="211"/>
      <c r="AT434" s="212" t="s">
        <v>143</v>
      </c>
      <c r="AU434" s="212" t="s">
        <v>82</v>
      </c>
      <c r="AV434" s="14" t="s">
        <v>82</v>
      </c>
      <c r="AW434" s="14" t="s">
        <v>33</v>
      </c>
      <c r="AX434" s="14" t="s">
        <v>80</v>
      </c>
      <c r="AY434" s="212" t="s">
        <v>132</v>
      </c>
    </row>
    <row r="435" spans="1:65" s="2" customFormat="1" ht="14.45" customHeight="1">
      <c r="A435" s="35"/>
      <c r="B435" s="36"/>
      <c r="C435" s="174" t="s">
        <v>1166</v>
      </c>
      <c r="D435" s="174" t="s">
        <v>134</v>
      </c>
      <c r="E435" s="175" t="s">
        <v>1167</v>
      </c>
      <c r="F435" s="176" t="s">
        <v>1168</v>
      </c>
      <c r="G435" s="177" t="s">
        <v>154</v>
      </c>
      <c r="H435" s="178">
        <v>60.44</v>
      </c>
      <c r="I435" s="179"/>
      <c r="J435" s="180">
        <f>ROUND(I435*H435,2)</f>
        <v>0</v>
      </c>
      <c r="K435" s="176" t="s">
        <v>138</v>
      </c>
      <c r="L435" s="40"/>
      <c r="M435" s="181" t="s">
        <v>19</v>
      </c>
      <c r="N435" s="182" t="s">
        <v>43</v>
      </c>
      <c r="O435" s="65"/>
      <c r="P435" s="183">
        <f>O435*H435</f>
        <v>0</v>
      </c>
      <c r="Q435" s="183">
        <v>2.4000000000000001E-4</v>
      </c>
      <c r="R435" s="183">
        <f>Q435*H435</f>
        <v>1.45056E-2</v>
      </c>
      <c r="S435" s="183">
        <v>0</v>
      </c>
      <c r="T435" s="184">
        <f>S435*H435</f>
        <v>0</v>
      </c>
      <c r="U435" s="35"/>
      <c r="V435" s="35"/>
      <c r="W435" s="35"/>
      <c r="X435" s="35"/>
      <c r="Y435" s="35"/>
      <c r="Z435" s="35"/>
      <c r="AA435" s="35"/>
      <c r="AB435" s="35"/>
      <c r="AC435" s="35"/>
      <c r="AD435" s="35"/>
      <c r="AE435" s="35"/>
      <c r="AR435" s="185" t="s">
        <v>139</v>
      </c>
      <c r="AT435" s="185" t="s">
        <v>134</v>
      </c>
      <c r="AU435" s="185" t="s">
        <v>82</v>
      </c>
      <c r="AY435" s="18" t="s">
        <v>132</v>
      </c>
      <c r="BE435" s="186">
        <f>IF(N435="základní",J435,0)</f>
        <v>0</v>
      </c>
      <c r="BF435" s="186">
        <f>IF(N435="snížená",J435,0)</f>
        <v>0</v>
      </c>
      <c r="BG435" s="186">
        <f>IF(N435="zákl. přenesená",J435,0)</f>
        <v>0</v>
      </c>
      <c r="BH435" s="186">
        <f>IF(N435="sníž. přenesená",J435,0)</f>
        <v>0</v>
      </c>
      <c r="BI435" s="186">
        <f>IF(N435="nulová",J435,0)</f>
        <v>0</v>
      </c>
      <c r="BJ435" s="18" t="s">
        <v>80</v>
      </c>
      <c r="BK435" s="186">
        <f>ROUND(I435*H435,2)</f>
        <v>0</v>
      </c>
      <c r="BL435" s="18" t="s">
        <v>139</v>
      </c>
      <c r="BM435" s="185" t="s">
        <v>1169</v>
      </c>
    </row>
    <row r="436" spans="1:65" s="2" customFormat="1" ht="204.75">
      <c r="A436" s="35"/>
      <c r="B436" s="36"/>
      <c r="C436" s="37"/>
      <c r="D436" s="187" t="s">
        <v>141</v>
      </c>
      <c r="E436" s="37"/>
      <c r="F436" s="188" t="s">
        <v>1170</v>
      </c>
      <c r="G436" s="37"/>
      <c r="H436" s="37"/>
      <c r="I436" s="189"/>
      <c r="J436" s="37"/>
      <c r="K436" s="37"/>
      <c r="L436" s="40"/>
      <c r="M436" s="190"/>
      <c r="N436" s="191"/>
      <c r="O436" s="65"/>
      <c r="P436" s="65"/>
      <c r="Q436" s="65"/>
      <c r="R436" s="65"/>
      <c r="S436" s="65"/>
      <c r="T436" s="66"/>
      <c r="U436" s="35"/>
      <c r="V436" s="35"/>
      <c r="W436" s="35"/>
      <c r="X436" s="35"/>
      <c r="Y436" s="35"/>
      <c r="Z436" s="35"/>
      <c r="AA436" s="35"/>
      <c r="AB436" s="35"/>
      <c r="AC436" s="35"/>
      <c r="AD436" s="35"/>
      <c r="AE436" s="35"/>
      <c r="AT436" s="18" t="s">
        <v>141</v>
      </c>
      <c r="AU436" s="18" t="s">
        <v>82</v>
      </c>
    </row>
    <row r="437" spans="1:65" s="13" customFormat="1" ht="11.25">
      <c r="B437" s="192"/>
      <c r="C437" s="193"/>
      <c r="D437" s="187" t="s">
        <v>143</v>
      </c>
      <c r="E437" s="194" t="s">
        <v>19</v>
      </c>
      <c r="F437" s="195" t="s">
        <v>1171</v>
      </c>
      <c r="G437" s="193"/>
      <c r="H437" s="194" t="s">
        <v>19</v>
      </c>
      <c r="I437" s="196"/>
      <c r="J437" s="193"/>
      <c r="K437" s="193"/>
      <c r="L437" s="197"/>
      <c r="M437" s="198"/>
      <c r="N437" s="199"/>
      <c r="O437" s="199"/>
      <c r="P437" s="199"/>
      <c r="Q437" s="199"/>
      <c r="R437" s="199"/>
      <c r="S437" s="199"/>
      <c r="T437" s="200"/>
      <c r="AT437" s="201" t="s">
        <v>143</v>
      </c>
      <c r="AU437" s="201" t="s">
        <v>82</v>
      </c>
      <c r="AV437" s="13" t="s">
        <v>80</v>
      </c>
      <c r="AW437" s="13" t="s">
        <v>33</v>
      </c>
      <c r="AX437" s="13" t="s">
        <v>72</v>
      </c>
      <c r="AY437" s="201" t="s">
        <v>132</v>
      </c>
    </row>
    <row r="438" spans="1:65" s="14" customFormat="1" ht="11.25">
      <c r="B438" s="202"/>
      <c r="C438" s="203"/>
      <c r="D438" s="187" t="s">
        <v>143</v>
      </c>
      <c r="E438" s="204" t="s">
        <v>19</v>
      </c>
      <c r="F438" s="205" t="s">
        <v>1172</v>
      </c>
      <c r="G438" s="203"/>
      <c r="H438" s="206">
        <v>30.22</v>
      </c>
      <c r="I438" s="207"/>
      <c r="J438" s="203"/>
      <c r="K438" s="203"/>
      <c r="L438" s="208"/>
      <c r="M438" s="209"/>
      <c r="N438" s="210"/>
      <c r="O438" s="210"/>
      <c r="P438" s="210"/>
      <c r="Q438" s="210"/>
      <c r="R438" s="210"/>
      <c r="S438" s="210"/>
      <c r="T438" s="211"/>
      <c r="AT438" s="212" t="s">
        <v>143</v>
      </c>
      <c r="AU438" s="212" t="s">
        <v>82</v>
      </c>
      <c r="AV438" s="14" t="s">
        <v>82</v>
      </c>
      <c r="AW438" s="14" t="s">
        <v>33</v>
      </c>
      <c r="AX438" s="14" t="s">
        <v>72</v>
      </c>
      <c r="AY438" s="212" t="s">
        <v>132</v>
      </c>
    </row>
    <row r="439" spans="1:65" s="13" customFormat="1" ht="11.25">
      <c r="B439" s="192"/>
      <c r="C439" s="193"/>
      <c r="D439" s="187" t="s">
        <v>143</v>
      </c>
      <c r="E439" s="194" t="s">
        <v>19</v>
      </c>
      <c r="F439" s="195" t="s">
        <v>1173</v>
      </c>
      <c r="G439" s="193"/>
      <c r="H439" s="194" t="s">
        <v>19</v>
      </c>
      <c r="I439" s="196"/>
      <c r="J439" s="193"/>
      <c r="K439" s="193"/>
      <c r="L439" s="197"/>
      <c r="M439" s="198"/>
      <c r="N439" s="199"/>
      <c r="O439" s="199"/>
      <c r="P439" s="199"/>
      <c r="Q439" s="199"/>
      <c r="R439" s="199"/>
      <c r="S439" s="199"/>
      <c r="T439" s="200"/>
      <c r="AT439" s="201" t="s">
        <v>143</v>
      </c>
      <c r="AU439" s="201" t="s">
        <v>82</v>
      </c>
      <c r="AV439" s="13" t="s">
        <v>80</v>
      </c>
      <c r="AW439" s="13" t="s">
        <v>33</v>
      </c>
      <c r="AX439" s="13" t="s">
        <v>72</v>
      </c>
      <c r="AY439" s="201" t="s">
        <v>132</v>
      </c>
    </row>
    <row r="440" spans="1:65" s="14" customFormat="1" ht="11.25">
      <c r="B440" s="202"/>
      <c r="C440" s="203"/>
      <c r="D440" s="187" t="s">
        <v>143</v>
      </c>
      <c r="E440" s="204" t="s">
        <v>19</v>
      </c>
      <c r="F440" s="205" t="s">
        <v>1172</v>
      </c>
      <c r="G440" s="203"/>
      <c r="H440" s="206">
        <v>30.22</v>
      </c>
      <c r="I440" s="207"/>
      <c r="J440" s="203"/>
      <c r="K440" s="203"/>
      <c r="L440" s="208"/>
      <c r="M440" s="209"/>
      <c r="N440" s="210"/>
      <c r="O440" s="210"/>
      <c r="P440" s="210"/>
      <c r="Q440" s="210"/>
      <c r="R440" s="210"/>
      <c r="S440" s="210"/>
      <c r="T440" s="211"/>
      <c r="AT440" s="212" t="s">
        <v>143</v>
      </c>
      <c r="AU440" s="212" t="s">
        <v>82</v>
      </c>
      <c r="AV440" s="14" t="s">
        <v>82</v>
      </c>
      <c r="AW440" s="14" t="s">
        <v>33</v>
      </c>
      <c r="AX440" s="14" t="s">
        <v>72</v>
      </c>
      <c r="AY440" s="212" t="s">
        <v>132</v>
      </c>
    </row>
    <row r="441" spans="1:65" s="15" customFormat="1" ht="11.25">
      <c r="B441" s="213"/>
      <c r="C441" s="214"/>
      <c r="D441" s="187" t="s">
        <v>143</v>
      </c>
      <c r="E441" s="215" t="s">
        <v>19</v>
      </c>
      <c r="F441" s="216" t="s">
        <v>163</v>
      </c>
      <c r="G441" s="214"/>
      <c r="H441" s="217">
        <v>60.44</v>
      </c>
      <c r="I441" s="218"/>
      <c r="J441" s="214"/>
      <c r="K441" s="214"/>
      <c r="L441" s="219"/>
      <c r="M441" s="220"/>
      <c r="N441" s="221"/>
      <c r="O441" s="221"/>
      <c r="P441" s="221"/>
      <c r="Q441" s="221"/>
      <c r="R441" s="221"/>
      <c r="S441" s="221"/>
      <c r="T441" s="222"/>
      <c r="AT441" s="223" t="s">
        <v>143</v>
      </c>
      <c r="AU441" s="223" t="s">
        <v>82</v>
      </c>
      <c r="AV441" s="15" t="s">
        <v>139</v>
      </c>
      <c r="AW441" s="15" t="s">
        <v>33</v>
      </c>
      <c r="AX441" s="15" t="s">
        <v>80</v>
      </c>
      <c r="AY441" s="223" t="s">
        <v>132</v>
      </c>
    </row>
    <row r="442" spans="1:65" s="2" customFormat="1" ht="14.45" customHeight="1">
      <c r="A442" s="35"/>
      <c r="B442" s="36"/>
      <c r="C442" s="174" t="s">
        <v>1174</v>
      </c>
      <c r="D442" s="174" t="s">
        <v>134</v>
      </c>
      <c r="E442" s="175" t="s">
        <v>1175</v>
      </c>
      <c r="F442" s="176" t="s">
        <v>1176</v>
      </c>
      <c r="G442" s="177" t="s">
        <v>154</v>
      </c>
      <c r="H442" s="178">
        <v>4.8</v>
      </c>
      <c r="I442" s="179"/>
      <c r="J442" s="180">
        <f>ROUND(I442*H442,2)</f>
        <v>0</v>
      </c>
      <c r="K442" s="176" t="s">
        <v>138</v>
      </c>
      <c r="L442" s="40"/>
      <c r="M442" s="181" t="s">
        <v>19</v>
      </c>
      <c r="N442" s="182" t="s">
        <v>43</v>
      </c>
      <c r="O442" s="65"/>
      <c r="P442" s="183">
        <f>O442*H442</f>
        <v>0</v>
      </c>
      <c r="Q442" s="183">
        <v>1.7000000000000001E-4</v>
      </c>
      <c r="R442" s="183">
        <f>Q442*H442</f>
        <v>8.1599999999999999E-4</v>
      </c>
      <c r="S442" s="183">
        <v>0</v>
      </c>
      <c r="T442" s="184">
        <f>S442*H442</f>
        <v>0</v>
      </c>
      <c r="U442" s="35"/>
      <c r="V442" s="35"/>
      <c r="W442" s="35"/>
      <c r="X442" s="35"/>
      <c r="Y442" s="35"/>
      <c r="Z442" s="35"/>
      <c r="AA442" s="35"/>
      <c r="AB442" s="35"/>
      <c r="AC442" s="35"/>
      <c r="AD442" s="35"/>
      <c r="AE442" s="35"/>
      <c r="AR442" s="185" t="s">
        <v>139</v>
      </c>
      <c r="AT442" s="185" t="s">
        <v>134</v>
      </c>
      <c r="AU442" s="185" t="s">
        <v>82</v>
      </c>
      <c r="AY442" s="18" t="s">
        <v>132</v>
      </c>
      <c r="BE442" s="186">
        <f>IF(N442="základní",J442,0)</f>
        <v>0</v>
      </c>
      <c r="BF442" s="186">
        <f>IF(N442="snížená",J442,0)</f>
        <v>0</v>
      </c>
      <c r="BG442" s="186">
        <f>IF(N442="zákl. přenesená",J442,0)</f>
        <v>0</v>
      </c>
      <c r="BH442" s="186">
        <f>IF(N442="sníž. přenesená",J442,0)</f>
        <v>0</v>
      </c>
      <c r="BI442" s="186">
        <f>IF(N442="nulová",J442,0)</f>
        <v>0</v>
      </c>
      <c r="BJ442" s="18" t="s">
        <v>80</v>
      </c>
      <c r="BK442" s="186">
        <f>ROUND(I442*H442,2)</f>
        <v>0</v>
      </c>
      <c r="BL442" s="18" t="s">
        <v>139</v>
      </c>
      <c r="BM442" s="185" t="s">
        <v>1177</v>
      </c>
    </row>
    <row r="443" spans="1:65" s="2" customFormat="1" ht="204.75">
      <c r="A443" s="35"/>
      <c r="B443" s="36"/>
      <c r="C443" s="37"/>
      <c r="D443" s="187" t="s">
        <v>141</v>
      </c>
      <c r="E443" s="37"/>
      <c r="F443" s="188" t="s">
        <v>1170</v>
      </c>
      <c r="G443" s="37"/>
      <c r="H443" s="37"/>
      <c r="I443" s="189"/>
      <c r="J443" s="37"/>
      <c r="K443" s="37"/>
      <c r="L443" s="40"/>
      <c r="M443" s="190"/>
      <c r="N443" s="191"/>
      <c r="O443" s="65"/>
      <c r="P443" s="65"/>
      <c r="Q443" s="65"/>
      <c r="R443" s="65"/>
      <c r="S443" s="65"/>
      <c r="T443" s="66"/>
      <c r="U443" s="35"/>
      <c r="V443" s="35"/>
      <c r="W443" s="35"/>
      <c r="X443" s="35"/>
      <c r="Y443" s="35"/>
      <c r="Z443" s="35"/>
      <c r="AA443" s="35"/>
      <c r="AB443" s="35"/>
      <c r="AC443" s="35"/>
      <c r="AD443" s="35"/>
      <c r="AE443" s="35"/>
      <c r="AT443" s="18" t="s">
        <v>141</v>
      </c>
      <c r="AU443" s="18" t="s">
        <v>82</v>
      </c>
    </row>
    <row r="444" spans="1:65" s="13" customFormat="1" ht="11.25">
      <c r="B444" s="192"/>
      <c r="C444" s="193"/>
      <c r="D444" s="187" t="s">
        <v>143</v>
      </c>
      <c r="E444" s="194" t="s">
        <v>19</v>
      </c>
      <c r="F444" s="195" t="s">
        <v>1154</v>
      </c>
      <c r="G444" s="193"/>
      <c r="H444" s="194" t="s">
        <v>19</v>
      </c>
      <c r="I444" s="196"/>
      <c r="J444" s="193"/>
      <c r="K444" s="193"/>
      <c r="L444" s="197"/>
      <c r="M444" s="198"/>
      <c r="N444" s="199"/>
      <c r="O444" s="199"/>
      <c r="P444" s="199"/>
      <c r="Q444" s="199"/>
      <c r="R444" s="199"/>
      <c r="S444" s="199"/>
      <c r="T444" s="200"/>
      <c r="AT444" s="201" t="s">
        <v>143</v>
      </c>
      <c r="AU444" s="201" t="s">
        <v>82</v>
      </c>
      <c r="AV444" s="13" t="s">
        <v>80</v>
      </c>
      <c r="AW444" s="13" t="s">
        <v>33</v>
      </c>
      <c r="AX444" s="13" t="s">
        <v>72</v>
      </c>
      <c r="AY444" s="201" t="s">
        <v>132</v>
      </c>
    </row>
    <row r="445" spans="1:65" s="14" customFormat="1" ht="11.25">
      <c r="B445" s="202"/>
      <c r="C445" s="203"/>
      <c r="D445" s="187" t="s">
        <v>143</v>
      </c>
      <c r="E445" s="204" t="s">
        <v>19</v>
      </c>
      <c r="F445" s="205" t="s">
        <v>1155</v>
      </c>
      <c r="G445" s="203"/>
      <c r="H445" s="206">
        <v>4.8</v>
      </c>
      <c r="I445" s="207"/>
      <c r="J445" s="203"/>
      <c r="K445" s="203"/>
      <c r="L445" s="208"/>
      <c r="M445" s="209"/>
      <c r="N445" s="210"/>
      <c r="O445" s="210"/>
      <c r="P445" s="210"/>
      <c r="Q445" s="210"/>
      <c r="R445" s="210"/>
      <c r="S445" s="210"/>
      <c r="T445" s="211"/>
      <c r="AT445" s="212" t="s">
        <v>143</v>
      </c>
      <c r="AU445" s="212" t="s">
        <v>82</v>
      </c>
      <c r="AV445" s="14" t="s">
        <v>82</v>
      </c>
      <c r="AW445" s="14" t="s">
        <v>33</v>
      </c>
      <c r="AX445" s="14" t="s">
        <v>80</v>
      </c>
      <c r="AY445" s="212" t="s">
        <v>132</v>
      </c>
    </row>
    <row r="446" spans="1:65" s="2" customFormat="1" ht="14.45" customHeight="1">
      <c r="A446" s="35"/>
      <c r="B446" s="36"/>
      <c r="C446" s="174" t="s">
        <v>1178</v>
      </c>
      <c r="D446" s="174" t="s">
        <v>134</v>
      </c>
      <c r="E446" s="175" t="s">
        <v>1179</v>
      </c>
      <c r="F446" s="176" t="s">
        <v>1180</v>
      </c>
      <c r="G446" s="177" t="s">
        <v>293</v>
      </c>
      <c r="H446" s="178">
        <v>5</v>
      </c>
      <c r="I446" s="179"/>
      <c r="J446" s="180">
        <f>ROUND(I446*H446,2)</f>
        <v>0</v>
      </c>
      <c r="K446" s="176" t="s">
        <v>19</v>
      </c>
      <c r="L446" s="40"/>
      <c r="M446" s="181" t="s">
        <v>19</v>
      </c>
      <c r="N446" s="182" t="s">
        <v>43</v>
      </c>
      <c r="O446" s="65"/>
      <c r="P446" s="183">
        <f>O446*H446</f>
        <v>0</v>
      </c>
      <c r="Q446" s="183">
        <v>1.1872000000000001E-2</v>
      </c>
      <c r="R446" s="183">
        <f>Q446*H446</f>
        <v>5.9360000000000003E-2</v>
      </c>
      <c r="S446" s="183">
        <v>0</v>
      </c>
      <c r="T446" s="184">
        <f>S446*H446</f>
        <v>0</v>
      </c>
      <c r="U446" s="35"/>
      <c r="V446" s="35"/>
      <c r="W446" s="35"/>
      <c r="X446" s="35"/>
      <c r="Y446" s="35"/>
      <c r="Z446" s="35"/>
      <c r="AA446" s="35"/>
      <c r="AB446" s="35"/>
      <c r="AC446" s="35"/>
      <c r="AD446" s="35"/>
      <c r="AE446" s="35"/>
      <c r="AR446" s="185" t="s">
        <v>139</v>
      </c>
      <c r="AT446" s="185" t="s">
        <v>134</v>
      </c>
      <c r="AU446" s="185" t="s">
        <v>82</v>
      </c>
      <c r="AY446" s="18" t="s">
        <v>132</v>
      </c>
      <c r="BE446" s="186">
        <f>IF(N446="základní",J446,0)</f>
        <v>0</v>
      </c>
      <c r="BF446" s="186">
        <f>IF(N446="snížená",J446,0)</f>
        <v>0</v>
      </c>
      <c r="BG446" s="186">
        <f>IF(N446="zákl. přenesená",J446,0)</f>
        <v>0</v>
      </c>
      <c r="BH446" s="186">
        <f>IF(N446="sníž. přenesená",J446,0)</f>
        <v>0</v>
      </c>
      <c r="BI446" s="186">
        <f>IF(N446="nulová",J446,0)</f>
        <v>0</v>
      </c>
      <c r="BJ446" s="18" t="s">
        <v>80</v>
      </c>
      <c r="BK446" s="186">
        <f>ROUND(I446*H446,2)</f>
        <v>0</v>
      </c>
      <c r="BL446" s="18" t="s">
        <v>139</v>
      </c>
      <c r="BM446" s="185" t="s">
        <v>1181</v>
      </c>
    </row>
    <row r="447" spans="1:65" s="2" customFormat="1" ht="195">
      <c r="A447" s="35"/>
      <c r="B447" s="36"/>
      <c r="C447" s="37"/>
      <c r="D447" s="187" t="s">
        <v>141</v>
      </c>
      <c r="E447" s="37"/>
      <c r="F447" s="188" t="s">
        <v>1182</v>
      </c>
      <c r="G447" s="37"/>
      <c r="H447" s="37"/>
      <c r="I447" s="189"/>
      <c r="J447" s="37"/>
      <c r="K447" s="37"/>
      <c r="L447" s="40"/>
      <c r="M447" s="190"/>
      <c r="N447" s="191"/>
      <c r="O447" s="65"/>
      <c r="P447" s="65"/>
      <c r="Q447" s="65"/>
      <c r="R447" s="65"/>
      <c r="S447" s="65"/>
      <c r="T447" s="66"/>
      <c r="U447" s="35"/>
      <c r="V447" s="35"/>
      <c r="W447" s="35"/>
      <c r="X447" s="35"/>
      <c r="Y447" s="35"/>
      <c r="Z447" s="35"/>
      <c r="AA447" s="35"/>
      <c r="AB447" s="35"/>
      <c r="AC447" s="35"/>
      <c r="AD447" s="35"/>
      <c r="AE447" s="35"/>
      <c r="AT447" s="18" t="s">
        <v>141</v>
      </c>
      <c r="AU447" s="18" t="s">
        <v>82</v>
      </c>
    </row>
    <row r="448" spans="1:65" s="14" customFormat="1" ht="11.25">
      <c r="B448" s="202"/>
      <c r="C448" s="203"/>
      <c r="D448" s="187" t="s">
        <v>143</v>
      </c>
      <c r="E448" s="204" t="s">
        <v>19</v>
      </c>
      <c r="F448" s="205" t="s">
        <v>164</v>
      </c>
      <c r="G448" s="203"/>
      <c r="H448" s="206">
        <v>5</v>
      </c>
      <c r="I448" s="207"/>
      <c r="J448" s="203"/>
      <c r="K448" s="203"/>
      <c r="L448" s="208"/>
      <c r="M448" s="209"/>
      <c r="N448" s="210"/>
      <c r="O448" s="210"/>
      <c r="P448" s="210"/>
      <c r="Q448" s="210"/>
      <c r="R448" s="210"/>
      <c r="S448" s="210"/>
      <c r="T448" s="211"/>
      <c r="AT448" s="212" t="s">
        <v>143</v>
      </c>
      <c r="AU448" s="212" t="s">
        <v>82</v>
      </c>
      <c r="AV448" s="14" t="s">
        <v>82</v>
      </c>
      <c r="AW448" s="14" t="s">
        <v>33</v>
      </c>
      <c r="AX448" s="14" t="s">
        <v>80</v>
      </c>
      <c r="AY448" s="212" t="s">
        <v>132</v>
      </c>
    </row>
    <row r="449" spans="1:65" s="2" customFormat="1" ht="14.45" customHeight="1">
      <c r="A449" s="35"/>
      <c r="B449" s="36"/>
      <c r="C449" s="174" t="s">
        <v>1183</v>
      </c>
      <c r="D449" s="174" t="s">
        <v>134</v>
      </c>
      <c r="E449" s="175" t="s">
        <v>1184</v>
      </c>
      <c r="F449" s="176" t="s">
        <v>1185</v>
      </c>
      <c r="G449" s="177" t="s">
        <v>293</v>
      </c>
      <c r="H449" s="178">
        <v>1</v>
      </c>
      <c r="I449" s="179"/>
      <c r="J449" s="180">
        <f>ROUND(I449*H449,2)</f>
        <v>0</v>
      </c>
      <c r="K449" s="176" t="s">
        <v>19</v>
      </c>
      <c r="L449" s="40"/>
      <c r="M449" s="181" t="s">
        <v>19</v>
      </c>
      <c r="N449" s="182" t="s">
        <v>43</v>
      </c>
      <c r="O449" s="65"/>
      <c r="P449" s="183">
        <f>O449*H449</f>
        <v>0</v>
      </c>
      <c r="Q449" s="183">
        <v>6.4900000000000001E-3</v>
      </c>
      <c r="R449" s="183">
        <f>Q449*H449</f>
        <v>6.4900000000000001E-3</v>
      </c>
      <c r="S449" s="183">
        <v>0</v>
      </c>
      <c r="T449" s="184">
        <f>S449*H449</f>
        <v>0</v>
      </c>
      <c r="U449" s="35"/>
      <c r="V449" s="35"/>
      <c r="W449" s="35"/>
      <c r="X449" s="35"/>
      <c r="Y449" s="35"/>
      <c r="Z449" s="35"/>
      <c r="AA449" s="35"/>
      <c r="AB449" s="35"/>
      <c r="AC449" s="35"/>
      <c r="AD449" s="35"/>
      <c r="AE449" s="35"/>
      <c r="AR449" s="185" t="s">
        <v>139</v>
      </c>
      <c r="AT449" s="185" t="s">
        <v>134</v>
      </c>
      <c r="AU449" s="185" t="s">
        <v>82</v>
      </c>
      <c r="AY449" s="18" t="s">
        <v>132</v>
      </c>
      <c r="BE449" s="186">
        <f>IF(N449="základní",J449,0)</f>
        <v>0</v>
      </c>
      <c r="BF449" s="186">
        <f>IF(N449="snížená",J449,0)</f>
        <v>0</v>
      </c>
      <c r="BG449" s="186">
        <f>IF(N449="zákl. přenesená",J449,0)</f>
        <v>0</v>
      </c>
      <c r="BH449" s="186">
        <f>IF(N449="sníž. přenesená",J449,0)</f>
        <v>0</v>
      </c>
      <c r="BI449" s="186">
        <f>IF(N449="nulová",J449,0)</f>
        <v>0</v>
      </c>
      <c r="BJ449" s="18" t="s">
        <v>80</v>
      </c>
      <c r="BK449" s="186">
        <f>ROUND(I449*H449,2)</f>
        <v>0</v>
      </c>
      <c r="BL449" s="18" t="s">
        <v>139</v>
      </c>
      <c r="BM449" s="185" t="s">
        <v>1186</v>
      </c>
    </row>
    <row r="450" spans="1:65" s="2" customFormat="1" ht="14.45" customHeight="1">
      <c r="A450" s="35"/>
      <c r="B450" s="36"/>
      <c r="C450" s="174" t="s">
        <v>1187</v>
      </c>
      <c r="D450" s="174" t="s">
        <v>134</v>
      </c>
      <c r="E450" s="175" t="s">
        <v>1188</v>
      </c>
      <c r="F450" s="176" t="s">
        <v>1189</v>
      </c>
      <c r="G450" s="177" t="s">
        <v>1190</v>
      </c>
      <c r="H450" s="178">
        <v>1</v>
      </c>
      <c r="I450" s="179"/>
      <c r="J450" s="180">
        <f>ROUND(I450*H450,2)</f>
        <v>0</v>
      </c>
      <c r="K450" s="176" t="s">
        <v>19</v>
      </c>
      <c r="L450" s="40"/>
      <c r="M450" s="181" t="s">
        <v>19</v>
      </c>
      <c r="N450" s="182" t="s">
        <v>43</v>
      </c>
      <c r="O450" s="65"/>
      <c r="P450" s="183">
        <f>O450*H450</f>
        <v>0</v>
      </c>
      <c r="Q450" s="183">
        <v>8.8000000000000003E-4</v>
      </c>
      <c r="R450" s="183">
        <f>Q450*H450</f>
        <v>8.8000000000000003E-4</v>
      </c>
      <c r="S450" s="183">
        <v>0</v>
      </c>
      <c r="T450" s="184">
        <f>S450*H450</f>
        <v>0</v>
      </c>
      <c r="U450" s="35"/>
      <c r="V450" s="35"/>
      <c r="W450" s="35"/>
      <c r="X450" s="35"/>
      <c r="Y450" s="35"/>
      <c r="Z450" s="35"/>
      <c r="AA450" s="35"/>
      <c r="AB450" s="35"/>
      <c r="AC450" s="35"/>
      <c r="AD450" s="35"/>
      <c r="AE450" s="35"/>
      <c r="AR450" s="185" t="s">
        <v>139</v>
      </c>
      <c r="AT450" s="185" t="s">
        <v>134</v>
      </c>
      <c r="AU450" s="185" t="s">
        <v>82</v>
      </c>
      <c r="AY450" s="18" t="s">
        <v>132</v>
      </c>
      <c r="BE450" s="186">
        <f>IF(N450="základní",J450,0)</f>
        <v>0</v>
      </c>
      <c r="BF450" s="186">
        <f>IF(N450="snížená",J450,0)</f>
        <v>0</v>
      </c>
      <c r="BG450" s="186">
        <f>IF(N450="zákl. přenesená",J450,0)</f>
        <v>0</v>
      </c>
      <c r="BH450" s="186">
        <f>IF(N450="sníž. přenesená",J450,0)</f>
        <v>0</v>
      </c>
      <c r="BI450" s="186">
        <f>IF(N450="nulová",J450,0)</f>
        <v>0</v>
      </c>
      <c r="BJ450" s="18" t="s">
        <v>80</v>
      </c>
      <c r="BK450" s="186">
        <f>ROUND(I450*H450,2)</f>
        <v>0</v>
      </c>
      <c r="BL450" s="18" t="s">
        <v>139</v>
      </c>
      <c r="BM450" s="185" t="s">
        <v>1191</v>
      </c>
    </row>
    <row r="451" spans="1:65" s="2" customFormat="1" ht="58.5">
      <c r="A451" s="35"/>
      <c r="B451" s="36"/>
      <c r="C451" s="37"/>
      <c r="D451" s="187" t="s">
        <v>295</v>
      </c>
      <c r="E451" s="37"/>
      <c r="F451" s="188" t="s">
        <v>1192</v>
      </c>
      <c r="G451" s="37"/>
      <c r="H451" s="37"/>
      <c r="I451" s="189"/>
      <c r="J451" s="37"/>
      <c r="K451" s="37"/>
      <c r="L451" s="40"/>
      <c r="M451" s="190"/>
      <c r="N451" s="191"/>
      <c r="O451" s="65"/>
      <c r="P451" s="65"/>
      <c r="Q451" s="65"/>
      <c r="R451" s="65"/>
      <c r="S451" s="65"/>
      <c r="T451" s="66"/>
      <c r="U451" s="35"/>
      <c r="V451" s="35"/>
      <c r="W451" s="35"/>
      <c r="X451" s="35"/>
      <c r="Y451" s="35"/>
      <c r="Z451" s="35"/>
      <c r="AA451" s="35"/>
      <c r="AB451" s="35"/>
      <c r="AC451" s="35"/>
      <c r="AD451" s="35"/>
      <c r="AE451" s="35"/>
      <c r="AT451" s="18" t="s">
        <v>295</v>
      </c>
      <c r="AU451" s="18" t="s">
        <v>82</v>
      </c>
    </row>
    <row r="452" spans="1:65" s="2" customFormat="1" ht="24.2" customHeight="1">
      <c r="A452" s="35"/>
      <c r="B452" s="36"/>
      <c r="C452" s="174" t="s">
        <v>1193</v>
      </c>
      <c r="D452" s="174" t="s">
        <v>134</v>
      </c>
      <c r="E452" s="175" t="s">
        <v>1194</v>
      </c>
      <c r="F452" s="176" t="s">
        <v>1195</v>
      </c>
      <c r="G452" s="177" t="s">
        <v>293</v>
      </c>
      <c r="H452" s="178">
        <v>32</v>
      </c>
      <c r="I452" s="179"/>
      <c r="J452" s="180">
        <f>ROUND(I452*H452,2)</f>
        <v>0</v>
      </c>
      <c r="K452" s="176" t="s">
        <v>138</v>
      </c>
      <c r="L452" s="40"/>
      <c r="M452" s="181" t="s">
        <v>19</v>
      </c>
      <c r="N452" s="182" t="s">
        <v>43</v>
      </c>
      <c r="O452" s="65"/>
      <c r="P452" s="183">
        <f>O452*H452</f>
        <v>0</v>
      </c>
      <c r="Q452" s="183">
        <v>4.0000000000000003E-5</v>
      </c>
      <c r="R452" s="183">
        <f>Q452*H452</f>
        <v>1.2800000000000001E-3</v>
      </c>
      <c r="S452" s="183">
        <v>0</v>
      </c>
      <c r="T452" s="184">
        <f>S452*H452</f>
        <v>0</v>
      </c>
      <c r="U452" s="35"/>
      <c r="V452" s="35"/>
      <c r="W452" s="35"/>
      <c r="X452" s="35"/>
      <c r="Y452" s="35"/>
      <c r="Z452" s="35"/>
      <c r="AA452" s="35"/>
      <c r="AB452" s="35"/>
      <c r="AC452" s="35"/>
      <c r="AD452" s="35"/>
      <c r="AE452" s="35"/>
      <c r="AR452" s="185" t="s">
        <v>139</v>
      </c>
      <c r="AT452" s="185" t="s">
        <v>134</v>
      </c>
      <c r="AU452" s="185" t="s">
        <v>82</v>
      </c>
      <c r="AY452" s="18" t="s">
        <v>132</v>
      </c>
      <c r="BE452" s="186">
        <f>IF(N452="základní",J452,0)</f>
        <v>0</v>
      </c>
      <c r="BF452" s="186">
        <f>IF(N452="snížená",J452,0)</f>
        <v>0</v>
      </c>
      <c r="BG452" s="186">
        <f>IF(N452="zákl. přenesená",J452,0)</f>
        <v>0</v>
      </c>
      <c r="BH452" s="186">
        <f>IF(N452="sníž. přenesená",J452,0)</f>
        <v>0</v>
      </c>
      <c r="BI452" s="186">
        <f>IF(N452="nulová",J452,0)</f>
        <v>0</v>
      </c>
      <c r="BJ452" s="18" t="s">
        <v>80</v>
      </c>
      <c r="BK452" s="186">
        <f>ROUND(I452*H452,2)</f>
        <v>0</v>
      </c>
      <c r="BL452" s="18" t="s">
        <v>139</v>
      </c>
      <c r="BM452" s="185" t="s">
        <v>1196</v>
      </c>
    </row>
    <row r="453" spans="1:65" s="2" customFormat="1" ht="87.75">
      <c r="A453" s="35"/>
      <c r="B453" s="36"/>
      <c r="C453" s="37"/>
      <c r="D453" s="187" t="s">
        <v>141</v>
      </c>
      <c r="E453" s="37"/>
      <c r="F453" s="188" t="s">
        <v>1197</v>
      </c>
      <c r="G453" s="37"/>
      <c r="H453" s="37"/>
      <c r="I453" s="189"/>
      <c r="J453" s="37"/>
      <c r="K453" s="37"/>
      <c r="L453" s="40"/>
      <c r="M453" s="190"/>
      <c r="N453" s="191"/>
      <c r="O453" s="65"/>
      <c r="P453" s="65"/>
      <c r="Q453" s="65"/>
      <c r="R453" s="65"/>
      <c r="S453" s="65"/>
      <c r="T453" s="66"/>
      <c r="U453" s="35"/>
      <c r="V453" s="35"/>
      <c r="W453" s="35"/>
      <c r="X453" s="35"/>
      <c r="Y453" s="35"/>
      <c r="Z453" s="35"/>
      <c r="AA453" s="35"/>
      <c r="AB453" s="35"/>
      <c r="AC453" s="35"/>
      <c r="AD453" s="35"/>
      <c r="AE453" s="35"/>
      <c r="AT453" s="18" t="s">
        <v>141</v>
      </c>
      <c r="AU453" s="18" t="s">
        <v>82</v>
      </c>
    </row>
    <row r="454" spans="1:65" s="13" customFormat="1" ht="11.25">
      <c r="B454" s="192"/>
      <c r="C454" s="193"/>
      <c r="D454" s="187" t="s">
        <v>143</v>
      </c>
      <c r="E454" s="194" t="s">
        <v>19</v>
      </c>
      <c r="F454" s="195" t="s">
        <v>1198</v>
      </c>
      <c r="G454" s="193"/>
      <c r="H454" s="194" t="s">
        <v>19</v>
      </c>
      <c r="I454" s="196"/>
      <c r="J454" s="193"/>
      <c r="K454" s="193"/>
      <c r="L454" s="197"/>
      <c r="M454" s="198"/>
      <c r="N454" s="199"/>
      <c r="O454" s="199"/>
      <c r="P454" s="199"/>
      <c r="Q454" s="199"/>
      <c r="R454" s="199"/>
      <c r="S454" s="199"/>
      <c r="T454" s="200"/>
      <c r="AT454" s="201" t="s">
        <v>143</v>
      </c>
      <c r="AU454" s="201" t="s">
        <v>82</v>
      </c>
      <c r="AV454" s="13" t="s">
        <v>80</v>
      </c>
      <c r="AW454" s="13" t="s">
        <v>33</v>
      </c>
      <c r="AX454" s="13" t="s">
        <v>72</v>
      </c>
      <c r="AY454" s="201" t="s">
        <v>132</v>
      </c>
    </row>
    <row r="455" spans="1:65" s="14" customFormat="1" ht="11.25">
      <c r="B455" s="202"/>
      <c r="C455" s="203"/>
      <c r="D455" s="187" t="s">
        <v>143</v>
      </c>
      <c r="E455" s="204" t="s">
        <v>19</v>
      </c>
      <c r="F455" s="205" t="s">
        <v>1199</v>
      </c>
      <c r="G455" s="203"/>
      <c r="H455" s="206">
        <v>32</v>
      </c>
      <c r="I455" s="207"/>
      <c r="J455" s="203"/>
      <c r="K455" s="203"/>
      <c r="L455" s="208"/>
      <c r="M455" s="209"/>
      <c r="N455" s="210"/>
      <c r="O455" s="210"/>
      <c r="P455" s="210"/>
      <c r="Q455" s="210"/>
      <c r="R455" s="210"/>
      <c r="S455" s="210"/>
      <c r="T455" s="211"/>
      <c r="AT455" s="212" t="s">
        <v>143</v>
      </c>
      <c r="AU455" s="212" t="s">
        <v>82</v>
      </c>
      <c r="AV455" s="14" t="s">
        <v>82</v>
      </c>
      <c r="AW455" s="14" t="s">
        <v>33</v>
      </c>
      <c r="AX455" s="14" t="s">
        <v>80</v>
      </c>
      <c r="AY455" s="212" t="s">
        <v>132</v>
      </c>
    </row>
    <row r="456" spans="1:65" s="2" customFormat="1" ht="24.2" customHeight="1">
      <c r="A456" s="35"/>
      <c r="B456" s="36"/>
      <c r="C456" s="174" t="s">
        <v>1200</v>
      </c>
      <c r="D456" s="174" t="s">
        <v>134</v>
      </c>
      <c r="E456" s="175" t="s">
        <v>1201</v>
      </c>
      <c r="F456" s="176" t="s">
        <v>1202</v>
      </c>
      <c r="G456" s="177" t="s">
        <v>293</v>
      </c>
      <c r="H456" s="178">
        <v>32</v>
      </c>
      <c r="I456" s="179"/>
      <c r="J456" s="180">
        <f>ROUND(I456*H456,2)</f>
        <v>0</v>
      </c>
      <c r="K456" s="176" t="s">
        <v>138</v>
      </c>
      <c r="L456" s="40"/>
      <c r="M456" s="181" t="s">
        <v>19</v>
      </c>
      <c r="N456" s="182" t="s">
        <v>43</v>
      </c>
      <c r="O456" s="65"/>
      <c r="P456" s="183">
        <f>O456*H456</f>
        <v>0</v>
      </c>
      <c r="Q456" s="183">
        <v>1.5694400000000001E-4</v>
      </c>
      <c r="R456" s="183">
        <f>Q456*H456</f>
        <v>5.0222080000000002E-3</v>
      </c>
      <c r="S456" s="183">
        <v>0</v>
      </c>
      <c r="T456" s="184">
        <f>S456*H456</f>
        <v>0</v>
      </c>
      <c r="U456" s="35"/>
      <c r="V456" s="35"/>
      <c r="W456" s="35"/>
      <c r="X456" s="35"/>
      <c r="Y456" s="35"/>
      <c r="Z456" s="35"/>
      <c r="AA456" s="35"/>
      <c r="AB456" s="35"/>
      <c r="AC456" s="35"/>
      <c r="AD456" s="35"/>
      <c r="AE456" s="35"/>
      <c r="AR456" s="185" t="s">
        <v>139</v>
      </c>
      <c r="AT456" s="185" t="s">
        <v>134</v>
      </c>
      <c r="AU456" s="185" t="s">
        <v>82</v>
      </c>
      <c r="AY456" s="18" t="s">
        <v>132</v>
      </c>
      <c r="BE456" s="186">
        <f>IF(N456="základní",J456,0)</f>
        <v>0</v>
      </c>
      <c r="BF456" s="186">
        <f>IF(N456="snížená",J456,0)</f>
        <v>0</v>
      </c>
      <c r="BG456" s="186">
        <f>IF(N456="zákl. přenesená",J456,0)</f>
        <v>0</v>
      </c>
      <c r="BH456" s="186">
        <f>IF(N456="sníž. přenesená",J456,0)</f>
        <v>0</v>
      </c>
      <c r="BI456" s="186">
        <f>IF(N456="nulová",J456,0)</f>
        <v>0</v>
      </c>
      <c r="BJ456" s="18" t="s">
        <v>80</v>
      </c>
      <c r="BK456" s="186">
        <f>ROUND(I456*H456,2)</f>
        <v>0</v>
      </c>
      <c r="BL456" s="18" t="s">
        <v>139</v>
      </c>
      <c r="BM456" s="185" t="s">
        <v>1203</v>
      </c>
    </row>
    <row r="457" spans="1:65" s="2" customFormat="1" ht="87.75">
      <c r="A457" s="35"/>
      <c r="B457" s="36"/>
      <c r="C457" s="37"/>
      <c r="D457" s="187" t="s">
        <v>141</v>
      </c>
      <c r="E457" s="37"/>
      <c r="F457" s="188" t="s">
        <v>1197</v>
      </c>
      <c r="G457" s="37"/>
      <c r="H457" s="37"/>
      <c r="I457" s="189"/>
      <c r="J457" s="37"/>
      <c r="K457" s="37"/>
      <c r="L457" s="40"/>
      <c r="M457" s="190"/>
      <c r="N457" s="191"/>
      <c r="O457" s="65"/>
      <c r="P457" s="65"/>
      <c r="Q457" s="65"/>
      <c r="R457" s="65"/>
      <c r="S457" s="65"/>
      <c r="T457" s="66"/>
      <c r="U457" s="35"/>
      <c r="V457" s="35"/>
      <c r="W457" s="35"/>
      <c r="X457" s="35"/>
      <c r="Y457" s="35"/>
      <c r="Z457" s="35"/>
      <c r="AA457" s="35"/>
      <c r="AB457" s="35"/>
      <c r="AC457" s="35"/>
      <c r="AD457" s="35"/>
      <c r="AE457" s="35"/>
      <c r="AT457" s="18" t="s">
        <v>141</v>
      </c>
      <c r="AU457" s="18" t="s">
        <v>82</v>
      </c>
    </row>
    <row r="458" spans="1:65" s="13" customFormat="1" ht="11.25">
      <c r="B458" s="192"/>
      <c r="C458" s="193"/>
      <c r="D458" s="187" t="s">
        <v>143</v>
      </c>
      <c r="E458" s="194" t="s">
        <v>19</v>
      </c>
      <c r="F458" s="195" t="s">
        <v>1204</v>
      </c>
      <c r="G458" s="193"/>
      <c r="H458" s="194" t="s">
        <v>19</v>
      </c>
      <c r="I458" s="196"/>
      <c r="J458" s="193"/>
      <c r="K458" s="193"/>
      <c r="L458" s="197"/>
      <c r="M458" s="198"/>
      <c r="N458" s="199"/>
      <c r="O458" s="199"/>
      <c r="P458" s="199"/>
      <c r="Q458" s="199"/>
      <c r="R458" s="199"/>
      <c r="S458" s="199"/>
      <c r="T458" s="200"/>
      <c r="AT458" s="201" t="s">
        <v>143</v>
      </c>
      <c r="AU458" s="201" t="s">
        <v>82</v>
      </c>
      <c r="AV458" s="13" t="s">
        <v>80</v>
      </c>
      <c r="AW458" s="13" t="s">
        <v>33</v>
      </c>
      <c r="AX458" s="13" t="s">
        <v>72</v>
      </c>
      <c r="AY458" s="201" t="s">
        <v>132</v>
      </c>
    </row>
    <row r="459" spans="1:65" s="14" customFormat="1" ht="11.25">
      <c r="B459" s="202"/>
      <c r="C459" s="203"/>
      <c r="D459" s="187" t="s">
        <v>143</v>
      </c>
      <c r="E459" s="204" t="s">
        <v>19</v>
      </c>
      <c r="F459" s="205" t="s">
        <v>1199</v>
      </c>
      <c r="G459" s="203"/>
      <c r="H459" s="206">
        <v>32</v>
      </c>
      <c r="I459" s="207"/>
      <c r="J459" s="203"/>
      <c r="K459" s="203"/>
      <c r="L459" s="208"/>
      <c r="M459" s="209"/>
      <c r="N459" s="210"/>
      <c r="O459" s="210"/>
      <c r="P459" s="210"/>
      <c r="Q459" s="210"/>
      <c r="R459" s="210"/>
      <c r="S459" s="210"/>
      <c r="T459" s="211"/>
      <c r="AT459" s="212" t="s">
        <v>143</v>
      </c>
      <c r="AU459" s="212" t="s">
        <v>82</v>
      </c>
      <c r="AV459" s="14" t="s">
        <v>82</v>
      </c>
      <c r="AW459" s="14" t="s">
        <v>33</v>
      </c>
      <c r="AX459" s="14" t="s">
        <v>80</v>
      </c>
      <c r="AY459" s="212" t="s">
        <v>132</v>
      </c>
    </row>
    <row r="460" spans="1:65" s="2" customFormat="1" ht="24.2" customHeight="1">
      <c r="A460" s="35"/>
      <c r="B460" s="36"/>
      <c r="C460" s="174" t="s">
        <v>1205</v>
      </c>
      <c r="D460" s="174" t="s">
        <v>134</v>
      </c>
      <c r="E460" s="175" t="s">
        <v>1206</v>
      </c>
      <c r="F460" s="176" t="s">
        <v>1207</v>
      </c>
      <c r="G460" s="177" t="s">
        <v>293</v>
      </c>
      <c r="H460" s="178">
        <v>32</v>
      </c>
      <c r="I460" s="179"/>
      <c r="J460" s="180">
        <f>ROUND(I460*H460,2)</f>
        <v>0</v>
      </c>
      <c r="K460" s="176" t="s">
        <v>19</v>
      </c>
      <c r="L460" s="40"/>
      <c r="M460" s="181" t="s">
        <v>19</v>
      </c>
      <c r="N460" s="182" t="s">
        <v>43</v>
      </c>
      <c r="O460" s="65"/>
      <c r="P460" s="183">
        <f>O460*H460</f>
        <v>0</v>
      </c>
      <c r="Q460" s="183">
        <v>2.7E-4</v>
      </c>
      <c r="R460" s="183">
        <f>Q460*H460</f>
        <v>8.6400000000000001E-3</v>
      </c>
      <c r="S460" s="183">
        <v>0</v>
      </c>
      <c r="T460" s="184">
        <f>S460*H460</f>
        <v>0</v>
      </c>
      <c r="U460" s="35"/>
      <c r="V460" s="35"/>
      <c r="W460" s="35"/>
      <c r="X460" s="35"/>
      <c r="Y460" s="35"/>
      <c r="Z460" s="35"/>
      <c r="AA460" s="35"/>
      <c r="AB460" s="35"/>
      <c r="AC460" s="35"/>
      <c r="AD460" s="35"/>
      <c r="AE460" s="35"/>
      <c r="AR460" s="185" t="s">
        <v>139</v>
      </c>
      <c r="AT460" s="185" t="s">
        <v>134</v>
      </c>
      <c r="AU460" s="185" t="s">
        <v>82</v>
      </c>
      <c r="AY460" s="18" t="s">
        <v>132</v>
      </c>
      <c r="BE460" s="186">
        <f>IF(N460="základní",J460,0)</f>
        <v>0</v>
      </c>
      <c r="BF460" s="186">
        <f>IF(N460="snížená",J460,0)</f>
        <v>0</v>
      </c>
      <c r="BG460" s="186">
        <f>IF(N460="zákl. přenesená",J460,0)</f>
        <v>0</v>
      </c>
      <c r="BH460" s="186">
        <f>IF(N460="sníž. přenesená",J460,0)</f>
        <v>0</v>
      </c>
      <c r="BI460" s="186">
        <f>IF(N460="nulová",J460,0)</f>
        <v>0</v>
      </c>
      <c r="BJ460" s="18" t="s">
        <v>80</v>
      </c>
      <c r="BK460" s="186">
        <f>ROUND(I460*H460,2)</f>
        <v>0</v>
      </c>
      <c r="BL460" s="18" t="s">
        <v>139</v>
      </c>
      <c r="BM460" s="185" t="s">
        <v>1208</v>
      </c>
    </row>
    <row r="461" spans="1:65" s="2" customFormat="1" ht="87.75">
      <c r="A461" s="35"/>
      <c r="B461" s="36"/>
      <c r="C461" s="37"/>
      <c r="D461" s="187" t="s">
        <v>141</v>
      </c>
      <c r="E461" s="37"/>
      <c r="F461" s="188" t="s">
        <v>1197</v>
      </c>
      <c r="G461" s="37"/>
      <c r="H461" s="37"/>
      <c r="I461" s="189"/>
      <c r="J461" s="37"/>
      <c r="K461" s="37"/>
      <c r="L461" s="40"/>
      <c r="M461" s="190"/>
      <c r="N461" s="191"/>
      <c r="O461" s="65"/>
      <c r="P461" s="65"/>
      <c r="Q461" s="65"/>
      <c r="R461" s="65"/>
      <c r="S461" s="65"/>
      <c r="T461" s="66"/>
      <c r="U461" s="35"/>
      <c r="V461" s="35"/>
      <c r="W461" s="35"/>
      <c r="X461" s="35"/>
      <c r="Y461" s="35"/>
      <c r="Z461" s="35"/>
      <c r="AA461" s="35"/>
      <c r="AB461" s="35"/>
      <c r="AC461" s="35"/>
      <c r="AD461" s="35"/>
      <c r="AE461" s="35"/>
      <c r="AT461" s="18" t="s">
        <v>141</v>
      </c>
      <c r="AU461" s="18" t="s">
        <v>82</v>
      </c>
    </row>
    <row r="462" spans="1:65" s="13" customFormat="1" ht="11.25">
      <c r="B462" s="192"/>
      <c r="C462" s="193"/>
      <c r="D462" s="187" t="s">
        <v>143</v>
      </c>
      <c r="E462" s="194" t="s">
        <v>19</v>
      </c>
      <c r="F462" s="195" t="s">
        <v>1198</v>
      </c>
      <c r="G462" s="193"/>
      <c r="H462" s="194" t="s">
        <v>19</v>
      </c>
      <c r="I462" s="196"/>
      <c r="J462" s="193"/>
      <c r="K462" s="193"/>
      <c r="L462" s="197"/>
      <c r="M462" s="198"/>
      <c r="N462" s="199"/>
      <c r="O462" s="199"/>
      <c r="P462" s="199"/>
      <c r="Q462" s="199"/>
      <c r="R462" s="199"/>
      <c r="S462" s="199"/>
      <c r="T462" s="200"/>
      <c r="AT462" s="201" t="s">
        <v>143</v>
      </c>
      <c r="AU462" s="201" t="s">
        <v>82</v>
      </c>
      <c r="AV462" s="13" t="s">
        <v>80</v>
      </c>
      <c r="AW462" s="13" t="s">
        <v>33</v>
      </c>
      <c r="AX462" s="13" t="s">
        <v>72</v>
      </c>
      <c r="AY462" s="201" t="s">
        <v>132</v>
      </c>
    </row>
    <row r="463" spans="1:65" s="14" customFormat="1" ht="11.25">
      <c r="B463" s="202"/>
      <c r="C463" s="203"/>
      <c r="D463" s="187" t="s">
        <v>143</v>
      </c>
      <c r="E463" s="204" t="s">
        <v>19</v>
      </c>
      <c r="F463" s="205" t="s">
        <v>1199</v>
      </c>
      <c r="G463" s="203"/>
      <c r="H463" s="206">
        <v>32</v>
      </c>
      <c r="I463" s="207"/>
      <c r="J463" s="203"/>
      <c r="K463" s="203"/>
      <c r="L463" s="208"/>
      <c r="M463" s="209"/>
      <c r="N463" s="210"/>
      <c r="O463" s="210"/>
      <c r="P463" s="210"/>
      <c r="Q463" s="210"/>
      <c r="R463" s="210"/>
      <c r="S463" s="210"/>
      <c r="T463" s="211"/>
      <c r="AT463" s="212" t="s">
        <v>143</v>
      </c>
      <c r="AU463" s="212" t="s">
        <v>82</v>
      </c>
      <c r="AV463" s="14" t="s">
        <v>82</v>
      </c>
      <c r="AW463" s="14" t="s">
        <v>33</v>
      </c>
      <c r="AX463" s="14" t="s">
        <v>80</v>
      </c>
      <c r="AY463" s="212" t="s">
        <v>132</v>
      </c>
    </row>
    <row r="464" spans="1:65" s="2" customFormat="1" ht="24.2" customHeight="1">
      <c r="A464" s="35"/>
      <c r="B464" s="36"/>
      <c r="C464" s="174" t="s">
        <v>1209</v>
      </c>
      <c r="D464" s="174" t="s">
        <v>134</v>
      </c>
      <c r="E464" s="175" t="s">
        <v>1210</v>
      </c>
      <c r="F464" s="176" t="s">
        <v>1211</v>
      </c>
      <c r="G464" s="177" t="s">
        <v>293</v>
      </c>
      <c r="H464" s="178">
        <v>32</v>
      </c>
      <c r="I464" s="179"/>
      <c r="J464" s="180">
        <f>ROUND(I464*H464,2)</f>
        <v>0</v>
      </c>
      <c r="K464" s="176" t="s">
        <v>19</v>
      </c>
      <c r="L464" s="40"/>
      <c r="M464" s="181" t="s">
        <v>19</v>
      </c>
      <c r="N464" s="182" t="s">
        <v>43</v>
      </c>
      <c r="O464" s="65"/>
      <c r="P464" s="183">
        <f>O464*H464</f>
        <v>0</v>
      </c>
      <c r="Q464" s="183">
        <v>8.0000000000000004E-4</v>
      </c>
      <c r="R464" s="183">
        <f>Q464*H464</f>
        <v>2.5600000000000001E-2</v>
      </c>
      <c r="S464" s="183">
        <v>0</v>
      </c>
      <c r="T464" s="184">
        <f>S464*H464</f>
        <v>0</v>
      </c>
      <c r="U464" s="35"/>
      <c r="V464" s="35"/>
      <c r="W464" s="35"/>
      <c r="X464" s="35"/>
      <c r="Y464" s="35"/>
      <c r="Z464" s="35"/>
      <c r="AA464" s="35"/>
      <c r="AB464" s="35"/>
      <c r="AC464" s="35"/>
      <c r="AD464" s="35"/>
      <c r="AE464" s="35"/>
      <c r="AR464" s="185" t="s">
        <v>139</v>
      </c>
      <c r="AT464" s="185" t="s">
        <v>134</v>
      </c>
      <c r="AU464" s="185" t="s">
        <v>82</v>
      </c>
      <c r="AY464" s="18" t="s">
        <v>132</v>
      </c>
      <c r="BE464" s="186">
        <f>IF(N464="základní",J464,0)</f>
        <v>0</v>
      </c>
      <c r="BF464" s="186">
        <f>IF(N464="snížená",J464,0)</f>
        <v>0</v>
      </c>
      <c r="BG464" s="186">
        <f>IF(N464="zákl. přenesená",J464,0)</f>
        <v>0</v>
      </c>
      <c r="BH464" s="186">
        <f>IF(N464="sníž. přenesená",J464,0)</f>
        <v>0</v>
      </c>
      <c r="BI464" s="186">
        <f>IF(N464="nulová",J464,0)</f>
        <v>0</v>
      </c>
      <c r="BJ464" s="18" t="s">
        <v>80</v>
      </c>
      <c r="BK464" s="186">
        <f>ROUND(I464*H464,2)</f>
        <v>0</v>
      </c>
      <c r="BL464" s="18" t="s">
        <v>139</v>
      </c>
      <c r="BM464" s="185" t="s">
        <v>1212</v>
      </c>
    </row>
    <row r="465" spans="1:65" s="2" customFormat="1" ht="87.75">
      <c r="A465" s="35"/>
      <c r="B465" s="36"/>
      <c r="C465" s="37"/>
      <c r="D465" s="187" t="s">
        <v>141</v>
      </c>
      <c r="E465" s="37"/>
      <c r="F465" s="188" t="s">
        <v>1197</v>
      </c>
      <c r="G465" s="37"/>
      <c r="H465" s="37"/>
      <c r="I465" s="189"/>
      <c r="J465" s="37"/>
      <c r="K465" s="37"/>
      <c r="L465" s="40"/>
      <c r="M465" s="190"/>
      <c r="N465" s="191"/>
      <c r="O465" s="65"/>
      <c r="P465" s="65"/>
      <c r="Q465" s="65"/>
      <c r="R465" s="65"/>
      <c r="S465" s="65"/>
      <c r="T465" s="66"/>
      <c r="U465" s="35"/>
      <c r="V465" s="35"/>
      <c r="W465" s="35"/>
      <c r="X465" s="35"/>
      <c r="Y465" s="35"/>
      <c r="Z465" s="35"/>
      <c r="AA465" s="35"/>
      <c r="AB465" s="35"/>
      <c r="AC465" s="35"/>
      <c r="AD465" s="35"/>
      <c r="AE465" s="35"/>
      <c r="AT465" s="18" t="s">
        <v>141</v>
      </c>
      <c r="AU465" s="18" t="s">
        <v>82</v>
      </c>
    </row>
    <row r="466" spans="1:65" s="13" customFormat="1" ht="11.25">
      <c r="B466" s="192"/>
      <c r="C466" s="193"/>
      <c r="D466" s="187" t="s">
        <v>143</v>
      </c>
      <c r="E466" s="194" t="s">
        <v>19</v>
      </c>
      <c r="F466" s="195" t="s">
        <v>1204</v>
      </c>
      <c r="G466" s="193"/>
      <c r="H466" s="194" t="s">
        <v>19</v>
      </c>
      <c r="I466" s="196"/>
      <c r="J466" s="193"/>
      <c r="K466" s="193"/>
      <c r="L466" s="197"/>
      <c r="M466" s="198"/>
      <c r="N466" s="199"/>
      <c r="O466" s="199"/>
      <c r="P466" s="199"/>
      <c r="Q466" s="199"/>
      <c r="R466" s="199"/>
      <c r="S466" s="199"/>
      <c r="T466" s="200"/>
      <c r="AT466" s="201" t="s">
        <v>143</v>
      </c>
      <c r="AU466" s="201" t="s">
        <v>82</v>
      </c>
      <c r="AV466" s="13" t="s">
        <v>80</v>
      </c>
      <c r="AW466" s="13" t="s">
        <v>33</v>
      </c>
      <c r="AX466" s="13" t="s">
        <v>72</v>
      </c>
      <c r="AY466" s="201" t="s">
        <v>132</v>
      </c>
    </row>
    <row r="467" spans="1:65" s="13" customFormat="1" ht="11.25">
      <c r="B467" s="192"/>
      <c r="C467" s="193"/>
      <c r="D467" s="187" t="s">
        <v>143</v>
      </c>
      <c r="E467" s="194" t="s">
        <v>19</v>
      </c>
      <c r="F467" s="195" t="s">
        <v>1213</v>
      </c>
      <c r="G467" s="193"/>
      <c r="H467" s="194" t="s">
        <v>19</v>
      </c>
      <c r="I467" s="196"/>
      <c r="J467" s="193"/>
      <c r="K467" s="193"/>
      <c r="L467" s="197"/>
      <c r="M467" s="198"/>
      <c r="N467" s="199"/>
      <c r="O467" s="199"/>
      <c r="P467" s="199"/>
      <c r="Q467" s="199"/>
      <c r="R467" s="199"/>
      <c r="S467" s="199"/>
      <c r="T467" s="200"/>
      <c r="AT467" s="201" t="s">
        <v>143</v>
      </c>
      <c r="AU467" s="201" t="s">
        <v>82</v>
      </c>
      <c r="AV467" s="13" t="s">
        <v>80</v>
      </c>
      <c r="AW467" s="13" t="s">
        <v>33</v>
      </c>
      <c r="AX467" s="13" t="s">
        <v>72</v>
      </c>
      <c r="AY467" s="201" t="s">
        <v>132</v>
      </c>
    </row>
    <row r="468" spans="1:65" s="14" customFormat="1" ht="11.25">
      <c r="B468" s="202"/>
      <c r="C468" s="203"/>
      <c r="D468" s="187" t="s">
        <v>143</v>
      </c>
      <c r="E468" s="204" t="s">
        <v>19</v>
      </c>
      <c r="F468" s="205" t="s">
        <v>1199</v>
      </c>
      <c r="G468" s="203"/>
      <c r="H468" s="206">
        <v>32</v>
      </c>
      <c r="I468" s="207"/>
      <c r="J468" s="203"/>
      <c r="K468" s="203"/>
      <c r="L468" s="208"/>
      <c r="M468" s="209"/>
      <c r="N468" s="210"/>
      <c r="O468" s="210"/>
      <c r="P468" s="210"/>
      <c r="Q468" s="210"/>
      <c r="R468" s="210"/>
      <c r="S468" s="210"/>
      <c r="T468" s="211"/>
      <c r="AT468" s="212" t="s">
        <v>143</v>
      </c>
      <c r="AU468" s="212" t="s">
        <v>82</v>
      </c>
      <c r="AV468" s="14" t="s">
        <v>82</v>
      </c>
      <c r="AW468" s="14" t="s">
        <v>33</v>
      </c>
      <c r="AX468" s="14" t="s">
        <v>80</v>
      </c>
      <c r="AY468" s="212" t="s">
        <v>132</v>
      </c>
    </row>
    <row r="469" spans="1:65" s="2" customFormat="1" ht="14.45" customHeight="1">
      <c r="A469" s="35"/>
      <c r="B469" s="36"/>
      <c r="C469" s="174" t="s">
        <v>1214</v>
      </c>
      <c r="D469" s="174" t="s">
        <v>134</v>
      </c>
      <c r="E469" s="175" t="s">
        <v>1215</v>
      </c>
      <c r="F469" s="176" t="s">
        <v>1216</v>
      </c>
      <c r="G469" s="177" t="s">
        <v>183</v>
      </c>
      <c r="H469" s="178">
        <v>16.527000000000001</v>
      </c>
      <c r="I469" s="179"/>
      <c r="J469" s="180">
        <f>ROUND(I469*H469,2)</f>
        <v>0</v>
      </c>
      <c r="K469" s="176" t="s">
        <v>138</v>
      </c>
      <c r="L469" s="40"/>
      <c r="M469" s="181" t="s">
        <v>19</v>
      </c>
      <c r="N469" s="182" t="s">
        <v>43</v>
      </c>
      <c r="O469" s="65"/>
      <c r="P469" s="183">
        <f>O469*H469</f>
        <v>0</v>
      </c>
      <c r="Q469" s="183">
        <v>0.12</v>
      </c>
      <c r="R469" s="183">
        <f>Q469*H469</f>
        <v>1.9832400000000001</v>
      </c>
      <c r="S469" s="183">
        <v>2.1</v>
      </c>
      <c r="T469" s="184">
        <f>S469*H469</f>
        <v>34.706700000000005</v>
      </c>
      <c r="U469" s="35"/>
      <c r="V469" s="35"/>
      <c r="W469" s="35"/>
      <c r="X469" s="35"/>
      <c r="Y469" s="35"/>
      <c r="Z469" s="35"/>
      <c r="AA469" s="35"/>
      <c r="AB469" s="35"/>
      <c r="AC469" s="35"/>
      <c r="AD469" s="35"/>
      <c r="AE469" s="35"/>
      <c r="AR469" s="185" t="s">
        <v>139</v>
      </c>
      <c r="AT469" s="185" t="s">
        <v>134</v>
      </c>
      <c r="AU469" s="185" t="s">
        <v>82</v>
      </c>
      <c r="AY469" s="18" t="s">
        <v>132</v>
      </c>
      <c r="BE469" s="186">
        <f>IF(N469="základní",J469,0)</f>
        <v>0</v>
      </c>
      <c r="BF469" s="186">
        <f>IF(N469="snížená",J469,0)</f>
        <v>0</v>
      </c>
      <c r="BG469" s="186">
        <f>IF(N469="zákl. přenesená",J469,0)</f>
        <v>0</v>
      </c>
      <c r="BH469" s="186">
        <f>IF(N469="sníž. přenesená",J469,0)</f>
        <v>0</v>
      </c>
      <c r="BI469" s="186">
        <f>IF(N469="nulová",J469,0)</f>
        <v>0</v>
      </c>
      <c r="BJ469" s="18" t="s">
        <v>80</v>
      </c>
      <c r="BK469" s="186">
        <f>ROUND(I469*H469,2)</f>
        <v>0</v>
      </c>
      <c r="BL469" s="18" t="s">
        <v>139</v>
      </c>
      <c r="BM469" s="185" t="s">
        <v>1217</v>
      </c>
    </row>
    <row r="470" spans="1:65" s="2" customFormat="1" ht="146.25">
      <c r="A470" s="35"/>
      <c r="B470" s="36"/>
      <c r="C470" s="37"/>
      <c r="D470" s="187" t="s">
        <v>141</v>
      </c>
      <c r="E470" s="37"/>
      <c r="F470" s="188" t="s">
        <v>1218</v>
      </c>
      <c r="G470" s="37"/>
      <c r="H470" s="37"/>
      <c r="I470" s="189"/>
      <c r="J470" s="37"/>
      <c r="K470" s="37"/>
      <c r="L470" s="40"/>
      <c r="M470" s="190"/>
      <c r="N470" s="191"/>
      <c r="O470" s="65"/>
      <c r="P470" s="65"/>
      <c r="Q470" s="65"/>
      <c r="R470" s="65"/>
      <c r="S470" s="65"/>
      <c r="T470" s="66"/>
      <c r="U470" s="35"/>
      <c r="V470" s="35"/>
      <c r="W470" s="35"/>
      <c r="X470" s="35"/>
      <c r="Y470" s="35"/>
      <c r="Z470" s="35"/>
      <c r="AA470" s="35"/>
      <c r="AB470" s="35"/>
      <c r="AC470" s="35"/>
      <c r="AD470" s="35"/>
      <c r="AE470" s="35"/>
      <c r="AT470" s="18" t="s">
        <v>141</v>
      </c>
      <c r="AU470" s="18" t="s">
        <v>82</v>
      </c>
    </row>
    <row r="471" spans="1:65" s="13" customFormat="1" ht="11.25">
      <c r="B471" s="192"/>
      <c r="C471" s="193"/>
      <c r="D471" s="187" t="s">
        <v>143</v>
      </c>
      <c r="E471" s="194" t="s">
        <v>19</v>
      </c>
      <c r="F471" s="195" t="s">
        <v>1219</v>
      </c>
      <c r="G471" s="193"/>
      <c r="H471" s="194" t="s">
        <v>19</v>
      </c>
      <c r="I471" s="196"/>
      <c r="J471" s="193"/>
      <c r="K471" s="193"/>
      <c r="L471" s="197"/>
      <c r="M471" s="198"/>
      <c r="N471" s="199"/>
      <c r="O471" s="199"/>
      <c r="P471" s="199"/>
      <c r="Q471" s="199"/>
      <c r="R471" s="199"/>
      <c r="S471" s="199"/>
      <c r="T471" s="200"/>
      <c r="AT471" s="201" t="s">
        <v>143</v>
      </c>
      <c r="AU471" s="201" t="s">
        <v>82</v>
      </c>
      <c r="AV471" s="13" t="s">
        <v>80</v>
      </c>
      <c r="AW471" s="13" t="s">
        <v>33</v>
      </c>
      <c r="AX471" s="13" t="s">
        <v>72</v>
      </c>
      <c r="AY471" s="201" t="s">
        <v>132</v>
      </c>
    </row>
    <row r="472" spans="1:65" s="14" customFormat="1" ht="11.25">
      <c r="B472" s="202"/>
      <c r="C472" s="203"/>
      <c r="D472" s="187" t="s">
        <v>143</v>
      </c>
      <c r="E472" s="204" t="s">
        <v>19</v>
      </c>
      <c r="F472" s="205" t="s">
        <v>1220</v>
      </c>
      <c r="G472" s="203"/>
      <c r="H472" s="206">
        <v>15.147</v>
      </c>
      <c r="I472" s="207"/>
      <c r="J472" s="203"/>
      <c r="K472" s="203"/>
      <c r="L472" s="208"/>
      <c r="M472" s="209"/>
      <c r="N472" s="210"/>
      <c r="O472" s="210"/>
      <c r="P472" s="210"/>
      <c r="Q472" s="210"/>
      <c r="R472" s="210"/>
      <c r="S472" s="210"/>
      <c r="T472" s="211"/>
      <c r="AT472" s="212" t="s">
        <v>143</v>
      </c>
      <c r="AU472" s="212" t="s">
        <v>82</v>
      </c>
      <c r="AV472" s="14" t="s">
        <v>82</v>
      </c>
      <c r="AW472" s="14" t="s">
        <v>33</v>
      </c>
      <c r="AX472" s="14" t="s">
        <v>72</v>
      </c>
      <c r="AY472" s="212" t="s">
        <v>132</v>
      </c>
    </row>
    <row r="473" spans="1:65" s="13" customFormat="1" ht="11.25">
      <c r="B473" s="192"/>
      <c r="C473" s="193"/>
      <c r="D473" s="187" t="s">
        <v>143</v>
      </c>
      <c r="E473" s="194" t="s">
        <v>19</v>
      </c>
      <c r="F473" s="195" t="s">
        <v>1221</v>
      </c>
      <c r="G473" s="193"/>
      <c r="H473" s="194" t="s">
        <v>19</v>
      </c>
      <c r="I473" s="196"/>
      <c r="J473" s="193"/>
      <c r="K473" s="193"/>
      <c r="L473" s="197"/>
      <c r="M473" s="198"/>
      <c r="N473" s="199"/>
      <c r="O473" s="199"/>
      <c r="P473" s="199"/>
      <c r="Q473" s="199"/>
      <c r="R473" s="199"/>
      <c r="S473" s="199"/>
      <c r="T473" s="200"/>
      <c r="AT473" s="201" t="s">
        <v>143</v>
      </c>
      <c r="AU473" s="201" t="s">
        <v>82</v>
      </c>
      <c r="AV473" s="13" t="s">
        <v>80</v>
      </c>
      <c r="AW473" s="13" t="s">
        <v>33</v>
      </c>
      <c r="AX473" s="13" t="s">
        <v>72</v>
      </c>
      <c r="AY473" s="201" t="s">
        <v>132</v>
      </c>
    </row>
    <row r="474" spans="1:65" s="14" customFormat="1" ht="11.25">
      <c r="B474" s="202"/>
      <c r="C474" s="203"/>
      <c r="D474" s="187" t="s">
        <v>143</v>
      </c>
      <c r="E474" s="204" t="s">
        <v>19</v>
      </c>
      <c r="F474" s="205" t="s">
        <v>1222</v>
      </c>
      <c r="G474" s="203"/>
      <c r="H474" s="206">
        <v>1.38</v>
      </c>
      <c r="I474" s="207"/>
      <c r="J474" s="203"/>
      <c r="K474" s="203"/>
      <c r="L474" s="208"/>
      <c r="M474" s="209"/>
      <c r="N474" s="210"/>
      <c r="O474" s="210"/>
      <c r="P474" s="210"/>
      <c r="Q474" s="210"/>
      <c r="R474" s="210"/>
      <c r="S474" s="210"/>
      <c r="T474" s="211"/>
      <c r="AT474" s="212" t="s">
        <v>143</v>
      </c>
      <c r="AU474" s="212" t="s">
        <v>82</v>
      </c>
      <c r="AV474" s="14" t="s">
        <v>82</v>
      </c>
      <c r="AW474" s="14" t="s">
        <v>33</v>
      </c>
      <c r="AX474" s="14" t="s">
        <v>72</v>
      </c>
      <c r="AY474" s="212" t="s">
        <v>132</v>
      </c>
    </row>
    <row r="475" spans="1:65" s="15" customFormat="1" ht="11.25">
      <c r="B475" s="213"/>
      <c r="C475" s="214"/>
      <c r="D475" s="187" t="s">
        <v>143</v>
      </c>
      <c r="E475" s="215" t="s">
        <v>19</v>
      </c>
      <c r="F475" s="216" t="s">
        <v>163</v>
      </c>
      <c r="G475" s="214"/>
      <c r="H475" s="217">
        <v>16.527000000000001</v>
      </c>
      <c r="I475" s="218"/>
      <c r="J475" s="214"/>
      <c r="K475" s="214"/>
      <c r="L475" s="219"/>
      <c r="M475" s="220"/>
      <c r="N475" s="221"/>
      <c r="O475" s="221"/>
      <c r="P475" s="221"/>
      <c r="Q475" s="221"/>
      <c r="R475" s="221"/>
      <c r="S475" s="221"/>
      <c r="T475" s="222"/>
      <c r="AT475" s="223" t="s">
        <v>143</v>
      </c>
      <c r="AU475" s="223" t="s">
        <v>82</v>
      </c>
      <c r="AV475" s="15" t="s">
        <v>139</v>
      </c>
      <c r="AW475" s="15" t="s">
        <v>33</v>
      </c>
      <c r="AX475" s="15" t="s">
        <v>80</v>
      </c>
      <c r="AY475" s="223" t="s">
        <v>132</v>
      </c>
    </row>
    <row r="476" spans="1:65" s="2" customFormat="1" ht="14.45" customHeight="1">
      <c r="A476" s="35"/>
      <c r="B476" s="36"/>
      <c r="C476" s="174" t="s">
        <v>1223</v>
      </c>
      <c r="D476" s="174" t="s">
        <v>134</v>
      </c>
      <c r="E476" s="175" t="s">
        <v>1224</v>
      </c>
      <c r="F476" s="176" t="s">
        <v>1225</v>
      </c>
      <c r="G476" s="177" t="s">
        <v>183</v>
      </c>
      <c r="H476" s="178">
        <v>24.93</v>
      </c>
      <c r="I476" s="179"/>
      <c r="J476" s="180">
        <f>ROUND(I476*H476,2)</f>
        <v>0</v>
      </c>
      <c r="K476" s="176" t="s">
        <v>138</v>
      </c>
      <c r="L476" s="40"/>
      <c r="M476" s="181" t="s">
        <v>19</v>
      </c>
      <c r="N476" s="182" t="s">
        <v>43</v>
      </c>
      <c r="O476" s="65"/>
      <c r="P476" s="183">
        <f>O476*H476</f>
        <v>0</v>
      </c>
      <c r="Q476" s="183">
        <v>0.12171</v>
      </c>
      <c r="R476" s="183">
        <f>Q476*H476</f>
        <v>3.0342302999999999</v>
      </c>
      <c r="S476" s="183">
        <v>2.4</v>
      </c>
      <c r="T476" s="184">
        <f>S476*H476</f>
        <v>59.831999999999994</v>
      </c>
      <c r="U476" s="35"/>
      <c r="V476" s="35"/>
      <c r="W476" s="35"/>
      <c r="X476" s="35"/>
      <c r="Y476" s="35"/>
      <c r="Z476" s="35"/>
      <c r="AA476" s="35"/>
      <c r="AB476" s="35"/>
      <c r="AC476" s="35"/>
      <c r="AD476" s="35"/>
      <c r="AE476" s="35"/>
      <c r="AR476" s="185" t="s">
        <v>139</v>
      </c>
      <c r="AT476" s="185" t="s">
        <v>134</v>
      </c>
      <c r="AU476" s="185" t="s">
        <v>82</v>
      </c>
      <c r="AY476" s="18" t="s">
        <v>132</v>
      </c>
      <c r="BE476" s="186">
        <f>IF(N476="základní",J476,0)</f>
        <v>0</v>
      </c>
      <c r="BF476" s="186">
        <f>IF(N476="snížená",J476,0)</f>
        <v>0</v>
      </c>
      <c r="BG476" s="186">
        <f>IF(N476="zákl. přenesená",J476,0)</f>
        <v>0</v>
      </c>
      <c r="BH476" s="186">
        <f>IF(N476="sníž. přenesená",J476,0)</f>
        <v>0</v>
      </c>
      <c r="BI476" s="186">
        <f>IF(N476="nulová",J476,0)</f>
        <v>0</v>
      </c>
      <c r="BJ476" s="18" t="s">
        <v>80</v>
      </c>
      <c r="BK476" s="186">
        <f>ROUND(I476*H476,2)</f>
        <v>0</v>
      </c>
      <c r="BL476" s="18" t="s">
        <v>139</v>
      </c>
      <c r="BM476" s="185" t="s">
        <v>1226</v>
      </c>
    </row>
    <row r="477" spans="1:65" s="2" customFormat="1" ht="146.25">
      <c r="A477" s="35"/>
      <c r="B477" s="36"/>
      <c r="C477" s="37"/>
      <c r="D477" s="187" t="s">
        <v>141</v>
      </c>
      <c r="E477" s="37"/>
      <c r="F477" s="188" t="s">
        <v>1218</v>
      </c>
      <c r="G477" s="37"/>
      <c r="H477" s="37"/>
      <c r="I477" s="189"/>
      <c r="J477" s="37"/>
      <c r="K477" s="37"/>
      <c r="L477" s="40"/>
      <c r="M477" s="190"/>
      <c r="N477" s="191"/>
      <c r="O477" s="65"/>
      <c r="P477" s="65"/>
      <c r="Q477" s="65"/>
      <c r="R477" s="65"/>
      <c r="S477" s="65"/>
      <c r="T477" s="66"/>
      <c r="U477" s="35"/>
      <c r="V477" s="35"/>
      <c r="W477" s="35"/>
      <c r="X477" s="35"/>
      <c r="Y477" s="35"/>
      <c r="Z477" s="35"/>
      <c r="AA477" s="35"/>
      <c r="AB477" s="35"/>
      <c r="AC477" s="35"/>
      <c r="AD477" s="35"/>
      <c r="AE477" s="35"/>
      <c r="AT477" s="18" t="s">
        <v>141</v>
      </c>
      <c r="AU477" s="18" t="s">
        <v>82</v>
      </c>
    </row>
    <row r="478" spans="1:65" s="13" customFormat="1" ht="11.25">
      <c r="B478" s="192"/>
      <c r="C478" s="193"/>
      <c r="D478" s="187" t="s">
        <v>143</v>
      </c>
      <c r="E478" s="194" t="s">
        <v>19</v>
      </c>
      <c r="F478" s="195" t="s">
        <v>1227</v>
      </c>
      <c r="G478" s="193"/>
      <c r="H478" s="194" t="s">
        <v>19</v>
      </c>
      <c r="I478" s="196"/>
      <c r="J478" s="193"/>
      <c r="K478" s="193"/>
      <c r="L478" s="197"/>
      <c r="M478" s="198"/>
      <c r="N478" s="199"/>
      <c r="O478" s="199"/>
      <c r="P478" s="199"/>
      <c r="Q478" s="199"/>
      <c r="R478" s="199"/>
      <c r="S478" s="199"/>
      <c r="T478" s="200"/>
      <c r="AT478" s="201" t="s">
        <v>143</v>
      </c>
      <c r="AU478" s="201" t="s">
        <v>82</v>
      </c>
      <c r="AV478" s="13" t="s">
        <v>80</v>
      </c>
      <c r="AW478" s="13" t="s">
        <v>33</v>
      </c>
      <c r="AX478" s="13" t="s">
        <v>72</v>
      </c>
      <c r="AY478" s="201" t="s">
        <v>132</v>
      </c>
    </row>
    <row r="479" spans="1:65" s="14" customFormat="1" ht="11.25">
      <c r="B479" s="202"/>
      <c r="C479" s="203"/>
      <c r="D479" s="187" t="s">
        <v>143</v>
      </c>
      <c r="E479" s="204" t="s">
        <v>19</v>
      </c>
      <c r="F479" s="205" t="s">
        <v>1228</v>
      </c>
      <c r="G479" s="203"/>
      <c r="H479" s="206">
        <v>24.93</v>
      </c>
      <c r="I479" s="207"/>
      <c r="J479" s="203"/>
      <c r="K479" s="203"/>
      <c r="L479" s="208"/>
      <c r="M479" s="209"/>
      <c r="N479" s="210"/>
      <c r="O479" s="210"/>
      <c r="P479" s="210"/>
      <c r="Q479" s="210"/>
      <c r="R479" s="210"/>
      <c r="S479" s="210"/>
      <c r="T479" s="211"/>
      <c r="AT479" s="212" t="s">
        <v>143</v>
      </c>
      <c r="AU479" s="212" t="s">
        <v>82</v>
      </c>
      <c r="AV479" s="14" t="s">
        <v>82</v>
      </c>
      <c r="AW479" s="14" t="s">
        <v>33</v>
      </c>
      <c r="AX479" s="14" t="s">
        <v>80</v>
      </c>
      <c r="AY479" s="212" t="s">
        <v>132</v>
      </c>
    </row>
    <row r="480" spans="1:65" s="2" customFormat="1" ht="14.45" customHeight="1">
      <c r="A480" s="35"/>
      <c r="B480" s="36"/>
      <c r="C480" s="174" t="s">
        <v>1229</v>
      </c>
      <c r="D480" s="174" t="s">
        <v>134</v>
      </c>
      <c r="E480" s="175" t="s">
        <v>1230</v>
      </c>
      <c r="F480" s="176" t="s">
        <v>1231</v>
      </c>
      <c r="G480" s="177" t="s">
        <v>250</v>
      </c>
      <c r="H480" s="178">
        <v>308.27999999999997</v>
      </c>
      <c r="I480" s="179"/>
      <c r="J480" s="180">
        <f>ROUND(I480*H480,2)</f>
        <v>0</v>
      </c>
      <c r="K480" s="176" t="s">
        <v>138</v>
      </c>
      <c r="L480" s="40"/>
      <c r="M480" s="181" t="s">
        <v>19</v>
      </c>
      <c r="N480" s="182" t="s">
        <v>43</v>
      </c>
      <c r="O480" s="65"/>
      <c r="P480" s="183">
        <f>O480*H480</f>
        <v>0</v>
      </c>
      <c r="Q480" s="183">
        <v>0</v>
      </c>
      <c r="R480" s="183">
        <f>Q480*H480</f>
        <v>0</v>
      </c>
      <c r="S480" s="183">
        <v>1E-3</v>
      </c>
      <c r="T480" s="184">
        <f>S480*H480</f>
        <v>0.30828</v>
      </c>
      <c r="U480" s="35"/>
      <c r="V480" s="35"/>
      <c r="W480" s="35"/>
      <c r="X480" s="35"/>
      <c r="Y480" s="35"/>
      <c r="Z480" s="35"/>
      <c r="AA480" s="35"/>
      <c r="AB480" s="35"/>
      <c r="AC480" s="35"/>
      <c r="AD480" s="35"/>
      <c r="AE480" s="35"/>
      <c r="AR480" s="185" t="s">
        <v>139</v>
      </c>
      <c r="AT480" s="185" t="s">
        <v>134</v>
      </c>
      <c r="AU480" s="185" t="s">
        <v>82</v>
      </c>
      <c r="AY480" s="18" t="s">
        <v>132</v>
      </c>
      <c r="BE480" s="186">
        <f>IF(N480="základní",J480,0)</f>
        <v>0</v>
      </c>
      <c r="BF480" s="186">
        <f>IF(N480="snížená",J480,0)</f>
        <v>0</v>
      </c>
      <c r="BG480" s="186">
        <f>IF(N480="zákl. přenesená",J480,0)</f>
        <v>0</v>
      </c>
      <c r="BH480" s="186">
        <f>IF(N480="sníž. přenesená",J480,0)</f>
        <v>0</v>
      </c>
      <c r="BI480" s="186">
        <f>IF(N480="nulová",J480,0)</f>
        <v>0</v>
      </c>
      <c r="BJ480" s="18" t="s">
        <v>80</v>
      </c>
      <c r="BK480" s="186">
        <f>ROUND(I480*H480,2)</f>
        <v>0</v>
      </c>
      <c r="BL480" s="18" t="s">
        <v>139</v>
      </c>
      <c r="BM480" s="185" t="s">
        <v>1232</v>
      </c>
    </row>
    <row r="481" spans="1:65" s="13" customFormat="1" ht="11.25">
      <c r="B481" s="192"/>
      <c r="C481" s="193"/>
      <c r="D481" s="187" t="s">
        <v>143</v>
      </c>
      <c r="E481" s="194" t="s">
        <v>19</v>
      </c>
      <c r="F481" s="195" t="s">
        <v>1233</v>
      </c>
      <c r="G481" s="193"/>
      <c r="H481" s="194" t="s">
        <v>19</v>
      </c>
      <c r="I481" s="196"/>
      <c r="J481" s="193"/>
      <c r="K481" s="193"/>
      <c r="L481" s="197"/>
      <c r="M481" s="198"/>
      <c r="N481" s="199"/>
      <c r="O481" s="199"/>
      <c r="P481" s="199"/>
      <c r="Q481" s="199"/>
      <c r="R481" s="199"/>
      <c r="S481" s="199"/>
      <c r="T481" s="200"/>
      <c r="AT481" s="201" t="s">
        <v>143</v>
      </c>
      <c r="AU481" s="201" t="s">
        <v>82</v>
      </c>
      <c r="AV481" s="13" t="s">
        <v>80</v>
      </c>
      <c r="AW481" s="13" t="s">
        <v>33</v>
      </c>
      <c r="AX481" s="13" t="s">
        <v>72</v>
      </c>
      <c r="AY481" s="201" t="s">
        <v>132</v>
      </c>
    </row>
    <row r="482" spans="1:65" s="13" customFormat="1" ht="11.25">
      <c r="B482" s="192"/>
      <c r="C482" s="193"/>
      <c r="D482" s="187" t="s">
        <v>143</v>
      </c>
      <c r="E482" s="194" t="s">
        <v>19</v>
      </c>
      <c r="F482" s="195" t="s">
        <v>1234</v>
      </c>
      <c r="G482" s="193"/>
      <c r="H482" s="194" t="s">
        <v>19</v>
      </c>
      <c r="I482" s="196"/>
      <c r="J482" s="193"/>
      <c r="K482" s="193"/>
      <c r="L482" s="197"/>
      <c r="M482" s="198"/>
      <c r="N482" s="199"/>
      <c r="O482" s="199"/>
      <c r="P482" s="199"/>
      <c r="Q482" s="199"/>
      <c r="R482" s="199"/>
      <c r="S482" s="199"/>
      <c r="T482" s="200"/>
      <c r="AT482" s="201" t="s">
        <v>143</v>
      </c>
      <c r="AU482" s="201" t="s">
        <v>82</v>
      </c>
      <c r="AV482" s="13" t="s">
        <v>80</v>
      </c>
      <c r="AW482" s="13" t="s">
        <v>33</v>
      </c>
      <c r="AX482" s="13" t="s">
        <v>72</v>
      </c>
      <c r="AY482" s="201" t="s">
        <v>132</v>
      </c>
    </row>
    <row r="483" spans="1:65" s="14" customFormat="1" ht="11.25">
      <c r="B483" s="202"/>
      <c r="C483" s="203"/>
      <c r="D483" s="187" t="s">
        <v>143</v>
      </c>
      <c r="E483" s="204" t="s">
        <v>19</v>
      </c>
      <c r="F483" s="205" t="s">
        <v>1235</v>
      </c>
      <c r="G483" s="203"/>
      <c r="H483" s="206">
        <v>308.27999999999997</v>
      </c>
      <c r="I483" s="207"/>
      <c r="J483" s="203"/>
      <c r="K483" s="203"/>
      <c r="L483" s="208"/>
      <c r="M483" s="209"/>
      <c r="N483" s="210"/>
      <c r="O483" s="210"/>
      <c r="P483" s="210"/>
      <c r="Q483" s="210"/>
      <c r="R483" s="210"/>
      <c r="S483" s="210"/>
      <c r="T483" s="211"/>
      <c r="AT483" s="212" t="s">
        <v>143</v>
      </c>
      <c r="AU483" s="212" t="s">
        <v>82</v>
      </c>
      <c r="AV483" s="14" t="s">
        <v>82</v>
      </c>
      <c r="AW483" s="14" t="s">
        <v>33</v>
      </c>
      <c r="AX483" s="14" t="s">
        <v>80</v>
      </c>
      <c r="AY483" s="212" t="s">
        <v>132</v>
      </c>
    </row>
    <row r="484" spans="1:65" s="2" customFormat="1" ht="14.45" customHeight="1">
      <c r="A484" s="35"/>
      <c r="B484" s="36"/>
      <c r="C484" s="174" t="s">
        <v>1236</v>
      </c>
      <c r="D484" s="174" t="s">
        <v>134</v>
      </c>
      <c r="E484" s="175" t="s">
        <v>1237</v>
      </c>
      <c r="F484" s="176" t="s">
        <v>1238</v>
      </c>
      <c r="G484" s="177" t="s">
        <v>137</v>
      </c>
      <c r="H484" s="178">
        <v>0.24</v>
      </c>
      <c r="I484" s="179"/>
      <c r="J484" s="180">
        <f>ROUND(I484*H484,2)</f>
        <v>0</v>
      </c>
      <c r="K484" s="176" t="s">
        <v>138</v>
      </c>
      <c r="L484" s="40"/>
      <c r="M484" s="181" t="s">
        <v>19</v>
      </c>
      <c r="N484" s="182" t="s">
        <v>43</v>
      </c>
      <c r="O484" s="65"/>
      <c r="P484" s="183">
        <f>O484*H484</f>
        <v>0</v>
      </c>
      <c r="Q484" s="183">
        <v>9.8999999999999999E-4</v>
      </c>
      <c r="R484" s="183">
        <f>Q484*H484</f>
        <v>2.376E-4</v>
      </c>
      <c r="S484" s="183">
        <v>0</v>
      </c>
      <c r="T484" s="184">
        <f>S484*H484</f>
        <v>0</v>
      </c>
      <c r="U484" s="35"/>
      <c r="V484" s="35"/>
      <c r="W484" s="35"/>
      <c r="X484" s="35"/>
      <c r="Y484" s="35"/>
      <c r="Z484" s="35"/>
      <c r="AA484" s="35"/>
      <c r="AB484" s="35"/>
      <c r="AC484" s="35"/>
      <c r="AD484" s="35"/>
      <c r="AE484" s="35"/>
      <c r="AR484" s="185" t="s">
        <v>139</v>
      </c>
      <c r="AT484" s="185" t="s">
        <v>134</v>
      </c>
      <c r="AU484" s="185" t="s">
        <v>82</v>
      </c>
      <c r="AY484" s="18" t="s">
        <v>132</v>
      </c>
      <c r="BE484" s="186">
        <f>IF(N484="základní",J484,0)</f>
        <v>0</v>
      </c>
      <c r="BF484" s="186">
        <f>IF(N484="snížená",J484,0)</f>
        <v>0</v>
      </c>
      <c r="BG484" s="186">
        <f>IF(N484="zákl. přenesená",J484,0)</f>
        <v>0</v>
      </c>
      <c r="BH484" s="186">
        <f>IF(N484="sníž. přenesená",J484,0)</f>
        <v>0</v>
      </c>
      <c r="BI484" s="186">
        <f>IF(N484="nulová",J484,0)</f>
        <v>0</v>
      </c>
      <c r="BJ484" s="18" t="s">
        <v>80</v>
      </c>
      <c r="BK484" s="186">
        <f>ROUND(I484*H484,2)</f>
        <v>0</v>
      </c>
      <c r="BL484" s="18" t="s">
        <v>139</v>
      </c>
      <c r="BM484" s="185" t="s">
        <v>1239</v>
      </c>
    </row>
    <row r="485" spans="1:65" s="2" customFormat="1" ht="39">
      <c r="A485" s="35"/>
      <c r="B485" s="36"/>
      <c r="C485" s="37"/>
      <c r="D485" s="187" t="s">
        <v>141</v>
      </c>
      <c r="E485" s="37"/>
      <c r="F485" s="188" t="s">
        <v>1240</v>
      </c>
      <c r="G485" s="37"/>
      <c r="H485" s="37"/>
      <c r="I485" s="189"/>
      <c r="J485" s="37"/>
      <c r="K485" s="37"/>
      <c r="L485" s="40"/>
      <c r="M485" s="190"/>
      <c r="N485" s="191"/>
      <c r="O485" s="65"/>
      <c r="P485" s="65"/>
      <c r="Q485" s="65"/>
      <c r="R485" s="65"/>
      <c r="S485" s="65"/>
      <c r="T485" s="66"/>
      <c r="U485" s="35"/>
      <c r="V485" s="35"/>
      <c r="W485" s="35"/>
      <c r="X485" s="35"/>
      <c r="Y485" s="35"/>
      <c r="Z485" s="35"/>
      <c r="AA485" s="35"/>
      <c r="AB485" s="35"/>
      <c r="AC485" s="35"/>
      <c r="AD485" s="35"/>
      <c r="AE485" s="35"/>
      <c r="AT485" s="18" t="s">
        <v>141</v>
      </c>
      <c r="AU485" s="18" t="s">
        <v>82</v>
      </c>
    </row>
    <row r="486" spans="1:65" s="13" customFormat="1" ht="11.25">
      <c r="B486" s="192"/>
      <c r="C486" s="193"/>
      <c r="D486" s="187" t="s">
        <v>143</v>
      </c>
      <c r="E486" s="194" t="s">
        <v>19</v>
      </c>
      <c r="F486" s="195" t="s">
        <v>1154</v>
      </c>
      <c r="G486" s="193"/>
      <c r="H486" s="194" t="s">
        <v>19</v>
      </c>
      <c r="I486" s="196"/>
      <c r="J486" s="193"/>
      <c r="K486" s="193"/>
      <c r="L486" s="197"/>
      <c r="M486" s="198"/>
      <c r="N486" s="199"/>
      <c r="O486" s="199"/>
      <c r="P486" s="199"/>
      <c r="Q486" s="199"/>
      <c r="R486" s="199"/>
      <c r="S486" s="199"/>
      <c r="T486" s="200"/>
      <c r="AT486" s="201" t="s">
        <v>143</v>
      </c>
      <c r="AU486" s="201" t="s">
        <v>82</v>
      </c>
      <c r="AV486" s="13" t="s">
        <v>80</v>
      </c>
      <c r="AW486" s="13" t="s">
        <v>33</v>
      </c>
      <c r="AX486" s="13" t="s">
        <v>72</v>
      </c>
      <c r="AY486" s="201" t="s">
        <v>132</v>
      </c>
    </row>
    <row r="487" spans="1:65" s="14" customFormat="1" ht="11.25">
      <c r="B487" s="202"/>
      <c r="C487" s="203"/>
      <c r="D487" s="187" t="s">
        <v>143</v>
      </c>
      <c r="E487" s="204" t="s">
        <v>19</v>
      </c>
      <c r="F487" s="205" t="s">
        <v>1241</v>
      </c>
      <c r="G487" s="203"/>
      <c r="H487" s="206">
        <v>0.24</v>
      </c>
      <c r="I487" s="207"/>
      <c r="J487" s="203"/>
      <c r="K487" s="203"/>
      <c r="L487" s="208"/>
      <c r="M487" s="209"/>
      <c r="N487" s="210"/>
      <c r="O487" s="210"/>
      <c r="P487" s="210"/>
      <c r="Q487" s="210"/>
      <c r="R487" s="210"/>
      <c r="S487" s="210"/>
      <c r="T487" s="211"/>
      <c r="AT487" s="212" t="s">
        <v>143</v>
      </c>
      <c r="AU487" s="212" t="s">
        <v>82</v>
      </c>
      <c r="AV487" s="14" t="s">
        <v>82</v>
      </c>
      <c r="AW487" s="14" t="s">
        <v>33</v>
      </c>
      <c r="AX487" s="14" t="s">
        <v>80</v>
      </c>
      <c r="AY487" s="212" t="s">
        <v>132</v>
      </c>
    </row>
    <row r="488" spans="1:65" s="2" customFormat="1" ht="14.45" customHeight="1">
      <c r="A488" s="35"/>
      <c r="B488" s="36"/>
      <c r="C488" s="174" t="s">
        <v>1242</v>
      </c>
      <c r="D488" s="174" t="s">
        <v>134</v>
      </c>
      <c r="E488" s="175" t="s">
        <v>1243</v>
      </c>
      <c r="F488" s="176" t="s">
        <v>1244</v>
      </c>
      <c r="G488" s="177" t="s">
        <v>137</v>
      </c>
      <c r="H488" s="178">
        <v>17.423999999999999</v>
      </c>
      <c r="I488" s="179"/>
      <c r="J488" s="180">
        <f>ROUND(I488*H488,2)</f>
        <v>0</v>
      </c>
      <c r="K488" s="176" t="s">
        <v>138</v>
      </c>
      <c r="L488" s="40"/>
      <c r="M488" s="181" t="s">
        <v>19</v>
      </c>
      <c r="N488" s="182" t="s">
        <v>43</v>
      </c>
      <c r="O488" s="65"/>
      <c r="P488" s="183">
        <f>O488*H488</f>
        <v>0</v>
      </c>
      <c r="Q488" s="183">
        <v>1.16E-3</v>
      </c>
      <c r="R488" s="183">
        <f>Q488*H488</f>
        <v>2.0211839999999998E-2</v>
      </c>
      <c r="S488" s="183">
        <v>0</v>
      </c>
      <c r="T488" s="184">
        <f>S488*H488</f>
        <v>0</v>
      </c>
      <c r="U488" s="35"/>
      <c r="V488" s="35"/>
      <c r="W488" s="35"/>
      <c r="X488" s="35"/>
      <c r="Y488" s="35"/>
      <c r="Z488" s="35"/>
      <c r="AA488" s="35"/>
      <c r="AB488" s="35"/>
      <c r="AC488" s="35"/>
      <c r="AD488" s="35"/>
      <c r="AE488" s="35"/>
      <c r="AR488" s="185" t="s">
        <v>139</v>
      </c>
      <c r="AT488" s="185" t="s">
        <v>134</v>
      </c>
      <c r="AU488" s="185" t="s">
        <v>82</v>
      </c>
      <c r="AY488" s="18" t="s">
        <v>132</v>
      </c>
      <c r="BE488" s="186">
        <f>IF(N488="základní",J488,0)</f>
        <v>0</v>
      </c>
      <c r="BF488" s="186">
        <f>IF(N488="snížená",J488,0)</f>
        <v>0</v>
      </c>
      <c r="BG488" s="186">
        <f>IF(N488="zákl. přenesená",J488,0)</f>
        <v>0</v>
      </c>
      <c r="BH488" s="186">
        <f>IF(N488="sníž. přenesená",J488,0)</f>
        <v>0</v>
      </c>
      <c r="BI488" s="186">
        <f>IF(N488="nulová",J488,0)</f>
        <v>0</v>
      </c>
      <c r="BJ488" s="18" t="s">
        <v>80</v>
      </c>
      <c r="BK488" s="186">
        <f>ROUND(I488*H488,2)</f>
        <v>0</v>
      </c>
      <c r="BL488" s="18" t="s">
        <v>139</v>
      </c>
      <c r="BM488" s="185" t="s">
        <v>1245</v>
      </c>
    </row>
    <row r="489" spans="1:65" s="13" customFormat="1" ht="11.25">
      <c r="B489" s="192"/>
      <c r="C489" s="193"/>
      <c r="D489" s="187" t="s">
        <v>143</v>
      </c>
      <c r="E489" s="194" t="s">
        <v>19</v>
      </c>
      <c r="F489" s="195" t="s">
        <v>1246</v>
      </c>
      <c r="G489" s="193"/>
      <c r="H489" s="194" t="s">
        <v>19</v>
      </c>
      <c r="I489" s="196"/>
      <c r="J489" s="193"/>
      <c r="K489" s="193"/>
      <c r="L489" s="197"/>
      <c r="M489" s="198"/>
      <c r="N489" s="199"/>
      <c r="O489" s="199"/>
      <c r="P489" s="199"/>
      <c r="Q489" s="199"/>
      <c r="R489" s="199"/>
      <c r="S489" s="199"/>
      <c r="T489" s="200"/>
      <c r="AT489" s="201" t="s">
        <v>143</v>
      </c>
      <c r="AU489" s="201" t="s">
        <v>82</v>
      </c>
      <c r="AV489" s="13" t="s">
        <v>80</v>
      </c>
      <c r="AW489" s="13" t="s">
        <v>33</v>
      </c>
      <c r="AX489" s="13" t="s">
        <v>72</v>
      </c>
      <c r="AY489" s="201" t="s">
        <v>132</v>
      </c>
    </row>
    <row r="490" spans="1:65" s="14" customFormat="1" ht="11.25">
      <c r="B490" s="202"/>
      <c r="C490" s="203"/>
      <c r="D490" s="187" t="s">
        <v>143</v>
      </c>
      <c r="E490" s="204" t="s">
        <v>19</v>
      </c>
      <c r="F490" s="205" t="s">
        <v>1247</v>
      </c>
      <c r="G490" s="203"/>
      <c r="H490" s="206">
        <v>17.423999999999999</v>
      </c>
      <c r="I490" s="207"/>
      <c r="J490" s="203"/>
      <c r="K490" s="203"/>
      <c r="L490" s="208"/>
      <c r="M490" s="209"/>
      <c r="N490" s="210"/>
      <c r="O490" s="210"/>
      <c r="P490" s="210"/>
      <c r="Q490" s="210"/>
      <c r="R490" s="210"/>
      <c r="S490" s="210"/>
      <c r="T490" s="211"/>
      <c r="AT490" s="212" t="s">
        <v>143</v>
      </c>
      <c r="AU490" s="212" t="s">
        <v>82</v>
      </c>
      <c r="AV490" s="14" t="s">
        <v>82</v>
      </c>
      <c r="AW490" s="14" t="s">
        <v>33</v>
      </c>
      <c r="AX490" s="14" t="s">
        <v>80</v>
      </c>
      <c r="AY490" s="212" t="s">
        <v>132</v>
      </c>
    </row>
    <row r="491" spans="1:65" s="12" customFormat="1" ht="22.9" customHeight="1">
      <c r="B491" s="158"/>
      <c r="C491" s="159"/>
      <c r="D491" s="160" t="s">
        <v>71</v>
      </c>
      <c r="E491" s="172" t="s">
        <v>399</v>
      </c>
      <c r="F491" s="172" t="s">
        <v>400</v>
      </c>
      <c r="G491" s="159"/>
      <c r="H491" s="159"/>
      <c r="I491" s="162"/>
      <c r="J491" s="173">
        <f>BK491</f>
        <v>0</v>
      </c>
      <c r="K491" s="159"/>
      <c r="L491" s="164"/>
      <c r="M491" s="165"/>
      <c r="N491" s="166"/>
      <c r="O491" s="166"/>
      <c r="P491" s="167">
        <f>SUM(P492:P521)</f>
        <v>0</v>
      </c>
      <c r="Q491" s="166"/>
      <c r="R491" s="167">
        <f>SUM(R492:R521)</f>
        <v>0</v>
      </c>
      <c r="S491" s="166"/>
      <c r="T491" s="168">
        <f>SUM(T492:T521)</f>
        <v>0</v>
      </c>
      <c r="AR491" s="169" t="s">
        <v>80</v>
      </c>
      <c r="AT491" s="170" t="s">
        <v>71</v>
      </c>
      <c r="AU491" s="170" t="s">
        <v>80</v>
      </c>
      <c r="AY491" s="169" t="s">
        <v>132</v>
      </c>
      <c r="BK491" s="171">
        <f>SUM(BK492:BK521)</f>
        <v>0</v>
      </c>
    </row>
    <row r="492" spans="1:65" s="2" customFormat="1" ht="14.45" customHeight="1">
      <c r="A492" s="35"/>
      <c r="B492" s="36"/>
      <c r="C492" s="174" t="s">
        <v>1248</v>
      </c>
      <c r="D492" s="174" t="s">
        <v>134</v>
      </c>
      <c r="E492" s="175" t="s">
        <v>1249</v>
      </c>
      <c r="F492" s="176" t="s">
        <v>1250</v>
      </c>
      <c r="G492" s="177" t="s">
        <v>217</v>
      </c>
      <c r="H492" s="178">
        <v>98.016999999999996</v>
      </c>
      <c r="I492" s="179"/>
      <c r="J492" s="180">
        <f>ROUND(I492*H492,2)</f>
        <v>0</v>
      </c>
      <c r="K492" s="176" t="s">
        <v>138</v>
      </c>
      <c r="L492" s="40"/>
      <c r="M492" s="181" t="s">
        <v>19</v>
      </c>
      <c r="N492" s="182" t="s">
        <v>43</v>
      </c>
      <c r="O492" s="65"/>
      <c r="P492" s="183">
        <f>O492*H492</f>
        <v>0</v>
      </c>
      <c r="Q492" s="183">
        <v>0</v>
      </c>
      <c r="R492" s="183">
        <f>Q492*H492</f>
        <v>0</v>
      </c>
      <c r="S492" s="183">
        <v>0</v>
      </c>
      <c r="T492" s="184">
        <f>S492*H492</f>
        <v>0</v>
      </c>
      <c r="U492" s="35"/>
      <c r="V492" s="35"/>
      <c r="W492" s="35"/>
      <c r="X492" s="35"/>
      <c r="Y492" s="35"/>
      <c r="Z492" s="35"/>
      <c r="AA492" s="35"/>
      <c r="AB492" s="35"/>
      <c r="AC492" s="35"/>
      <c r="AD492" s="35"/>
      <c r="AE492" s="35"/>
      <c r="AR492" s="185" t="s">
        <v>139</v>
      </c>
      <c r="AT492" s="185" t="s">
        <v>134</v>
      </c>
      <c r="AU492" s="185" t="s">
        <v>82</v>
      </c>
      <c r="AY492" s="18" t="s">
        <v>132</v>
      </c>
      <c r="BE492" s="186">
        <f>IF(N492="základní",J492,0)</f>
        <v>0</v>
      </c>
      <c r="BF492" s="186">
        <f>IF(N492="snížená",J492,0)</f>
        <v>0</v>
      </c>
      <c r="BG492" s="186">
        <f>IF(N492="zákl. přenesená",J492,0)</f>
        <v>0</v>
      </c>
      <c r="BH492" s="186">
        <f>IF(N492="sníž. přenesená",J492,0)</f>
        <v>0</v>
      </c>
      <c r="BI492" s="186">
        <f>IF(N492="nulová",J492,0)</f>
        <v>0</v>
      </c>
      <c r="BJ492" s="18" t="s">
        <v>80</v>
      </c>
      <c r="BK492" s="186">
        <f>ROUND(I492*H492,2)</f>
        <v>0</v>
      </c>
      <c r="BL492" s="18" t="s">
        <v>139</v>
      </c>
      <c r="BM492" s="185" t="s">
        <v>1251</v>
      </c>
    </row>
    <row r="493" spans="1:65" s="2" customFormat="1" ht="48.75">
      <c r="A493" s="35"/>
      <c r="B493" s="36"/>
      <c r="C493" s="37"/>
      <c r="D493" s="187" t="s">
        <v>141</v>
      </c>
      <c r="E493" s="37"/>
      <c r="F493" s="188" t="s">
        <v>1252</v>
      </c>
      <c r="G493" s="37"/>
      <c r="H493" s="37"/>
      <c r="I493" s="189"/>
      <c r="J493" s="37"/>
      <c r="K493" s="37"/>
      <c r="L493" s="40"/>
      <c r="M493" s="190"/>
      <c r="N493" s="191"/>
      <c r="O493" s="65"/>
      <c r="P493" s="65"/>
      <c r="Q493" s="65"/>
      <c r="R493" s="65"/>
      <c r="S493" s="65"/>
      <c r="T493" s="66"/>
      <c r="U493" s="35"/>
      <c r="V493" s="35"/>
      <c r="W493" s="35"/>
      <c r="X493" s="35"/>
      <c r="Y493" s="35"/>
      <c r="Z493" s="35"/>
      <c r="AA493" s="35"/>
      <c r="AB493" s="35"/>
      <c r="AC493" s="35"/>
      <c r="AD493" s="35"/>
      <c r="AE493" s="35"/>
      <c r="AT493" s="18" t="s">
        <v>141</v>
      </c>
      <c r="AU493" s="18" t="s">
        <v>82</v>
      </c>
    </row>
    <row r="494" spans="1:65" s="14" customFormat="1" ht="11.25">
      <c r="B494" s="202"/>
      <c r="C494" s="203"/>
      <c r="D494" s="187" t="s">
        <v>143</v>
      </c>
      <c r="E494" s="204" t="s">
        <v>19</v>
      </c>
      <c r="F494" s="205" t="s">
        <v>1253</v>
      </c>
      <c r="G494" s="203"/>
      <c r="H494" s="206">
        <v>3.17</v>
      </c>
      <c r="I494" s="207"/>
      <c r="J494" s="203"/>
      <c r="K494" s="203"/>
      <c r="L494" s="208"/>
      <c r="M494" s="209"/>
      <c r="N494" s="210"/>
      <c r="O494" s="210"/>
      <c r="P494" s="210"/>
      <c r="Q494" s="210"/>
      <c r="R494" s="210"/>
      <c r="S494" s="210"/>
      <c r="T494" s="211"/>
      <c r="AT494" s="212" t="s">
        <v>143</v>
      </c>
      <c r="AU494" s="212" t="s">
        <v>82</v>
      </c>
      <c r="AV494" s="14" t="s">
        <v>82</v>
      </c>
      <c r="AW494" s="14" t="s">
        <v>33</v>
      </c>
      <c r="AX494" s="14" t="s">
        <v>72</v>
      </c>
      <c r="AY494" s="212" t="s">
        <v>132</v>
      </c>
    </row>
    <row r="495" spans="1:65" s="14" customFormat="1" ht="11.25">
      <c r="B495" s="202"/>
      <c r="C495" s="203"/>
      <c r="D495" s="187" t="s">
        <v>143</v>
      </c>
      <c r="E495" s="204" t="s">
        <v>19</v>
      </c>
      <c r="F495" s="205" t="s">
        <v>1254</v>
      </c>
      <c r="G495" s="203"/>
      <c r="H495" s="206">
        <v>34.707000000000001</v>
      </c>
      <c r="I495" s="207"/>
      <c r="J495" s="203"/>
      <c r="K495" s="203"/>
      <c r="L495" s="208"/>
      <c r="M495" s="209"/>
      <c r="N495" s="210"/>
      <c r="O495" s="210"/>
      <c r="P495" s="210"/>
      <c r="Q495" s="210"/>
      <c r="R495" s="210"/>
      <c r="S495" s="210"/>
      <c r="T495" s="211"/>
      <c r="AT495" s="212" t="s">
        <v>143</v>
      </c>
      <c r="AU495" s="212" t="s">
        <v>82</v>
      </c>
      <c r="AV495" s="14" t="s">
        <v>82</v>
      </c>
      <c r="AW495" s="14" t="s">
        <v>33</v>
      </c>
      <c r="AX495" s="14" t="s">
        <v>72</v>
      </c>
      <c r="AY495" s="212" t="s">
        <v>132</v>
      </c>
    </row>
    <row r="496" spans="1:65" s="14" customFormat="1" ht="11.25">
      <c r="B496" s="202"/>
      <c r="C496" s="203"/>
      <c r="D496" s="187" t="s">
        <v>143</v>
      </c>
      <c r="E496" s="204" t="s">
        <v>19</v>
      </c>
      <c r="F496" s="205" t="s">
        <v>1255</v>
      </c>
      <c r="G496" s="203"/>
      <c r="H496" s="206">
        <v>59.832000000000001</v>
      </c>
      <c r="I496" s="207"/>
      <c r="J496" s="203"/>
      <c r="K496" s="203"/>
      <c r="L496" s="208"/>
      <c r="M496" s="209"/>
      <c r="N496" s="210"/>
      <c r="O496" s="210"/>
      <c r="P496" s="210"/>
      <c r="Q496" s="210"/>
      <c r="R496" s="210"/>
      <c r="S496" s="210"/>
      <c r="T496" s="211"/>
      <c r="AT496" s="212" t="s">
        <v>143</v>
      </c>
      <c r="AU496" s="212" t="s">
        <v>82</v>
      </c>
      <c r="AV496" s="14" t="s">
        <v>82</v>
      </c>
      <c r="AW496" s="14" t="s">
        <v>33</v>
      </c>
      <c r="AX496" s="14" t="s">
        <v>72</v>
      </c>
      <c r="AY496" s="212" t="s">
        <v>132</v>
      </c>
    </row>
    <row r="497" spans="1:65" s="14" customFormat="1" ht="11.25">
      <c r="B497" s="202"/>
      <c r="C497" s="203"/>
      <c r="D497" s="187" t="s">
        <v>143</v>
      </c>
      <c r="E497" s="204" t="s">
        <v>19</v>
      </c>
      <c r="F497" s="205" t="s">
        <v>1256</v>
      </c>
      <c r="G497" s="203"/>
      <c r="H497" s="206">
        <v>0.308</v>
      </c>
      <c r="I497" s="207"/>
      <c r="J497" s="203"/>
      <c r="K497" s="203"/>
      <c r="L497" s="208"/>
      <c r="M497" s="209"/>
      <c r="N497" s="210"/>
      <c r="O497" s="210"/>
      <c r="P497" s="210"/>
      <c r="Q497" s="210"/>
      <c r="R497" s="210"/>
      <c r="S497" s="210"/>
      <c r="T497" s="211"/>
      <c r="AT497" s="212" t="s">
        <v>143</v>
      </c>
      <c r="AU497" s="212" t="s">
        <v>82</v>
      </c>
      <c r="AV497" s="14" t="s">
        <v>82</v>
      </c>
      <c r="AW497" s="14" t="s">
        <v>33</v>
      </c>
      <c r="AX497" s="14" t="s">
        <v>72</v>
      </c>
      <c r="AY497" s="212" t="s">
        <v>132</v>
      </c>
    </row>
    <row r="498" spans="1:65" s="15" customFormat="1" ht="11.25">
      <c r="B498" s="213"/>
      <c r="C498" s="214"/>
      <c r="D498" s="187" t="s">
        <v>143</v>
      </c>
      <c r="E498" s="215" t="s">
        <v>19</v>
      </c>
      <c r="F498" s="216" t="s">
        <v>163</v>
      </c>
      <c r="G498" s="214"/>
      <c r="H498" s="217">
        <v>98.016999999999996</v>
      </c>
      <c r="I498" s="218"/>
      <c r="J498" s="214"/>
      <c r="K498" s="214"/>
      <c r="L498" s="219"/>
      <c r="M498" s="220"/>
      <c r="N498" s="221"/>
      <c r="O498" s="221"/>
      <c r="P498" s="221"/>
      <c r="Q498" s="221"/>
      <c r="R498" s="221"/>
      <c r="S498" s="221"/>
      <c r="T498" s="222"/>
      <c r="AT498" s="223" t="s">
        <v>143</v>
      </c>
      <c r="AU498" s="223" t="s">
        <v>82</v>
      </c>
      <c r="AV498" s="15" t="s">
        <v>139</v>
      </c>
      <c r="AW498" s="15" t="s">
        <v>33</v>
      </c>
      <c r="AX498" s="15" t="s">
        <v>80</v>
      </c>
      <c r="AY498" s="223" t="s">
        <v>132</v>
      </c>
    </row>
    <row r="499" spans="1:65" s="2" customFormat="1" ht="24.2" customHeight="1">
      <c r="A499" s="35"/>
      <c r="B499" s="36"/>
      <c r="C499" s="174" t="s">
        <v>1257</v>
      </c>
      <c r="D499" s="174" t="s">
        <v>134</v>
      </c>
      <c r="E499" s="175" t="s">
        <v>1258</v>
      </c>
      <c r="F499" s="176" t="s">
        <v>1259</v>
      </c>
      <c r="G499" s="177" t="s">
        <v>217</v>
      </c>
      <c r="H499" s="178">
        <v>1666.289</v>
      </c>
      <c r="I499" s="179"/>
      <c r="J499" s="180">
        <f>ROUND(I499*H499,2)</f>
        <v>0</v>
      </c>
      <c r="K499" s="176" t="s">
        <v>138</v>
      </c>
      <c r="L499" s="40"/>
      <c r="M499" s="181" t="s">
        <v>19</v>
      </c>
      <c r="N499" s="182" t="s">
        <v>43</v>
      </c>
      <c r="O499" s="65"/>
      <c r="P499" s="183">
        <f>O499*H499</f>
        <v>0</v>
      </c>
      <c r="Q499" s="183">
        <v>0</v>
      </c>
      <c r="R499" s="183">
        <f>Q499*H499</f>
        <v>0</v>
      </c>
      <c r="S499" s="183">
        <v>0</v>
      </c>
      <c r="T499" s="184">
        <f>S499*H499</f>
        <v>0</v>
      </c>
      <c r="U499" s="35"/>
      <c r="V499" s="35"/>
      <c r="W499" s="35"/>
      <c r="X499" s="35"/>
      <c r="Y499" s="35"/>
      <c r="Z499" s="35"/>
      <c r="AA499" s="35"/>
      <c r="AB499" s="35"/>
      <c r="AC499" s="35"/>
      <c r="AD499" s="35"/>
      <c r="AE499" s="35"/>
      <c r="AR499" s="185" t="s">
        <v>139</v>
      </c>
      <c r="AT499" s="185" t="s">
        <v>134</v>
      </c>
      <c r="AU499" s="185" t="s">
        <v>82</v>
      </c>
      <c r="AY499" s="18" t="s">
        <v>132</v>
      </c>
      <c r="BE499" s="186">
        <f>IF(N499="základní",J499,0)</f>
        <v>0</v>
      </c>
      <c r="BF499" s="186">
        <f>IF(N499="snížená",J499,0)</f>
        <v>0</v>
      </c>
      <c r="BG499" s="186">
        <f>IF(N499="zákl. přenesená",J499,0)</f>
        <v>0</v>
      </c>
      <c r="BH499" s="186">
        <f>IF(N499="sníž. přenesená",J499,0)</f>
        <v>0</v>
      </c>
      <c r="BI499" s="186">
        <f>IF(N499="nulová",J499,0)</f>
        <v>0</v>
      </c>
      <c r="BJ499" s="18" t="s">
        <v>80</v>
      </c>
      <c r="BK499" s="186">
        <f>ROUND(I499*H499,2)</f>
        <v>0</v>
      </c>
      <c r="BL499" s="18" t="s">
        <v>139</v>
      </c>
      <c r="BM499" s="185" t="s">
        <v>1260</v>
      </c>
    </row>
    <row r="500" spans="1:65" s="2" customFormat="1" ht="48.75">
      <c r="A500" s="35"/>
      <c r="B500" s="36"/>
      <c r="C500" s="37"/>
      <c r="D500" s="187" t="s">
        <v>141</v>
      </c>
      <c r="E500" s="37"/>
      <c r="F500" s="188" t="s">
        <v>1252</v>
      </c>
      <c r="G500" s="37"/>
      <c r="H500" s="37"/>
      <c r="I500" s="189"/>
      <c r="J500" s="37"/>
      <c r="K500" s="37"/>
      <c r="L500" s="40"/>
      <c r="M500" s="190"/>
      <c r="N500" s="191"/>
      <c r="O500" s="65"/>
      <c r="P500" s="65"/>
      <c r="Q500" s="65"/>
      <c r="R500" s="65"/>
      <c r="S500" s="65"/>
      <c r="T500" s="66"/>
      <c r="U500" s="35"/>
      <c r="V500" s="35"/>
      <c r="W500" s="35"/>
      <c r="X500" s="35"/>
      <c r="Y500" s="35"/>
      <c r="Z500" s="35"/>
      <c r="AA500" s="35"/>
      <c r="AB500" s="35"/>
      <c r="AC500" s="35"/>
      <c r="AD500" s="35"/>
      <c r="AE500" s="35"/>
      <c r="AT500" s="18" t="s">
        <v>141</v>
      </c>
      <c r="AU500" s="18" t="s">
        <v>82</v>
      </c>
    </row>
    <row r="501" spans="1:65" s="14" customFormat="1" ht="11.25">
      <c r="B501" s="202"/>
      <c r="C501" s="203"/>
      <c r="D501" s="187" t="s">
        <v>143</v>
      </c>
      <c r="E501" s="204" t="s">
        <v>19</v>
      </c>
      <c r="F501" s="205" t="s">
        <v>1253</v>
      </c>
      <c r="G501" s="203"/>
      <c r="H501" s="206">
        <v>3.17</v>
      </c>
      <c r="I501" s="207"/>
      <c r="J501" s="203"/>
      <c r="K501" s="203"/>
      <c r="L501" s="208"/>
      <c r="M501" s="209"/>
      <c r="N501" s="210"/>
      <c r="O501" s="210"/>
      <c r="P501" s="210"/>
      <c r="Q501" s="210"/>
      <c r="R501" s="210"/>
      <c r="S501" s="210"/>
      <c r="T501" s="211"/>
      <c r="AT501" s="212" t="s">
        <v>143</v>
      </c>
      <c r="AU501" s="212" t="s">
        <v>82</v>
      </c>
      <c r="AV501" s="14" t="s">
        <v>82</v>
      </c>
      <c r="AW501" s="14" t="s">
        <v>33</v>
      </c>
      <c r="AX501" s="14" t="s">
        <v>72</v>
      </c>
      <c r="AY501" s="212" t="s">
        <v>132</v>
      </c>
    </row>
    <row r="502" spans="1:65" s="14" customFormat="1" ht="11.25">
      <c r="B502" s="202"/>
      <c r="C502" s="203"/>
      <c r="D502" s="187" t="s">
        <v>143</v>
      </c>
      <c r="E502" s="204" t="s">
        <v>19</v>
      </c>
      <c r="F502" s="205" t="s">
        <v>1254</v>
      </c>
      <c r="G502" s="203"/>
      <c r="H502" s="206">
        <v>34.707000000000001</v>
      </c>
      <c r="I502" s="207"/>
      <c r="J502" s="203"/>
      <c r="K502" s="203"/>
      <c r="L502" s="208"/>
      <c r="M502" s="209"/>
      <c r="N502" s="210"/>
      <c r="O502" s="210"/>
      <c r="P502" s="210"/>
      <c r="Q502" s="210"/>
      <c r="R502" s="210"/>
      <c r="S502" s="210"/>
      <c r="T502" s="211"/>
      <c r="AT502" s="212" t="s">
        <v>143</v>
      </c>
      <c r="AU502" s="212" t="s">
        <v>82</v>
      </c>
      <c r="AV502" s="14" t="s">
        <v>82</v>
      </c>
      <c r="AW502" s="14" t="s">
        <v>33</v>
      </c>
      <c r="AX502" s="14" t="s">
        <v>72</v>
      </c>
      <c r="AY502" s="212" t="s">
        <v>132</v>
      </c>
    </row>
    <row r="503" spans="1:65" s="14" customFormat="1" ht="11.25">
      <c r="B503" s="202"/>
      <c r="C503" s="203"/>
      <c r="D503" s="187" t="s">
        <v>143</v>
      </c>
      <c r="E503" s="204" t="s">
        <v>19</v>
      </c>
      <c r="F503" s="205" t="s">
        <v>1255</v>
      </c>
      <c r="G503" s="203"/>
      <c r="H503" s="206">
        <v>59.832000000000001</v>
      </c>
      <c r="I503" s="207"/>
      <c r="J503" s="203"/>
      <c r="K503" s="203"/>
      <c r="L503" s="208"/>
      <c r="M503" s="209"/>
      <c r="N503" s="210"/>
      <c r="O503" s="210"/>
      <c r="P503" s="210"/>
      <c r="Q503" s="210"/>
      <c r="R503" s="210"/>
      <c r="S503" s="210"/>
      <c r="T503" s="211"/>
      <c r="AT503" s="212" t="s">
        <v>143</v>
      </c>
      <c r="AU503" s="212" t="s">
        <v>82</v>
      </c>
      <c r="AV503" s="14" t="s">
        <v>82</v>
      </c>
      <c r="AW503" s="14" t="s">
        <v>33</v>
      </c>
      <c r="AX503" s="14" t="s">
        <v>72</v>
      </c>
      <c r="AY503" s="212" t="s">
        <v>132</v>
      </c>
    </row>
    <row r="504" spans="1:65" s="14" customFormat="1" ht="11.25">
      <c r="B504" s="202"/>
      <c r="C504" s="203"/>
      <c r="D504" s="187" t="s">
        <v>143</v>
      </c>
      <c r="E504" s="204" t="s">
        <v>19</v>
      </c>
      <c r="F504" s="205" t="s">
        <v>1256</v>
      </c>
      <c r="G504" s="203"/>
      <c r="H504" s="206">
        <v>0.308</v>
      </c>
      <c r="I504" s="207"/>
      <c r="J504" s="203"/>
      <c r="K504" s="203"/>
      <c r="L504" s="208"/>
      <c r="M504" s="209"/>
      <c r="N504" s="210"/>
      <c r="O504" s="210"/>
      <c r="P504" s="210"/>
      <c r="Q504" s="210"/>
      <c r="R504" s="210"/>
      <c r="S504" s="210"/>
      <c r="T504" s="211"/>
      <c r="AT504" s="212" t="s">
        <v>143</v>
      </c>
      <c r="AU504" s="212" t="s">
        <v>82</v>
      </c>
      <c r="AV504" s="14" t="s">
        <v>82</v>
      </c>
      <c r="AW504" s="14" t="s">
        <v>33</v>
      </c>
      <c r="AX504" s="14" t="s">
        <v>72</v>
      </c>
      <c r="AY504" s="212" t="s">
        <v>132</v>
      </c>
    </row>
    <row r="505" spans="1:65" s="15" customFormat="1" ht="11.25">
      <c r="B505" s="213"/>
      <c r="C505" s="214"/>
      <c r="D505" s="187" t="s">
        <v>143</v>
      </c>
      <c r="E505" s="215" t="s">
        <v>19</v>
      </c>
      <c r="F505" s="216" t="s">
        <v>163</v>
      </c>
      <c r="G505" s="214"/>
      <c r="H505" s="217">
        <v>98.016999999999996</v>
      </c>
      <c r="I505" s="218"/>
      <c r="J505" s="214"/>
      <c r="K505" s="214"/>
      <c r="L505" s="219"/>
      <c r="M505" s="220"/>
      <c r="N505" s="221"/>
      <c r="O505" s="221"/>
      <c r="P505" s="221"/>
      <c r="Q505" s="221"/>
      <c r="R505" s="221"/>
      <c r="S505" s="221"/>
      <c r="T505" s="222"/>
      <c r="AT505" s="223" t="s">
        <v>143</v>
      </c>
      <c r="AU505" s="223" t="s">
        <v>82</v>
      </c>
      <c r="AV505" s="15" t="s">
        <v>139</v>
      </c>
      <c r="AW505" s="15" t="s">
        <v>33</v>
      </c>
      <c r="AX505" s="15" t="s">
        <v>80</v>
      </c>
      <c r="AY505" s="223" t="s">
        <v>132</v>
      </c>
    </row>
    <row r="506" spans="1:65" s="14" customFormat="1" ht="11.25">
      <c r="B506" s="202"/>
      <c r="C506" s="203"/>
      <c r="D506" s="187" t="s">
        <v>143</v>
      </c>
      <c r="E506" s="203"/>
      <c r="F506" s="205" t="s">
        <v>1261</v>
      </c>
      <c r="G506" s="203"/>
      <c r="H506" s="206">
        <v>1666.289</v>
      </c>
      <c r="I506" s="207"/>
      <c r="J506" s="203"/>
      <c r="K506" s="203"/>
      <c r="L506" s="208"/>
      <c r="M506" s="209"/>
      <c r="N506" s="210"/>
      <c r="O506" s="210"/>
      <c r="P506" s="210"/>
      <c r="Q506" s="210"/>
      <c r="R506" s="210"/>
      <c r="S506" s="210"/>
      <c r="T506" s="211"/>
      <c r="AT506" s="212" t="s">
        <v>143</v>
      </c>
      <c r="AU506" s="212" t="s">
        <v>82</v>
      </c>
      <c r="AV506" s="14" t="s">
        <v>82</v>
      </c>
      <c r="AW506" s="14" t="s">
        <v>4</v>
      </c>
      <c r="AX506" s="14" t="s">
        <v>80</v>
      </c>
      <c r="AY506" s="212" t="s">
        <v>132</v>
      </c>
    </row>
    <row r="507" spans="1:65" s="2" customFormat="1" ht="14.45" customHeight="1">
      <c r="A507" s="35"/>
      <c r="B507" s="36"/>
      <c r="C507" s="174" t="s">
        <v>1262</v>
      </c>
      <c r="D507" s="174" t="s">
        <v>134</v>
      </c>
      <c r="E507" s="175" t="s">
        <v>1263</v>
      </c>
      <c r="F507" s="176" t="s">
        <v>1264</v>
      </c>
      <c r="G507" s="177" t="s">
        <v>217</v>
      </c>
      <c r="H507" s="178">
        <v>98.016999999999996</v>
      </c>
      <c r="I507" s="179"/>
      <c r="J507" s="180">
        <f>ROUND(I507*H507,2)</f>
        <v>0</v>
      </c>
      <c r="K507" s="176" t="s">
        <v>138</v>
      </c>
      <c r="L507" s="40"/>
      <c r="M507" s="181" t="s">
        <v>19</v>
      </c>
      <c r="N507" s="182" t="s">
        <v>43</v>
      </c>
      <c r="O507" s="65"/>
      <c r="P507" s="183">
        <f>O507*H507</f>
        <v>0</v>
      </c>
      <c r="Q507" s="183">
        <v>0</v>
      </c>
      <c r="R507" s="183">
        <f>Q507*H507</f>
        <v>0</v>
      </c>
      <c r="S507" s="183">
        <v>0</v>
      </c>
      <c r="T507" s="184">
        <f>S507*H507</f>
        <v>0</v>
      </c>
      <c r="U507" s="35"/>
      <c r="V507" s="35"/>
      <c r="W507" s="35"/>
      <c r="X507" s="35"/>
      <c r="Y507" s="35"/>
      <c r="Z507" s="35"/>
      <c r="AA507" s="35"/>
      <c r="AB507" s="35"/>
      <c r="AC507" s="35"/>
      <c r="AD507" s="35"/>
      <c r="AE507" s="35"/>
      <c r="AR507" s="185" t="s">
        <v>139</v>
      </c>
      <c r="AT507" s="185" t="s">
        <v>134</v>
      </c>
      <c r="AU507" s="185" t="s">
        <v>82</v>
      </c>
      <c r="AY507" s="18" t="s">
        <v>132</v>
      </c>
      <c r="BE507" s="186">
        <f>IF(N507="základní",J507,0)</f>
        <v>0</v>
      </c>
      <c r="BF507" s="186">
        <f>IF(N507="snížená",J507,0)</f>
        <v>0</v>
      </c>
      <c r="BG507" s="186">
        <f>IF(N507="zákl. přenesená",J507,0)</f>
        <v>0</v>
      </c>
      <c r="BH507" s="186">
        <f>IF(N507="sníž. přenesená",J507,0)</f>
        <v>0</v>
      </c>
      <c r="BI507" s="186">
        <f>IF(N507="nulová",J507,0)</f>
        <v>0</v>
      </c>
      <c r="BJ507" s="18" t="s">
        <v>80</v>
      </c>
      <c r="BK507" s="186">
        <f>ROUND(I507*H507,2)</f>
        <v>0</v>
      </c>
      <c r="BL507" s="18" t="s">
        <v>139</v>
      </c>
      <c r="BM507" s="185" t="s">
        <v>1265</v>
      </c>
    </row>
    <row r="508" spans="1:65" s="14" customFormat="1" ht="11.25">
      <c r="B508" s="202"/>
      <c r="C508" s="203"/>
      <c r="D508" s="187" t="s">
        <v>143</v>
      </c>
      <c r="E508" s="204" t="s">
        <v>19</v>
      </c>
      <c r="F508" s="205" t="s">
        <v>1253</v>
      </c>
      <c r="G508" s="203"/>
      <c r="H508" s="206">
        <v>3.17</v>
      </c>
      <c r="I508" s="207"/>
      <c r="J508" s="203"/>
      <c r="K508" s="203"/>
      <c r="L508" s="208"/>
      <c r="M508" s="209"/>
      <c r="N508" s="210"/>
      <c r="O508" s="210"/>
      <c r="P508" s="210"/>
      <c r="Q508" s="210"/>
      <c r="R508" s="210"/>
      <c r="S508" s="210"/>
      <c r="T508" s="211"/>
      <c r="AT508" s="212" t="s">
        <v>143</v>
      </c>
      <c r="AU508" s="212" t="s">
        <v>82</v>
      </c>
      <c r="AV508" s="14" t="s">
        <v>82</v>
      </c>
      <c r="AW508" s="14" t="s">
        <v>33</v>
      </c>
      <c r="AX508" s="14" t="s">
        <v>72</v>
      </c>
      <c r="AY508" s="212" t="s">
        <v>132</v>
      </c>
    </row>
    <row r="509" spans="1:65" s="14" customFormat="1" ht="11.25">
      <c r="B509" s="202"/>
      <c r="C509" s="203"/>
      <c r="D509" s="187" t="s">
        <v>143</v>
      </c>
      <c r="E509" s="204" t="s">
        <v>19</v>
      </c>
      <c r="F509" s="205" t="s">
        <v>1254</v>
      </c>
      <c r="G509" s="203"/>
      <c r="H509" s="206">
        <v>34.707000000000001</v>
      </c>
      <c r="I509" s="207"/>
      <c r="J509" s="203"/>
      <c r="K509" s="203"/>
      <c r="L509" s="208"/>
      <c r="M509" s="209"/>
      <c r="N509" s="210"/>
      <c r="O509" s="210"/>
      <c r="P509" s="210"/>
      <c r="Q509" s="210"/>
      <c r="R509" s="210"/>
      <c r="S509" s="210"/>
      <c r="T509" s="211"/>
      <c r="AT509" s="212" t="s">
        <v>143</v>
      </c>
      <c r="AU509" s="212" t="s">
        <v>82</v>
      </c>
      <c r="AV509" s="14" t="s">
        <v>82</v>
      </c>
      <c r="AW509" s="14" t="s">
        <v>33</v>
      </c>
      <c r="AX509" s="14" t="s">
        <v>72</v>
      </c>
      <c r="AY509" s="212" t="s">
        <v>132</v>
      </c>
    </row>
    <row r="510" spans="1:65" s="14" customFormat="1" ht="11.25">
      <c r="B510" s="202"/>
      <c r="C510" s="203"/>
      <c r="D510" s="187" t="s">
        <v>143</v>
      </c>
      <c r="E510" s="204" t="s">
        <v>19</v>
      </c>
      <c r="F510" s="205" t="s">
        <v>1255</v>
      </c>
      <c r="G510" s="203"/>
      <c r="H510" s="206">
        <v>59.832000000000001</v>
      </c>
      <c r="I510" s="207"/>
      <c r="J510" s="203"/>
      <c r="K510" s="203"/>
      <c r="L510" s="208"/>
      <c r="M510" s="209"/>
      <c r="N510" s="210"/>
      <c r="O510" s="210"/>
      <c r="P510" s="210"/>
      <c r="Q510" s="210"/>
      <c r="R510" s="210"/>
      <c r="S510" s="210"/>
      <c r="T510" s="211"/>
      <c r="AT510" s="212" t="s">
        <v>143</v>
      </c>
      <c r="AU510" s="212" t="s">
        <v>82</v>
      </c>
      <c r="AV510" s="14" t="s">
        <v>82</v>
      </c>
      <c r="AW510" s="14" t="s">
        <v>33</v>
      </c>
      <c r="AX510" s="14" t="s">
        <v>72</v>
      </c>
      <c r="AY510" s="212" t="s">
        <v>132</v>
      </c>
    </row>
    <row r="511" spans="1:65" s="14" customFormat="1" ht="11.25">
      <c r="B511" s="202"/>
      <c r="C511" s="203"/>
      <c r="D511" s="187" t="s">
        <v>143</v>
      </c>
      <c r="E511" s="204" t="s">
        <v>19</v>
      </c>
      <c r="F511" s="205" t="s">
        <v>1256</v>
      </c>
      <c r="G511" s="203"/>
      <c r="H511" s="206">
        <v>0.308</v>
      </c>
      <c r="I511" s="207"/>
      <c r="J511" s="203"/>
      <c r="K511" s="203"/>
      <c r="L511" s="208"/>
      <c r="M511" s="209"/>
      <c r="N511" s="210"/>
      <c r="O511" s="210"/>
      <c r="P511" s="210"/>
      <c r="Q511" s="210"/>
      <c r="R511" s="210"/>
      <c r="S511" s="210"/>
      <c r="T511" s="211"/>
      <c r="AT511" s="212" t="s">
        <v>143</v>
      </c>
      <c r="AU511" s="212" t="s">
        <v>82</v>
      </c>
      <c r="AV511" s="14" t="s">
        <v>82</v>
      </c>
      <c r="AW511" s="14" t="s">
        <v>33</v>
      </c>
      <c r="AX511" s="14" t="s">
        <v>72</v>
      </c>
      <c r="AY511" s="212" t="s">
        <v>132</v>
      </c>
    </row>
    <row r="512" spans="1:65" s="15" customFormat="1" ht="11.25">
      <c r="B512" s="213"/>
      <c r="C512" s="214"/>
      <c r="D512" s="187" t="s">
        <v>143</v>
      </c>
      <c r="E512" s="215" t="s">
        <v>19</v>
      </c>
      <c r="F512" s="216" t="s">
        <v>163</v>
      </c>
      <c r="G512" s="214"/>
      <c r="H512" s="217">
        <v>98.016999999999996</v>
      </c>
      <c r="I512" s="218"/>
      <c r="J512" s="214"/>
      <c r="K512" s="214"/>
      <c r="L512" s="219"/>
      <c r="M512" s="220"/>
      <c r="N512" s="221"/>
      <c r="O512" s="221"/>
      <c r="P512" s="221"/>
      <c r="Q512" s="221"/>
      <c r="R512" s="221"/>
      <c r="S512" s="221"/>
      <c r="T512" s="222"/>
      <c r="AT512" s="223" t="s">
        <v>143</v>
      </c>
      <c r="AU512" s="223" t="s">
        <v>82</v>
      </c>
      <c r="AV512" s="15" t="s">
        <v>139</v>
      </c>
      <c r="AW512" s="15" t="s">
        <v>33</v>
      </c>
      <c r="AX512" s="15" t="s">
        <v>80</v>
      </c>
      <c r="AY512" s="223" t="s">
        <v>132</v>
      </c>
    </row>
    <row r="513" spans="1:65" s="2" customFormat="1" ht="24.2" customHeight="1">
      <c r="A513" s="35"/>
      <c r="B513" s="36"/>
      <c r="C513" s="174" t="s">
        <v>1266</v>
      </c>
      <c r="D513" s="174" t="s">
        <v>134</v>
      </c>
      <c r="E513" s="175" t="s">
        <v>1267</v>
      </c>
      <c r="F513" s="176" t="s">
        <v>1268</v>
      </c>
      <c r="G513" s="177" t="s">
        <v>217</v>
      </c>
      <c r="H513" s="178">
        <v>59.832000000000001</v>
      </c>
      <c r="I513" s="179"/>
      <c r="J513" s="180">
        <f>ROUND(I513*H513,2)</f>
        <v>0</v>
      </c>
      <c r="K513" s="176" t="s">
        <v>138</v>
      </c>
      <c r="L513" s="40"/>
      <c r="M513" s="181" t="s">
        <v>19</v>
      </c>
      <c r="N513" s="182" t="s">
        <v>43</v>
      </c>
      <c r="O513" s="65"/>
      <c r="P513" s="183">
        <f>O513*H513</f>
        <v>0</v>
      </c>
      <c r="Q513" s="183">
        <v>0</v>
      </c>
      <c r="R513" s="183">
        <f>Q513*H513</f>
        <v>0</v>
      </c>
      <c r="S513" s="183">
        <v>0</v>
      </c>
      <c r="T513" s="184">
        <f>S513*H513</f>
        <v>0</v>
      </c>
      <c r="U513" s="35"/>
      <c r="V513" s="35"/>
      <c r="W513" s="35"/>
      <c r="X513" s="35"/>
      <c r="Y513" s="35"/>
      <c r="Z513" s="35"/>
      <c r="AA513" s="35"/>
      <c r="AB513" s="35"/>
      <c r="AC513" s="35"/>
      <c r="AD513" s="35"/>
      <c r="AE513" s="35"/>
      <c r="AR513" s="185" t="s">
        <v>139</v>
      </c>
      <c r="AT513" s="185" t="s">
        <v>134</v>
      </c>
      <c r="AU513" s="185" t="s">
        <v>82</v>
      </c>
      <c r="AY513" s="18" t="s">
        <v>132</v>
      </c>
      <c r="BE513" s="186">
        <f>IF(N513="základní",J513,0)</f>
        <v>0</v>
      </c>
      <c r="BF513" s="186">
        <f>IF(N513="snížená",J513,0)</f>
        <v>0</v>
      </c>
      <c r="BG513" s="186">
        <f>IF(N513="zákl. přenesená",J513,0)</f>
        <v>0</v>
      </c>
      <c r="BH513" s="186">
        <f>IF(N513="sníž. přenesená",J513,0)</f>
        <v>0</v>
      </c>
      <c r="BI513" s="186">
        <f>IF(N513="nulová",J513,0)</f>
        <v>0</v>
      </c>
      <c r="BJ513" s="18" t="s">
        <v>80</v>
      </c>
      <c r="BK513" s="186">
        <f>ROUND(I513*H513,2)</f>
        <v>0</v>
      </c>
      <c r="BL513" s="18" t="s">
        <v>139</v>
      </c>
      <c r="BM513" s="185" t="s">
        <v>1269</v>
      </c>
    </row>
    <row r="514" spans="1:65" s="2" customFormat="1" ht="68.25">
      <c r="A514" s="35"/>
      <c r="B514" s="36"/>
      <c r="C514" s="37"/>
      <c r="D514" s="187" t="s">
        <v>141</v>
      </c>
      <c r="E514" s="37"/>
      <c r="F514" s="188" t="s">
        <v>416</v>
      </c>
      <c r="G514" s="37"/>
      <c r="H514" s="37"/>
      <c r="I514" s="189"/>
      <c r="J514" s="37"/>
      <c r="K514" s="37"/>
      <c r="L514" s="40"/>
      <c r="M514" s="190"/>
      <c r="N514" s="191"/>
      <c r="O514" s="65"/>
      <c r="P514" s="65"/>
      <c r="Q514" s="65"/>
      <c r="R514" s="65"/>
      <c r="S514" s="65"/>
      <c r="T514" s="66"/>
      <c r="U514" s="35"/>
      <c r="V514" s="35"/>
      <c r="W514" s="35"/>
      <c r="X514" s="35"/>
      <c r="Y514" s="35"/>
      <c r="Z514" s="35"/>
      <c r="AA514" s="35"/>
      <c r="AB514" s="35"/>
      <c r="AC514" s="35"/>
      <c r="AD514" s="35"/>
      <c r="AE514" s="35"/>
      <c r="AT514" s="18" t="s">
        <v>141</v>
      </c>
      <c r="AU514" s="18" t="s">
        <v>82</v>
      </c>
    </row>
    <row r="515" spans="1:65" s="14" customFormat="1" ht="11.25">
      <c r="B515" s="202"/>
      <c r="C515" s="203"/>
      <c r="D515" s="187" t="s">
        <v>143</v>
      </c>
      <c r="E515" s="204" t="s">
        <v>19</v>
      </c>
      <c r="F515" s="205" t="s">
        <v>1255</v>
      </c>
      <c r="G515" s="203"/>
      <c r="H515" s="206">
        <v>59.832000000000001</v>
      </c>
      <c r="I515" s="207"/>
      <c r="J515" s="203"/>
      <c r="K515" s="203"/>
      <c r="L515" s="208"/>
      <c r="M515" s="209"/>
      <c r="N515" s="210"/>
      <c r="O515" s="210"/>
      <c r="P515" s="210"/>
      <c r="Q515" s="210"/>
      <c r="R515" s="210"/>
      <c r="S515" s="210"/>
      <c r="T515" s="211"/>
      <c r="AT515" s="212" t="s">
        <v>143</v>
      </c>
      <c r="AU515" s="212" t="s">
        <v>82</v>
      </c>
      <c r="AV515" s="14" t="s">
        <v>82</v>
      </c>
      <c r="AW515" s="14" t="s">
        <v>33</v>
      </c>
      <c r="AX515" s="14" t="s">
        <v>80</v>
      </c>
      <c r="AY515" s="212" t="s">
        <v>132</v>
      </c>
    </row>
    <row r="516" spans="1:65" s="2" customFormat="1" ht="24.2" customHeight="1">
      <c r="A516" s="35"/>
      <c r="B516" s="36"/>
      <c r="C516" s="174" t="s">
        <v>1270</v>
      </c>
      <c r="D516" s="174" t="s">
        <v>134</v>
      </c>
      <c r="E516" s="175" t="s">
        <v>1271</v>
      </c>
      <c r="F516" s="176" t="s">
        <v>1272</v>
      </c>
      <c r="G516" s="177" t="s">
        <v>217</v>
      </c>
      <c r="H516" s="178">
        <v>34.707000000000001</v>
      </c>
      <c r="I516" s="179"/>
      <c r="J516" s="180">
        <f>ROUND(I516*H516,2)</f>
        <v>0</v>
      </c>
      <c r="K516" s="176" t="s">
        <v>19</v>
      </c>
      <c r="L516" s="40"/>
      <c r="M516" s="181" t="s">
        <v>19</v>
      </c>
      <c r="N516" s="182" t="s">
        <v>43</v>
      </c>
      <c r="O516" s="65"/>
      <c r="P516" s="183">
        <f>O516*H516</f>
        <v>0</v>
      </c>
      <c r="Q516" s="183">
        <v>0</v>
      </c>
      <c r="R516" s="183">
        <f>Q516*H516</f>
        <v>0</v>
      </c>
      <c r="S516" s="183">
        <v>0</v>
      </c>
      <c r="T516" s="184">
        <f>S516*H516</f>
        <v>0</v>
      </c>
      <c r="U516" s="35"/>
      <c r="V516" s="35"/>
      <c r="W516" s="35"/>
      <c r="X516" s="35"/>
      <c r="Y516" s="35"/>
      <c r="Z516" s="35"/>
      <c r="AA516" s="35"/>
      <c r="AB516" s="35"/>
      <c r="AC516" s="35"/>
      <c r="AD516" s="35"/>
      <c r="AE516" s="35"/>
      <c r="AR516" s="185" t="s">
        <v>139</v>
      </c>
      <c r="AT516" s="185" t="s">
        <v>134</v>
      </c>
      <c r="AU516" s="185" t="s">
        <v>82</v>
      </c>
      <c r="AY516" s="18" t="s">
        <v>132</v>
      </c>
      <c r="BE516" s="186">
        <f>IF(N516="základní",J516,0)</f>
        <v>0</v>
      </c>
      <c r="BF516" s="186">
        <f>IF(N516="snížená",J516,0)</f>
        <v>0</v>
      </c>
      <c r="BG516" s="186">
        <f>IF(N516="zákl. přenesená",J516,0)</f>
        <v>0</v>
      </c>
      <c r="BH516" s="186">
        <f>IF(N516="sníž. přenesená",J516,0)</f>
        <v>0</v>
      </c>
      <c r="BI516" s="186">
        <f>IF(N516="nulová",J516,0)</f>
        <v>0</v>
      </c>
      <c r="BJ516" s="18" t="s">
        <v>80</v>
      </c>
      <c r="BK516" s="186">
        <f>ROUND(I516*H516,2)</f>
        <v>0</v>
      </c>
      <c r="BL516" s="18" t="s">
        <v>139</v>
      </c>
      <c r="BM516" s="185" t="s">
        <v>1273</v>
      </c>
    </row>
    <row r="517" spans="1:65" s="2" customFormat="1" ht="68.25">
      <c r="A517" s="35"/>
      <c r="B517" s="36"/>
      <c r="C517" s="37"/>
      <c r="D517" s="187" t="s">
        <v>141</v>
      </c>
      <c r="E517" s="37"/>
      <c r="F517" s="188" t="s">
        <v>416</v>
      </c>
      <c r="G517" s="37"/>
      <c r="H517" s="37"/>
      <c r="I517" s="189"/>
      <c r="J517" s="37"/>
      <c r="K517" s="37"/>
      <c r="L517" s="40"/>
      <c r="M517" s="190"/>
      <c r="N517" s="191"/>
      <c r="O517" s="65"/>
      <c r="P517" s="65"/>
      <c r="Q517" s="65"/>
      <c r="R517" s="65"/>
      <c r="S517" s="65"/>
      <c r="T517" s="66"/>
      <c r="U517" s="35"/>
      <c r="V517" s="35"/>
      <c r="W517" s="35"/>
      <c r="X517" s="35"/>
      <c r="Y517" s="35"/>
      <c r="Z517" s="35"/>
      <c r="AA517" s="35"/>
      <c r="AB517" s="35"/>
      <c r="AC517" s="35"/>
      <c r="AD517" s="35"/>
      <c r="AE517" s="35"/>
      <c r="AT517" s="18" t="s">
        <v>141</v>
      </c>
      <c r="AU517" s="18" t="s">
        <v>82</v>
      </c>
    </row>
    <row r="518" spans="1:65" s="14" customFormat="1" ht="11.25">
      <c r="B518" s="202"/>
      <c r="C518" s="203"/>
      <c r="D518" s="187" t="s">
        <v>143</v>
      </c>
      <c r="E518" s="204" t="s">
        <v>19</v>
      </c>
      <c r="F518" s="205" t="s">
        <v>1254</v>
      </c>
      <c r="G518" s="203"/>
      <c r="H518" s="206">
        <v>34.707000000000001</v>
      </c>
      <c r="I518" s="207"/>
      <c r="J518" s="203"/>
      <c r="K518" s="203"/>
      <c r="L518" s="208"/>
      <c r="M518" s="209"/>
      <c r="N518" s="210"/>
      <c r="O518" s="210"/>
      <c r="P518" s="210"/>
      <c r="Q518" s="210"/>
      <c r="R518" s="210"/>
      <c r="S518" s="210"/>
      <c r="T518" s="211"/>
      <c r="AT518" s="212" t="s">
        <v>143</v>
      </c>
      <c r="AU518" s="212" t="s">
        <v>82</v>
      </c>
      <c r="AV518" s="14" t="s">
        <v>82</v>
      </c>
      <c r="AW518" s="14" t="s">
        <v>33</v>
      </c>
      <c r="AX518" s="14" t="s">
        <v>80</v>
      </c>
      <c r="AY518" s="212" t="s">
        <v>132</v>
      </c>
    </row>
    <row r="519" spans="1:65" s="2" customFormat="1" ht="24.2" customHeight="1">
      <c r="A519" s="35"/>
      <c r="B519" s="36"/>
      <c r="C519" s="174" t="s">
        <v>1274</v>
      </c>
      <c r="D519" s="174" t="s">
        <v>134</v>
      </c>
      <c r="E519" s="175" t="s">
        <v>414</v>
      </c>
      <c r="F519" s="176" t="s">
        <v>232</v>
      </c>
      <c r="G519" s="177" t="s">
        <v>217</v>
      </c>
      <c r="H519" s="178">
        <v>3.17</v>
      </c>
      <c r="I519" s="179"/>
      <c r="J519" s="180">
        <f>ROUND(I519*H519,2)</f>
        <v>0</v>
      </c>
      <c r="K519" s="176" t="s">
        <v>19</v>
      </c>
      <c r="L519" s="40"/>
      <c r="M519" s="181" t="s">
        <v>19</v>
      </c>
      <c r="N519" s="182" t="s">
        <v>43</v>
      </c>
      <c r="O519" s="65"/>
      <c r="P519" s="183">
        <f>O519*H519</f>
        <v>0</v>
      </c>
      <c r="Q519" s="183">
        <v>0</v>
      </c>
      <c r="R519" s="183">
        <f>Q519*H519</f>
        <v>0</v>
      </c>
      <c r="S519" s="183">
        <v>0</v>
      </c>
      <c r="T519" s="184">
        <f>S519*H519</f>
        <v>0</v>
      </c>
      <c r="U519" s="35"/>
      <c r="V519" s="35"/>
      <c r="W519" s="35"/>
      <c r="X519" s="35"/>
      <c r="Y519" s="35"/>
      <c r="Z519" s="35"/>
      <c r="AA519" s="35"/>
      <c r="AB519" s="35"/>
      <c r="AC519" s="35"/>
      <c r="AD519" s="35"/>
      <c r="AE519" s="35"/>
      <c r="AR519" s="185" t="s">
        <v>139</v>
      </c>
      <c r="AT519" s="185" t="s">
        <v>134</v>
      </c>
      <c r="AU519" s="185" t="s">
        <v>82</v>
      </c>
      <c r="AY519" s="18" t="s">
        <v>132</v>
      </c>
      <c r="BE519" s="186">
        <f>IF(N519="základní",J519,0)</f>
        <v>0</v>
      </c>
      <c r="BF519" s="186">
        <f>IF(N519="snížená",J519,0)</f>
        <v>0</v>
      </c>
      <c r="BG519" s="186">
        <f>IF(N519="zákl. přenesená",J519,0)</f>
        <v>0</v>
      </c>
      <c r="BH519" s="186">
        <f>IF(N519="sníž. přenesená",J519,0)</f>
        <v>0</v>
      </c>
      <c r="BI519" s="186">
        <f>IF(N519="nulová",J519,0)</f>
        <v>0</v>
      </c>
      <c r="BJ519" s="18" t="s">
        <v>80</v>
      </c>
      <c r="BK519" s="186">
        <f>ROUND(I519*H519,2)</f>
        <v>0</v>
      </c>
      <c r="BL519" s="18" t="s">
        <v>139</v>
      </c>
      <c r="BM519" s="185" t="s">
        <v>1275</v>
      </c>
    </row>
    <row r="520" spans="1:65" s="2" customFormat="1" ht="68.25">
      <c r="A520" s="35"/>
      <c r="B520" s="36"/>
      <c r="C520" s="37"/>
      <c r="D520" s="187" t="s">
        <v>141</v>
      </c>
      <c r="E520" s="37"/>
      <c r="F520" s="188" t="s">
        <v>416</v>
      </c>
      <c r="G520" s="37"/>
      <c r="H520" s="37"/>
      <c r="I520" s="189"/>
      <c r="J520" s="37"/>
      <c r="K520" s="37"/>
      <c r="L520" s="40"/>
      <c r="M520" s="190"/>
      <c r="N520" s="191"/>
      <c r="O520" s="65"/>
      <c r="P520" s="65"/>
      <c r="Q520" s="65"/>
      <c r="R520" s="65"/>
      <c r="S520" s="65"/>
      <c r="T520" s="66"/>
      <c r="U520" s="35"/>
      <c r="V520" s="35"/>
      <c r="W520" s="35"/>
      <c r="X520" s="35"/>
      <c r="Y520" s="35"/>
      <c r="Z520" s="35"/>
      <c r="AA520" s="35"/>
      <c r="AB520" s="35"/>
      <c r="AC520" s="35"/>
      <c r="AD520" s="35"/>
      <c r="AE520" s="35"/>
      <c r="AT520" s="18" t="s">
        <v>141</v>
      </c>
      <c r="AU520" s="18" t="s">
        <v>82</v>
      </c>
    </row>
    <row r="521" spans="1:65" s="14" customFormat="1" ht="11.25">
      <c r="B521" s="202"/>
      <c r="C521" s="203"/>
      <c r="D521" s="187" t="s">
        <v>143</v>
      </c>
      <c r="E521" s="204" t="s">
        <v>19</v>
      </c>
      <c r="F521" s="205" t="s">
        <v>1253</v>
      </c>
      <c r="G521" s="203"/>
      <c r="H521" s="206">
        <v>3.17</v>
      </c>
      <c r="I521" s="207"/>
      <c r="J521" s="203"/>
      <c r="K521" s="203"/>
      <c r="L521" s="208"/>
      <c r="M521" s="209"/>
      <c r="N521" s="210"/>
      <c r="O521" s="210"/>
      <c r="P521" s="210"/>
      <c r="Q521" s="210"/>
      <c r="R521" s="210"/>
      <c r="S521" s="210"/>
      <c r="T521" s="211"/>
      <c r="AT521" s="212" t="s">
        <v>143</v>
      </c>
      <c r="AU521" s="212" t="s">
        <v>82</v>
      </c>
      <c r="AV521" s="14" t="s">
        <v>82</v>
      </c>
      <c r="AW521" s="14" t="s">
        <v>33</v>
      </c>
      <c r="AX521" s="14" t="s">
        <v>80</v>
      </c>
      <c r="AY521" s="212" t="s">
        <v>132</v>
      </c>
    </row>
    <row r="522" spans="1:65" s="12" customFormat="1" ht="22.9" customHeight="1">
      <c r="B522" s="158"/>
      <c r="C522" s="159"/>
      <c r="D522" s="160" t="s">
        <v>71</v>
      </c>
      <c r="E522" s="172" t="s">
        <v>418</v>
      </c>
      <c r="F522" s="172" t="s">
        <v>1276</v>
      </c>
      <c r="G522" s="159"/>
      <c r="H522" s="159"/>
      <c r="I522" s="162"/>
      <c r="J522" s="173">
        <f>BK522</f>
        <v>0</v>
      </c>
      <c r="K522" s="159"/>
      <c r="L522" s="164"/>
      <c r="M522" s="165"/>
      <c r="N522" s="166"/>
      <c r="O522" s="166"/>
      <c r="P522" s="167">
        <f>SUM(P523:P524)</f>
        <v>0</v>
      </c>
      <c r="Q522" s="166"/>
      <c r="R522" s="167">
        <f>SUM(R523:R524)</f>
        <v>0</v>
      </c>
      <c r="S522" s="166"/>
      <c r="T522" s="168">
        <f>SUM(T523:T524)</f>
        <v>0</v>
      </c>
      <c r="AR522" s="169" t="s">
        <v>80</v>
      </c>
      <c r="AT522" s="170" t="s">
        <v>71</v>
      </c>
      <c r="AU522" s="170" t="s">
        <v>80</v>
      </c>
      <c r="AY522" s="169" t="s">
        <v>132</v>
      </c>
      <c r="BK522" s="171">
        <f>SUM(BK523:BK524)</f>
        <v>0</v>
      </c>
    </row>
    <row r="523" spans="1:65" s="2" customFormat="1" ht="24.2" customHeight="1">
      <c r="A523" s="35"/>
      <c r="B523" s="36"/>
      <c r="C523" s="174" t="s">
        <v>1277</v>
      </c>
      <c r="D523" s="174" t="s">
        <v>134</v>
      </c>
      <c r="E523" s="175" t="s">
        <v>1278</v>
      </c>
      <c r="F523" s="176" t="s">
        <v>1279</v>
      </c>
      <c r="G523" s="177" t="s">
        <v>217</v>
      </c>
      <c r="H523" s="178">
        <v>203.024</v>
      </c>
      <c r="I523" s="179"/>
      <c r="J523" s="180">
        <f>ROUND(I523*H523,2)</f>
        <v>0</v>
      </c>
      <c r="K523" s="176" t="s">
        <v>138</v>
      </c>
      <c r="L523" s="40"/>
      <c r="M523" s="181" t="s">
        <v>19</v>
      </c>
      <c r="N523" s="182" t="s">
        <v>43</v>
      </c>
      <c r="O523" s="65"/>
      <c r="P523" s="183">
        <f>O523*H523</f>
        <v>0</v>
      </c>
      <c r="Q523" s="183">
        <v>0</v>
      </c>
      <c r="R523" s="183">
        <f>Q523*H523</f>
        <v>0</v>
      </c>
      <c r="S523" s="183">
        <v>0</v>
      </c>
      <c r="T523" s="184">
        <f>S523*H523</f>
        <v>0</v>
      </c>
      <c r="U523" s="35"/>
      <c r="V523" s="35"/>
      <c r="W523" s="35"/>
      <c r="X523" s="35"/>
      <c r="Y523" s="35"/>
      <c r="Z523" s="35"/>
      <c r="AA523" s="35"/>
      <c r="AB523" s="35"/>
      <c r="AC523" s="35"/>
      <c r="AD523" s="35"/>
      <c r="AE523" s="35"/>
      <c r="AR523" s="185" t="s">
        <v>139</v>
      </c>
      <c r="AT523" s="185" t="s">
        <v>134</v>
      </c>
      <c r="AU523" s="185" t="s">
        <v>82</v>
      </c>
      <c r="AY523" s="18" t="s">
        <v>132</v>
      </c>
      <c r="BE523" s="186">
        <f>IF(N523="základní",J523,0)</f>
        <v>0</v>
      </c>
      <c r="BF523" s="186">
        <f>IF(N523="snížená",J523,0)</f>
        <v>0</v>
      </c>
      <c r="BG523" s="186">
        <f>IF(N523="zákl. přenesená",J523,0)</f>
        <v>0</v>
      </c>
      <c r="BH523" s="186">
        <f>IF(N523="sníž. přenesená",J523,0)</f>
        <v>0</v>
      </c>
      <c r="BI523" s="186">
        <f>IF(N523="nulová",J523,0)</f>
        <v>0</v>
      </c>
      <c r="BJ523" s="18" t="s">
        <v>80</v>
      </c>
      <c r="BK523" s="186">
        <f>ROUND(I523*H523,2)</f>
        <v>0</v>
      </c>
      <c r="BL523" s="18" t="s">
        <v>139</v>
      </c>
      <c r="BM523" s="185" t="s">
        <v>1280</v>
      </c>
    </row>
    <row r="524" spans="1:65" s="2" customFormat="1" ht="58.5">
      <c r="A524" s="35"/>
      <c r="B524" s="36"/>
      <c r="C524" s="37"/>
      <c r="D524" s="187" t="s">
        <v>141</v>
      </c>
      <c r="E524" s="37"/>
      <c r="F524" s="188" t="s">
        <v>1281</v>
      </c>
      <c r="G524" s="37"/>
      <c r="H524" s="37"/>
      <c r="I524" s="189"/>
      <c r="J524" s="37"/>
      <c r="K524" s="37"/>
      <c r="L524" s="40"/>
      <c r="M524" s="190"/>
      <c r="N524" s="191"/>
      <c r="O524" s="65"/>
      <c r="P524" s="65"/>
      <c r="Q524" s="65"/>
      <c r="R524" s="65"/>
      <c r="S524" s="65"/>
      <c r="T524" s="66"/>
      <c r="U524" s="35"/>
      <c r="V524" s="35"/>
      <c r="W524" s="35"/>
      <c r="X524" s="35"/>
      <c r="Y524" s="35"/>
      <c r="Z524" s="35"/>
      <c r="AA524" s="35"/>
      <c r="AB524" s="35"/>
      <c r="AC524" s="35"/>
      <c r="AD524" s="35"/>
      <c r="AE524" s="35"/>
      <c r="AT524" s="18" t="s">
        <v>141</v>
      </c>
      <c r="AU524" s="18" t="s">
        <v>82</v>
      </c>
    </row>
    <row r="525" spans="1:65" s="12" customFormat="1" ht="25.9" customHeight="1">
      <c r="B525" s="158"/>
      <c r="C525" s="159"/>
      <c r="D525" s="160" t="s">
        <v>71</v>
      </c>
      <c r="E525" s="161" t="s">
        <v>721</v>
      </c>
      <c r="F525" s="161" t="s">
        <v>722</v>
      </c>
      <c r="G525" s="159"/>
      <c r="H525" s="159"/>
      <c r="I525" s="162"/>
      <c r="J525" s="163">
        <f>BK525</f>
        <v>0</v>
      </c>
      <c r="K525" s="159"/>
      <c r="L525" s="164"/>
      <c r="M525" s="165"/>
      <c r="N525" s="166"/>
      <c r="O525" s="166"/>
      <c r="P525" s="167">
        <f>P526</f>
        <v>0</v>
      </c>
      <c r="Q525" s="166"/>
      <c r="R525" s="167">
        <f>R526</f>
        <v>0.80168317</v>
      </c>
      <c r="S525" s="166"/>
      <c r="T525" s="168">
        <f>T526</f>
        <v>0</v>
      </c>
      <c r="AR525" s="169" t="s">
        <v>82</v>
      </c>
      <c r="AT525" s="170" t="s">
        <v>71</v>
      </c>
      <c r="AU525" s="170" t="s">
        <v>72</v>
      </c>
      <c r="AY525" s="169" t="s">
        <v>132</v>
      </c>
      <c r="BK525" s="171">
        <f>BK526</f>
        <v>0</v>
      </c>
    </row>
    <row r="526" spans="1:65" s="12" customFormat="1" ht="22.9" customHeight="1">
      <c r="B526" s="158"/>
      <c r="C526" s="159"/>
      <c r="D526" s="160" t="s">
        <v>71</v>
      </c>
      <c r="E526" s="172" t="s">
        <v>723</v>
      </c>
      <c r="F526" s="172" t="s">
        <v>724</v>
      </c>
      <c r="G526" s="159"/>
      <c r="H526" s="159"/>
      <c r="I526" s="162"/>
      <c r="J526" s="173">
        <f>BK526</f>
        <v>0</v>
      </c>
      <c r="K526" s="159"/>
      <c r="L526" s="164"/>
      <c r="M526" s="165"/>
      <c r="N526" s="166"/>
      <c r="O526" s="166"/>
      <c r="P526" s="167">
        <f>SUM(P527:P585)</f>
        <v>0</v>
      </c>
      <c r="Q526" s="166"/>
      <c r="R526" s="167">
        <f>SUM(R527:R585)</f>
        <v>0.80168317</v>
      </c>
      <c r="S526" s="166"/>
      <c r="T526" s="168">
        <f>SUM(T527:T585)</f>
        <v>0</v>
      </c>
      <c r="AR526" s="169" t="s">
        <v>82</v>
      </c>
      <c r="AT526" s="170" t="s">
        <v>71</v>
      </c>
      <c r="AU526" s="170" t="s">
        <v>80</v>
      </c>
      <c r="AY526" s="169" t="s">
        <v>132</v>
      </c>
      <c r="BK526" s="171">
        <f>SUM(BK527:BK585)</f>
        <v>0</v>
      </c>
    </row>
    <row r="527" spans="1:65" s="2" customFormat="1" ht="14.45" customHeight="1">
      <c r="A527" s="35"/>
      <c r="B527" s="36"/>
      <c r="C527" s="174" t="s">
        <v>1282</v>
      </c>
      <c r="D527" s="174" t="s">
        <v>134</v>
      </c>
      <c r="E527" s="175" t="s">
        <v>725</v>
      </c>
      <c r="F527" s="176" t="s">
        <v>726</v>
      </c>
      <c r="G527" s="177" t="s">
        <v>137</v>
      </c>
      <c r="H527" s="178">
        <v>115.995</v>
      </c>
      <c r="I527" s="179"/>
      <c r="J527" s="180">
        <f>ROUND(I527*H527,2)</f>
        <v>0</v>
      </c>
      <c r="K527" s="176" t="s">
        <v>138</v>
      </c>
      <c r="L527" s="40"/>
      <c r="M527" s="181" t="s">
        <v>19</v>
      </c>
      <c r="N527" s="182" t="s">
        <v>43</v>
      </c>
      <c r="O527" s="65"/>
      <c r="P527" s="183">
        <f>O527*H527</f>
        <v>0</v>
      </c>
      <c r="Q527" s="183">
        <v>0</v>
      </c>
      <c r="R527" s="183">
        <f>Q527*H527</f>
        <v>0</v>
      </c>
      <c r="S527" s="183">
        <v>0</v>
      </c>
      <c r="T527" s="184">
        <f>S527*H527</f>
        <v>0</v>
      </c>
      <c r="U527" s="35"/>
      <c r="V527" s="35"/>
      <c r="W527" s="35"/>
      <c r="X527" s="35"/>
      <c r="Y527" s="35"/>
      <c r="Z527" s="35"/>
      <c r="AA527" s="35"/>
      <c r="AB527" s="35"/>
      <c r="AC527" s="35"/>
      <c r="AD527" s="35"/>
      <c r="AE527" s="35"/>
      <c r="AR527" s="185" t="s">
        <v>236</v>
      </c>
      <c r="AT527" s="185" t="s">
        <v>134</v>
      </c>
      <c r="AU527" s="185" t="s">
        <v>82</v>
      </c>
      <c r="AY527" s="18" t="s">
        <v>132</v>
      </c>
      <c r="BE527" s="186">
        <f>IF(N527="základní",J527,0)</f>
        <v>0</v>
      </c>
      <c r="BF527" s="186">
        <f>IF(N527="snížená",J527,0)</f>
        <v>0</v>
      </c>
      <c r="BG527" s="186">
        <f>IF(N527="zákl. přenesená",J527,0)</f>
        <v>0</v>
      </c>
      <c r="BH527" s="186">
        <f>IF(N527="sníž. přenesená",J527,0)</f>
        <v>0</v>
      </c>
      <c r="BI527" s="186">
        <f>IF(N527="nulová",J527,0)</f>
        <v>0</v>
      </c>
      <c r="BJ527" s="18" t="s">
        <v>80</v>
      </c>
      <c r="BK527" s="186">
        <f>ROUND(I527*H527,2)</f>
        <v>0</v>
      </c>
      <c r="BL527" s="18" t="s">
        <v>236</v>
      </c>
      <c r="BM527" s="185" t="s">
        <v>1283</v>
      </c>
    </row>
    <row r="528" spans="1:65" s="2" customFormat="1" ht="29.25">
      <c r="A528" s="35"/>
      <c r="B528" s="36"/>
      <c r="C528" s="37"/>
      <c r="D528" s="187" t="s">
        <v>141</v>
      </c>
      <c r="E528" s="37"/>
      <c r="F528" s="188" t="s">
        <v>728</v>
      </c>
      <c r="G528" s="37"/>
      <c r="H528" s="37"/>
      <c r="I528" s="189"/>
      <c r="J528" s="37"/>
      <c r="K528" s="37"/>
      <c r="L528" s="40"/>
      <c r="M528" s="190"/>
      <c r="N528" s="191"/>
      <c r="O528" s="65"/>
      <c r="P528" s="65"/>
      <c r="Q528" s="65"/>
      <c r="R528" s="65"/>
      <c r="S528" s="65"/>
      <c r="T528" s="66"/>
      <c r="U528" s="35"/>
      <c r="V528" s="35"/>
      <c r="W528" s="35"/>
      <c r="X528" s="35"/>
      <c r="Y528" s="35"/>
      <c r="Z528" s="35"/>
      <c r="AA528" s="35"/>
      <c r="AB528" s="35"/>
      <c r="AC528" s="35"/>
      <c r="AD528" s="35"/>
      <c r="AE528" s="35"/>
      <c r="AT528" s="18" t="s">
        <v>141</v>
      </c>
      <c r="AU528" s="18" t="s">
        <v>82</v>
      </c>
    </row>
    <row r="529" spans="1:65" s="13" customFormat="1" ht="11.25">
      <c r="B529" s="192"/>
      <c r="C529" s="193"/>
      <c r="D529" s="187" t="s">
        <v>143</v>
      </c>
      <c r="E529" s="194" t="s">
        <v>19</v>
      </c>
      <c r="F529" s="195" t="s">
        <v>1284</v>
      </c>
      <c r="G529" s="193"/>
      <c r="H529" s="194" t="s">
        <v>19</v>
      </c>
      <c r="I529" s="196"/>
      <c r="J529" s="193"/>
      <c r="K529" s="193"/>
      <c r="L529" s="197"/>
      <c r="M529" s="198"/>
      <c r="N529" s="199"/>
      <c r="O529" s="199"/>
      <c r="P529" s="199"/>
      <c r="Q529" s="199"/>
      <c r="R529" s="199"/>
      <c r="S529" s="199"/>
      <c r="T529" s="200"/>
      <c r="AT529" s="201" t="s">
        <v>143</v>
      </c>
      <c r="AU529" s="201" t="s">
        <v>82</v>
      </c>
      <c r="AV529" s="13" t="s">
        <v>80</v>
      </c>
      <c r="AW529" s="13" t="s">
        <v>33</v>
      </c>
      <c r="AX529" s="13" t="s">
        <v>72</v>
      </c>
      <c r="AY529" s="201" t="s">
        <v>132</v>
      </c>
    </row>
    <row r="530" spans="1:65" s="14" customFormat="1" ht="11.25">
      <c r="B530" s="202"/>
      <c r="C530" s="203"/>
      <c r="D530" s="187" t="s">
        <v>143</v>
      </c>
      <c r="E530" s="204" t="s">
        <v>19</v>
      </c>
      <c r="F530" s="205" t="s">
        <v>1285</v>
      </c>
      <c r="G530" s="203"/>
      <c r="H530" s="206">
        <v>2.94</v>
      </c>
      <c r="I530" s="207"/>
      <c r="J530" s="203"/>
      <c r="K530" s="203"/>
      <c r="L530" s="208"/>
      <c r="M530" s="209"/>
      <c r="N530" s="210"/>
      <c r="O530" s="210"/>
      <c r="P530" s="210"/>
      <c r="Q530" s="210"/>
      <c r="R530" s="210"/>
      <c r="S530" s="210"/>
      <c r="T530" s="211"/>
      <c r="AT530" s="212" t="s">
        <v>143</v>
      </c>
      <c r="AU530" s="212" t="s">
        <v>82</v>
      </c>
      <c r="AV530" s="14" t="s">
        <v>82</v>
      </c>
      <c r="AW530" s="14" t="s">
        <v>33</v>
      </c>
      <c r="AX530" s="14" t="s">
        <v>72</v>
      </c>
      <c r="AY530" s="212" t="s">
        <v>132</v>
      </c>
    </row>
    <row r="531" spans="1:65" s="13" customFormat="1" ht="11.25">
      <c r="B531" s="192"/>
      <c r="C531" s="193"/>
      <c r="D531" s="187" t="s">
        <v>143</v>
      </c>
      <c r="E531" s="194" t="s">
        <v>19</v>
      </c>
      <c r="F531" s="195" t="s">
        <v>1286</v>
      </c>
      <c r="G531" s="193"/>
      <c r="H531" s="194" t="s">
        <v>19</v>
      </c>
      <c r="I531" s="196"/>
      <c r="J531" s="193"/>
      <c r="K531" s="193"/>
      <c r="L531" s="197"/>
      <c r="M531" s="198"/>
      <c r="N531" s="199"/>
      <c r="O531" s="199"/>
      <c r="P531" s="199"/>
      <c r="Q531" s="199"/>
      <c r="R531" s="199"/>
      <c r="S531" s="199"/>
      <c r="T531" s="200"/>
      <c r="AT531" s="201" t="s">
        <v>143</v>
      </c>
      <c r="AU531" s="201" t="s">
        <v>82</v>
      </c>
      <c r="AV531" s="13" t="s">
        <v>80</v>
      </c>
      <c r="AW531" s="13" t="s">
        <v>33</v>
      </c>
      <c r="AX531" s="13" t="s">
        <v>72</v>
      </c>
      <c r="AY531" s="201" t="s">
        <v>132</v>
      </c>
    </row>
    <row r="532" spans="1:65" s="14" customFormat="1" ht="11.25">
      <c r="B532" s="202"/>
      <c r="C532" s="203"/>
      <c r="D532" s="187" t="s">
        <v>143</v>
      </c>
      <c r="E532" s="204" t="s">
        <v>19</v>
      </c>
      <c r="F532" s="205" t="s">
        <v>1287</v>
      </c>
      <c r="G532" s="203"/>
      <c r="H532" s="206">
        <v>113.05500000000001</v>
      </c>
      <c r="I532" s="207"/>
      <c r="J532" s="203"/>
      <c r="K532" s="203"/>
      <c r="L532" s="208"/>
      <c r="M532" s="209"/>
      <c r="N532" s="210"/>
      <c r="O532" s="210"/>
      <c r="P532" s="210"/>
      <c r="Q532" s="210"/>
      <c r="R532" s="210"/>
      <c r="S532" s="210"/>
      <c r="T532" s="211"/>
      <c r="AT532" s="212" t="s">
        <v>143</v>
      </c>
      <c r="AU532" s="212" t="s">
        <v>82</v>
      </c>
      <c r="AV532" s="14" t="s">
        <v>82</v>
      </c>
      <c r="AW532" s="14" t="s">
        <v>33</v>
      </c>
      <c r="AX532" s="14" t="s">
        <v>72</v>
      </c>
      <c r="AY532" s="212" t="s">
        <v>132</v>
      </c>
    </row>
    <row r="533" spans="1:65" s="15" customFormat="1" ht="11.25">
      <c r="B533" s="213"/>
      <c r="C533" s="214"/>
      <c r="D533" s="187" t="s">
        <v>143</v>
      </c>
      <c r="E533" s="215" t="s">
        <v>19</v>
      </c>
      <c r="F533" s="216" t="s">
        <v>163</v>
      </c>
      <c r="G533" s="214"/>
      <c r="H533" s="217">
        <v>115.995</v>
      </c>
      <c r="I533" s="218"/>
      <c r="J533" s="214"/>
      <c r="K533" s="214"/>
      <c r="L533" s="219"/>
      <c r="M533" s="220"/>
      <c r="N533" s="221"/>
      <c r="O533" s="221"/>
      <c r="P533" s="221"/>
      <c r="Q533" s="221"/>
      <c r="R533" s="221"/>
      <c r="S533" s="221"/>
      <c r="T533" s="222"/>
      <c r="AT533" s="223" t="s">
        <v>143</v>
      </c>
      <c r="AU533" s="223" t="s">
        <v>82</v>
      </c>
      <c r="AV533" s="15" t="s">
        <v>139</v>
      </c>
      <c r="AW533" s="15" t="s">
        <v>33</v>
      </c>
      <c r="AX533" s="15" t="s">
        <v>80</v>
      </c>
      <c r="AY533" s="223" t="s">
        <v>132</v>
      </c>
    </row>
    <row r="534" spans="1:65" s="2" customFormat="1" ht="14.45" customHeight="1">
      <c r="A534" s="35"/>
      <c r="B534" s="36"/>
      <c r="C534" s="224" t="s">
        <v>1288</v>
      </c>
      <c r="D534" s="224" t="s">
        <v>214</v>
      </c>
      <c r="E534" s="225" t="s">
        <v>730</v>
      </c>
      <c r="F534" s="226" t="s">
        <v>731</v>
      </c>
      <c r="G534" s="227" t="s">
        <v>217</v>
      </c>
      <c r="H534" s="228">
        <v>4.1000000000000002E-2</v>
      </c>
      <c r="I534" s="229"/>
      <c r="J534" s="230">
        <f>ROUND(I534*H534,2)</f>
        <v>0</v>
      </c>
      <c r="K534" s="226" t="s">
        <v>138</v>
      </c>
      <c r="L534" s="231"/>
      <c r="M534" s="232" t="s">
        <v>19</v>
      </c>
      <c r="N534" s="233" t="s">
        <v>43</v>
      </c>
      <c r="O534" s="65"/>
      <c r="P534" s="183">
        <f>O534*H534</f>
        <v>0</v>
      </c>
      <c r="Q534" s="183">
        <v>1</v>
      </c>
      <c r="R534" s="183">
        <f>Q534*H534</f>
        <v>4.1000000000000002E-2</v>
      </c>
      <c r="S534" s="183">
        <v>0</v>
      </c>
      <c r="T534" s="184">
        <f>S534*H534</f>
        <v>0</v>
      </c>
      <c r="U534" s="35"/>
      <c r="V534" s="35"/>
      <c r="W534" s="35"/>
      <c r="X534" s="35"/>
      <c r="Y534" s="35"/>
      <c r="Z534" s="35"/>
      <c r="AA534" s="35"/>
      <c r="AB534" s="35"/>
      <c r="AC534" s="35"/>
      <c r="AD534" s="35"/>
      <c r="AE534" s="35"/>
      <c r="AR534" s="185" t="s">
        <v>335</v>
      </c>
      <c r="AT534" s="185" t="s">
        <v>214</v>
      </c>
      <c r="AU534" s="185" t="s">
        <v>82</v>
      </c>
      <c r="AY534" s="18" t="s">
        <v>132</v>
      </c>
      <c r="BE534" s="186">
        <f>IF(N534="základní",J534,0)</f>
        <v>0</v>
      </c>
      <c r="BF534" s="186">
        <f>IF(N534="snížená",J534,0)</f>
        <v>0</v>
      </c>
      <c r="BG534" s="186">
        <f>IF(N534="zákl. přenesená",J534,0)</f>
        <v>0</v>
      </c>
      <c r="BH534" s="186">
        <f>IF(N534="sníž. přenesená",J534,0)</f>
        <v>0</v>
      </c>
      <c r="BI534" s="186">
        <f>IF(N534="nulová",J534,0)</f>
        <v>0</v>
      </c>
      <c r="BJ534" s="18" t="s">
        <v>80</v>
      </c>
      <c r="BK534" s="186">
        <f>ROUND(I534*H534,2)</f>
        <v>0</v>
      </c>
      <c r="BL534" s="18" t="s">
        <v>236</v>
      </c>
      <c r="BM534" s="185" t="s">
        <v>1289</v>
      </c>
    </row>
    <row r="535" spans="1:65" s="13" customFormat="1" ht="11.25">
      <c r="B535" s="192"/>
      <c r="C535" s="193"/>
      <c r="D535" s="187" t="s">
        <v>143</v>
      </c>
      <c r="E535" s="194" t="s">
        <v>19</v>
      </c>
      <c r="F535" s="195" t="s">
        <v>1284</v>
      </c>
      <c r="G535" s="193"/>
      <c r="H535" s="194" t="s">
        <v>19</v>
      </c>
      <c r="I535" s="196"/>
      <c r="J535" s="193"/>
      <c r="K535" s="193"/>
      <c r="L535" s="197"/>
      <c r="M535" s="198"/>
      <c r="N535" s="199"/>
      <c r="O535" s="199"/>
      <c r="P535" s="199"/>
      <c r="Q535" s="199"/>
      <c r="R535" s="199"/>
      <c r="S535" s="199"/>
      <c r="T535" s="200"/>
      <c r="AT535" s="201" t="s">
        <v>143</v>
      </c>
      <c r="AU535" s="201" t="s">
        <v>82</v>
      </c>
      <c r="AV535" s="13" t="s">
        <v>80</v>
      </c>
      <c r="AW535" s="13" t="s">
        <v>33</v>
      </c>
      <c r="AX535" s="13" t="s">
        <v>72</v>
      </c>
      <c r="AY535" s="201" t="s">
        <v>132</v>
      </c>
    </row>
    <row r="536" spans="1:65" s="14" customFormat="1" ht="11.25">
      <c r="B536" s="202"/>
      <c r="C536" s="203"/>
      <c r="D536" s="187" t="s">
        <v>143</v>
      </c>
      <c r="E536" s="204" t="s">
        <v>19</v>
      </c>
      <c r="F536" s="205" t="s">
        <v>1285</v>
      </c>
      <c r="G536" s="203"/>
      <c r="H536" s="206">
        <v>2.94</v>
      </c>
      <c r="I536" s="207"/>
      <c r="J536" s="203"/>
      <c r="K536" s="203"/>
      <c r="L536" s="208"/>
      <c r="M536" s="209"/>
      <c r="N536" s="210"/>
      <c r="O536" s="210"/>
      <c r="P536" s="210"/>
      <c r="Q536" s="210"/>
      <c r="R536" s="210"/>
      <c r="S536" s="210"/>
      <c r="T536" s="211"/>
      <c r="AT536" s="212" t="s">
        <v>143</v>
      </c>
      <c r="AU536" s="212" t="s">
        <v>82</v>
      </c>
      <c r="AV536" s="14" t="s">
        <v>82</v>
      </c>
      <c r="AW536" s="14" t="s">
        <v>33</v>
      </c>
      <c r="AX536" s="14" t="s">
        <v>72</v>
      </c>
      <c r="AY536" s="212" t="s">
        <v>132</v>
      </c>
    </row>
    <row r="537" spans="1:65" s="13" customFormat="1" ht="11.25">
      <c r="B537" s="192"/>
      <c r="C537" s="193"/>
      <c r="D537" s="187" t="s">
        <v>143</v>
      </c>
      <c r="E537" s="194" t="s">
        <v>19</v>
      </c>
      <c r="F537" s="195" t="s">
        <v>1286</v>
      </c>
      <c r="G537" s="193"/>
      <c r="H537" s="194" t="s">
        <v>19</v>
      </c>
      <c r="I537" s="196"/>
      <c r="J537" s="193"/>
      <c r="K537" s="193"/>
      <c r="L537" s="197"/>
      <c r="M537" s="198"/>
      <c r="N537" s="199"/>
      <c r="O537" s="199"/>
      <c r="P537" s="199"/>
      <c r="Q537" s="199"/>
      <c r="R537" s="199"/>
      <c r="S537" s="199"/>
      <c r="T537" s="200"/>
      <c r="AT537" s="201" t="s">
        <v>143</v>
      </c>
      <c r="AU537" s="201" t="s">
        <v>82</v>
      </c>
      <c r="AV537" s="13" t="s">
        <v>80</v>
      </c>
      <c r="AW537" s="13" t="s">
        <v>33</v>
      </c>
      <c r="AX537" s="13" t="s">
        <v>72</v>
      </c>
      <c r="AY537" s="201" t="s">
        <v>132</v>
      </c>
    </row>
    <row r="538" spans="1:65" s="14" customFormat="1" ht="11.25">
      <c r="B538" s="202"/>
      <c r="C538" s="203"/>
      <c r="D538" s="187" t="s">
        <v>143</v>
      </c>
      <c r="E538" s="204" t="s">
        <v>19</v>
      </c>
      <c r="F538" s="205" t="s">
        <v>1287</v>
      </c>
      <c r="G538" s="203"/>
      <c r="H538" s="206">
        <v>113.05500000000001</v>
      </c>
      <c r="I538" s="207"/>
      <c r="J538" s="203"/>
      <c r="K538" s="203"/>
      <c r="L538" s="208"/>
      <c r="M538" s="209"/>
      <c r="N538" s="210"/>
      <c r="O538" s="210"/>
      <c r="P538" s="210"/>
      <c r="Q538" s="210"/>
      <c r="R538" s="210"/>
      <c r="S538" s="210"/>
      <c r="T538" s="211"/>
      <c r="AT538" s="212" t="s">
        <v>143</v>
      </c>
      <c r="AU538" s="212" t="s">
        <v>82</v>
      </c>
      <c r="AV538" s="14" t="s">
        <v>82</v>
      </c>
      <c r="AW538" s="14" t="s">
        <v>33</v>
      </c>
      <c r="AX538" s="14" t="s">
        <v>72</v>
      </c>
      <c r="AY538" s="212" t="s">
        <v>132</v>
      </c>
    </row>
    <row r="539" spans="1:65" s="15" customFormat="1" ht="11.25">
      <c r="B539" s="213"/>
      <c r="C539" s="214"/>
      <c r="D539" s="187" t="s">
        <v>143</v>
      </c>
      <c r="E539" s="215" t="s">
        <v>19</v>
      </c>
      <c r="F539" s="216" t="s">
        <v>163</v>
      </c>
      <c r="G539" s="214"/>
      <c r="H539" s="217">
        <v>115.995</v>
      </c>
      <c r="I539" s="218"/>
      <c r="J539" s="214"/>
      <c r="K539" s="214"/>
      <c r="L539" s="219"/>
      <c r="M539" s="220"/>
      <c r="N539" s="221"/>
      <c r="O539" s="221"/>
      <c r="P539" s="221"/>
      <c r="Q539" s="221"/>
      <c r="R539" s="221"/>
      <c r="S539" s="221"/>
      <c r="T539" s="222"/>
      <c r="AT539" s="223" t="s">
        <v>143</v>
      </c>
      <c r="AU539" s="223" t="s">
        <v>82</v>
      </c>
      <c r="AV539" s="15" t="s">
        <v>139</v>
      </c>
      <c r="AW539" s="15" t="s">
        <v>33</v>
      </c>
      <c r="AX539" s="15" t="s">
        <v>80</v>
      </c>
      <c r="AY539" s="223" t="s">
        <v>132</v>
      </c>
    </row>
    <row r="540" spans="1:65" s="14" customFormat="1" ht="11.25">
      <c r="B540" s="202"/>
      <c r="C540" s="203"/>
      <c r="D540" s="187" t="s">
        <v>143</v>
      </c>
      <c r="E540" s="203"/>
      <c r="F540" s="205" t="s">
        <v>1290</v>
      </c>
      <c r="G540" s="203"/>
      <c r="H540" s="206">
        <v>4.1000000000000002E-2</v>
      </c>
      <c r="I540" s="207"/>
      <c r="J540" s="203"/>
      <c r="K540" s="203"/>
      <c r="L540" s="208"/>
      <c r="M540" s="209"/>
      <c r="N540" s="210"/>
      <c r="O540" s="210"/>
      <c r="P540" s="210"/>
      <c r="Q540" s="210"/>
      <c r="R540" s="210"/>
      <c r="S540" s="210"/>
      <c r="T540" s="211"/>
      <c r="AT540" s="212" t="s">
        <v>143</v>
      </c>
      <c r="AU540" s="212" t="s">
        <v>82</v>
      </c>
      <c r="AV540" s="14" t="s">
        <v>82</v>
      </c>
      <c r="AW540" s="14" t="s">
        <v>4</v>
      </c>
      <c r="AX540" s="14" t="s">
        <v>80</v>
      </c>
      <c r="AY540" s="212" t="s">
        <v>132</v>
      </c>
    </row>
    <row r="541" spans="1:65" s="2" customFormat="1" ht="14.45" customHeight="1">
      <c r="A541" s="35"/>
      <c r="B541" s="36"/>
      <c r="C541" s="174" t="s">
        <v>1291</v>
      </c>
      <c r="D541" s="174" t="s">
        <v>134</v>
      </c>
      <c r="E541" s="175" t="s">
        <v>1292</v>
      </c>
      <c r="F541" s="176" t="s">
        <v>1293</v>
      </c>
      <c r="G541" s="177" t="s">
        <v>137</v>
      </c>
      <c r="H541" s="178">
        <v>452.22</v>
      </c>
      <c r="I541" s="179"/>
      <c r="J541" s="180">
        <f>ROUND(I541*H541,2)</f>
        <v>0</v>
      </c>
      <c r="K541" s="176" t="s">
        <v>138</v>
      </c>
      <c r="L541" s="40"/>
      <c r="M541" s="181" t="s">
        <v>19</v>
      </c>
      <c r="N541" s="182" t="s">
        <v>43</v>
      </c>
      <c r="O541" s="65"/>
      <c r="P541" s="183">
        <f>O541*H541</f>
        <v>0</v>
      </c>
      <c r="Q541" s="183">
        <v>0</v>
      </c>
      <c r="R541" s="183">
        <f>Q541*H541</f>
        <v>0</v>
      </c>
      <c r="S541" s="183">
        <v>0</v>
      </c>
      <c r="T541" s="184">
        <f>S541*H541</f>
        <v>0</v>
      </c>
      <c r="U541" s="35"/>
      <c r="V541" s="35"/>
      <c r="W541" s="35"/>
      <c r="X541" s="35"/>
      <c r="Y541" s="35"/>
      <c r="Z541" s="35"/>
      <c r="AA541" s="35"/>
      <c r="AB541" s="35"/>
      <c r="AC541" s="35"/>
      <c r="AD541" s="35"/>
      <c r="AE541" s="35"/>
      <c r="AR541" s="185" t="s">
        <v>236</v>
      </c>
      <c r="AT541" s="185" t="s">
        <v>134</v>
      </c>
      <c r="AU541" s="185" t="s">
        <v>82</v>
      </c>
      <c r="AY541" s="18" t="s">
        <v>132</v>
      </c>
      <c r="BE541" s="186">
        <f>IF(N541="základní",J541,0)</f>
        <v>0</v>
      </c>
      <c r="BF541" s="186">
        <f>IF(N541="snížená",J541,0)</f>
        <v>0</v>
      </c>
      <c r="BG541" s="186">
        <f>IF(N541="zákl. přenesená",J541,0)</f>
        <v>0</v>
      </c>
      <c r="BH541" s="186">
        <f>IF(N541="sníž. přenesená",J541,0)</f>
        <v>0</v>
      </c>
      <c r="BI541" s="186">
        <f>IF(N541="nulová",J541,0)</f>
        <v>0</v>
      </c>
      <c r="BJ541" s="18" t="s">
        <v>80</v>
      </c>
      <c r="BK541" s="186">
        <f>ROUND(I541*H541,2)</f>
        <v>0</v>
      </c>
      <c r="BL541" s="18" t="s">
        <v>236</v>
      </c>
      <c r="BM541" s="185" t="s">
        <v>1294</v>
      </c>
    </row>
    <row r="542" spans="1:65" s="2" customFormat="1" ht="29.25">
      <c r="A542" s="35"/>
      <c r="B542" s="36"/>
      <c r="C542" s="37"/>
      <c r="D542" s="187" t="s">
        <v>141</v>
      </c>
      <c r="E542" s="37"/>
      <c r="F542" s="188" t="s">
        <v>728</v>
      </c>
      <c r="G542" s="37"/>
      <c r="H542" s="37"/>
      <c r="I542" s="189"/>
      <c r="J542" s="37"/>
      <c r="K542" s="37"/>
      <c r="L542" s="40"/>
      <c r="M542" s="190"/>
      <c r="N542" s="191"/>
      <c r="O542" s="65"/>
      <c r="P542" s="65"/>
      <c r="Q542" s="65"/>
      <c r="R542" s="65"/>
      <c r="S542" s="65"/>
      <c r="T542" s="66"/>
      <c r="U542" s="35"/>
      <c r="V542" s="35"/>
      <c r="W542" s="35"/>
      <c r="X542" s="35"/>
      <c r="Y542" s="35"/>
      <c r="Z542" s="35"/>
      <c r="AA542" s="35"/>
      <c r="AB542" s="35"/>
      <c r="AC542" s="35"/>
      <c r="AD542" s="35"/>
      <c r="AE542" s="35"/>
      <c r="AT542" s="18" t="s">
        <v>141</v>
      </c>
      <c r="AU542" s="18" t="s">
        <v>82</v>
      </c>
    </row>
    <row r="543" spans="1:65" s="13" customFormat="1" ht="11.25">
      <c r="B543" s="192"/>
      <c r="C543" s="193"/>
      <c r="D543" s="187" t="s">
        <v>143</v>
      </c>
      <c r="E543" s="194" t="s">
        <v>19</v>
      </c>
      <c r="F543" s="195" t="s">
        <v>1286</v>
      </c>
      <c r="G543" s="193"/>
      <c r="H543" s="194" t="s">
        <v>19</v>
      </c>
      <c r="I543" s="196"/>
      <c r="J543" s="193"/>
      <c r="K543" s="193"/>
      <c r="L543" s="197"/>
      <c r="M543" s="198"/>
      <c r="N543" s="199"/>
      <c r="O543" s="199"/>
      <c r="P543" s="199"/>
      <c r="Q543" s="199"/>
      <c r="R543" s="199"/>
      <c r="S543" s="199"/>
      <c r="T543" s="200"/>
      <c r="AT543" s="201" t="s">
        <v>143</v>
      </c>
      <c r="AU543" s="201" t="s">
        <v>82</v>
      </c>
      <c r="AV543" s="13" t="s">
        <v>80</v>
      </c>
      <c r="AW543" s="13" t="s">
        <v>33</v>
      </c>
      <c r="AX543" s="13" t="s">
        <v>72</v>
      </c>
      <c r="AY543" s="201" t="s">
        <v>132</v>
      </c>
    </row>
    <row r="544" spans="1:65" s="14" customFormat="1" ht="11.25">
      <c r="B544" s="202"/>
      <c r="C544" s="203"/>
      <c r="D544" s="187" t="s">
        <v>143</v>
      </c>
      <c r="E544" s="204" t="s">
        <v>19</v>
      </c>
      <c r="F544" s="205" t="s">
        <v>1295</v>
      </c>
      <c r="G544" s="203"/>
      <c r="H544" s="206">
        <v>226.11</v>
      </c>
      <c r="I544" s="207"/>
      <c r="J544" s="203"/>
      <c r="K544" s="203"/>
      <c r="L544" s="208"/>
      <c r="M544" s="209"/>
      <c r="N544" s="210"/>
      <c r="O544" s="210"/>
      <c r="P544" s="210"/>
      <c r="Q544" s="210"/>
      <c r="R544" s="210"/>
      <c r="S544" s="210"/>
      <c r="T544" s="211"/>
      <c r="AT544" s="212" t="s">
        <v>143</v>
      </c>
      <c r="AU544" s="212" t="s">
        <v>82</v>
      </c>
      <c r="AV544" s="14" t="s">
        <v>82</v>
      </c>
      <c r="AW544" s="14" t="s">
        <v>33</v>
      </c>
      <c r="AX544" s="14" t="s">
        <v>80</v>
      </c>
      <c r="AY544" s="212" t="s">
        <v>132</v>
      </c>
    </row>
    <row r="545" spans="1:65" s="14" customFormat="1" ht="11.25">
      <c r="B545" s="202"/>
      <c r="C545" s="203"/>
      <c r="D545" s="187" t="s">
        <v>143</v>
      </c>
      <c r="E545" s="203"/>
      <c r="F545" s="205" t="s">
        <v>1296</v>
      </c>
      <c r="G545" s="203"/>
      <c r="H545" s="206">
        <v>452.22</v>
      </c>
      <c r="I545" s="207"/>
      <c r="J545" s="203"/>
      <c r="K545" s="203"/>
      <c r="L545" s="208"/>
      <c r="M545" s="209"/>
      <c r="N545" s="210"/>
      <c r="O545" s="210"/>
      <c r="P545" s="210"/>
      <c r="Q545" s="210"/>
      <c r="R545" s="210"/>
      <c r="S545" s="210"/>
      <c r="T545" s="211"/>
      <c r="AT545" s="212" t="s">
        <v>143</v>
      </c>
      <c r="AU545" s="212" t="s">
        <v>82</v>
      </c>
      <c r="AV545" s="14" t="s">
        <v>82</v>
      </c>
      <c r="AW545" s="14" t="s">
        <v>4</v>
      </c>
      <c r="AX545" s="14" t="s">
        <v>80</v>
      </c>
      <c r="AY545" s="212" t="s">
        <v>132</v>
      </c>
    </row>
    <row r="546" spans="1:65" s="2" customFormat="1" ht="14.45" customHeight="1">
      <c r="A546" s="35"/>
      <c r="B546" s="36"/>
      <c r="C546" s="224" t="s">
        <v>1297</v>
      </c>
      <c r="D546" s="224" t="s">
        <v>214</v>
      </c>
      <c r="E546" s="225" t="s">
        <v>1298</v>
      </c>
      <c r="F546" s="226" t="s">
        <v>1299</v>
      </c>
      <c r="G546" s="227" t="s">
        <v>217</v>
      </c>
      <c r="H546" s="228">
        <v>0.10199999999999999</v>
      </c>
      <c r="I546" s="229"/>
      <c r="J546" s="230">
        <f>ROUND(I546*H546,2)</f>
        <v>0</v>
      </c>
      <c r="K546" s="226" t="s">
        <v>138</v>
      </c>
      <c r="L546" s="231"/>
      <c r="M546" s="232" t="s">
        <v>19</v>
      </c>
      <c r="N546" s="233" t="s">
        <v>43</v>
      </c>
      <c r="O546" s="65"/>
      <c r="P546" s="183">
        <f>O546*H546</f>
        <v>0</v>
      </c>
      <c r="Q546" s="183">
        <v>1</v>
      </c>
      <c r="R546" s="183">
        <f>Q546*H546</f>
        <v>0.10199999999999999</v>
      </c>
      <c r="S546" s="183">
        <v>0</v>
      </c>
      <c r="T546" s="184">
        <f>S546*H546</f>
        <v>0</v>
      </c>
      <c r="U546" s="35"/>
      <c r="V546" s="35"/>
      <c r="W546" s="35"/>
      <c r="X546" s="35"/>
      <c r="Y546" s="35"/>
      <c r="Z546" s="35"/>
      <c r="AA546" s="35"/>
      <c r="AB546" s="35"/>
      <c r="AC546" s="35"/>
      <c r="AD546" s="35"/>
      <c r="AE546" s="35"/>
      <c r="AR546" s="185" t="s">
        <v>335</v>
      </c>
      <c r="AT546" s="185" t="s">
        <v>214</v>
      </c>
      <c r="AU546" s="185" t="s">
        <v>82</v>
      </c>
      <c r="AY546" s="18" t="s">
        <v>132</v>
      </c>
      <c r="BE546" s="186">
        <f>IF(N546="základní",J546,0)</f>
        <v>0</v>
      </c>
      <c r="BF546" s="186">
        <f>IF(N546="snížená",J546,0)</f>
        <v>0</v>
      </c>
      <c r="BG546" s="186">
        <f>IF(N546="zákl. přenesená",J546,0)</f>
        <v>0</v>
      </c>
      <c r="BH546" s="186">
        <f>IF(N546="sníž. přenesená",J546,0)</f>
        <v>0</v>
      </c>
      <c r="BI546" s="186">
        <f>IF(N546="nulová",J546,0)</f>
        <v>0</v>
      </c>
      <c r="BJ546" s="18" t="s">
        <v>80</v>
      </c>
      <c r="BK546" s="186">
        <f>ROUND(I546*H546,2)</f>
        <v>0</v>
      </c>
      <c r="BL546" s="18" t="s">
        <v>236</v>
      </c>
      <c r="BM546" s="185" t="s">
        <v>1300</v>
      </c>
    </row>
    <row r="547" spans="1:65" s="13" customFormat="1" ht="11.25">
      <c r="B547" s="192"/>
      <c r="C547" s="193"/>
      <c r="D547" s="187" t="s">
        <v>143</v>
      </c>
      <c r="E547" s="194" t="s">
        <v>19</v>
      </c>
      <c r="F547" s="195" t="s">
        <v>1286</v>
      </c>
      <c r="G547" s="193"/>
      <c r="H547" s="194" t="s">
        <v>19</v>
      </c>
      <c r="I547" s="196"/>
      <c r="J547" s="193"/>
      <c r="K547" s="193"/>
      <c r="L547" s="197"/>
      <c r="M547" s="198"/>
      <c r="N547" s="199"/>
      <c r="O547" s="199"/>
      <c r="P547" s="199"/>
      <c r="Q547" s="199"/>
      <c r="R547" s="199"/>
      <c r="S547" s="199"/>
      <c r="T547" s="200"/>
      <c r="AT547" s="201" t="s">
        <v>143</v>
      </c>
      <c r="AU547" s="201" t="s">
        <v>82</v>
      </c>
      <c r="AV547" s="13" t="s">
        <v>80</v>
      </c>
      <c r="AW547" s="13" t="s">
        <v>33</v>
      </c>
      <c r="AX547" s="13" t="s">
        <v>72</v>
      </c>
      <c r="AY547" s="201" t="s">
        <v>132</v>
      </c>
    </row>
    <row r="548" spans="1:65" s="14" customFormat="1" ht="11.25">
      <c r="B548" s="202"/>
      <c r="C548" s="203"/>
      <c r="D548" s="187" t="s">
        <v>143</v>
      </c>
      <c r="E548" s="204" t="s">
        <v>19</v>
      </c>
      <c r="F548" s="205" t="s">
        <v>1295</v>
      </c>
      <c r="G548" s="203"/>
      <c r="H548" s="206">
        <v>226.11</v>
      </c>
      <c r="I548" s="207"/>
      <c r="J548" s="203"/>
      <c r="K548" s="203"/>
      <c r="L548" s="208"/>
      <c r="M548" s="209"/>
      <c r="N548" s="210"/>
      <c r="O548" s="210"/>
      <c r="P548" s="210"/>
      <c r="Q548" s="210"/>
      <c r="R548" s="210"/>
      <c r="S548" s="210"/>
      <c r="T548" s="211"/>
      <c r="AT548" s="212" t="s">
        <v>143</v>
      </c>
      <c r="AU548" s="212" t="s">
        <v>82</v>
      </c>
      <c r="AV548" s="14" t="s">
        <v>82</v>
      </c>
      <c r="AW548" s="14" t="s">
        <v>33</v>
      </c>
      <c r="AX548" s="14" t="s">
        <v>80</v>
      </c>
      <c r="AY548" s="212" t="s">
        <v>132</v>
      </c>
    </row>
    <row r="549" spans="1:65" s="14" customFormat="1" ht="11.25">
      <c r="B549" s="202"/>
      <c r="C549" s="203"/>
      <c r="D549" s="187" t="s">
        <v>143</v>
      </c>
      <c r="E549" s="203"/>
      <c r="F549" s="205" t="s">
        <v>1301</v>
      </c>
      <c r="G549" s="203"/>
      <c r="H549" s="206">
        <v>0.10199999999999999</v>
      </c>
      <c r="I549" s="207"/>
      <c r="J549" s="203"/>
      <c r="K549" s="203"/>
      <c r="L549" s="208"/>
      <c r="M549" s="209"/>
      <c r="N549" s="210"/>
      <c r="O549" s="210"/>
      <c r="P549" s="210"/>
      <c r="Q549" s="210"/>
      <c r="R549" s="210"/>
      <c r="S549" s="210"/>
      <c r="T549" s="211"/>
      <c r="AT549" s="212" t="s">
        <v>143</v>
      </c>
      <c r="AU549" s="212" t="s">
        <v>82</v>
      </c>
      <c r="AV549" s="14" t="s">
        <v>82</v>
      </c>
      <c r="AW549" s="14" t="s">
        <v>4</v>
      </c>
      <c r="AX549" s="14" t="s">
        <v>80</v>
      </c>
      <c r="AY549" s="212" t="s">
        <v>132</v>
      </c>
    </row>
    <row r="550" spans="1:65" s="2" customFormat="1" ht="14.45" customHeight="1">
      <c r="A550" s="35"/>
      <c r="B550" s="36"/>
      <c r="C550" s="174" t="s">
        <v>1302</v>
      </c>
      <c r="D550" s="174" t="s">
        <v>134</v>
      </c>
      <c r="E550" s="175" t="s">
        <v>1303</v>
      </c>
      <c r="F550" s="176" t="s">
        <v>1304</v>
      </c>
      <c r="G550" s="177" t="s">
        <v>137</v>
      </c>
      <c r="H550" s="178">
        <v>30.303999999999998</v>
      </c>
      <c r="I550" s="179"/>
      <c r="J550" s="180">
        <f>ROUND(I550*H550,2)</f>
        <v>0</v>
      </c>
      <c r="K550" s="176" t="s">
        <v>138</v>
      </c>
      <c r="L550" s="40"/>
      <c r="M550" s="181" t="s">
        <v>19</v>
      </c>
      <c r="N550" s="182" t="s">
        <v>43</v>
      </c>
      <c r="O550" s="65"/>
      <c r="P550" s="183">
        <f>O550*H550</f>
        <v>0</v>
      </c>
      <c r="Q550" s="183">
        <v>0</v>
      </c>
      <c r="R550" s="183">
        <f>Q550*H550</f>
        <v>0</v>
      </c>
      <c r="S550" s="183">
        <v>0</v>
      </c>
      <c r="T550" s="184">
        <f>S550*H550</f>
        <v>0</v>
      </c>
      <c r="U550" s="35"/>
      <c r="V550" s="35"/>
      <c r="W550" s="35"/>
      <c r="X550" s="35"/>
      <c r="Y550" s="35"/>
      <c r="Z550" s="35"/>
      <c r="AA550" s="35"/>
      <c r="AB550" s="35"/>
      <c r="AC550" s="35"/>
      <c r="AD550" s="35"/>
      <c r="AE550" s="35"/>
      <c r="AR550" s="185" t="s">
        <v>236</v>
      </c>
      <c r="AT550" s="185" t="s">
        <v>134</v>
      </c>
      <c r="AU550" s="185" t="s">
        <v>82</v>
      </c>
      <c r="AY550" s="18" t="s">
        <v>132</v>
      </c>
      <c r="BE550" s="186">
        <f>IF(N550="základní",J550,0)</f>
        <v>0</v>
      </c>
      <c r="BF550" s="186">
        <f>IF(N550="snížená",J550,0)</f>
        <v>0</v>
      </c>
      <c r="BG550" s="186">
        <f>IF(N550="zákl. přenesená",J550,0)</f>
        <v>0</v>
      </c>
      <c r="BH550" s="186">
        <f>IF(N550="sníž. přenesená",J550,0)</f>
        <v>0</v>
      </c>
      <c r="BI550" s="186">
        <f>IF(N550="nulová",J550,0)</f>
        <v>0</v>
      </c>
      <c r="BJ550" s="18" t="s">
        <v>80</v>
      </c>
      <c r="BK550" s="186">
        <f>ROUND(I550*H550,2)</f>
        <v>0</v>
      </c>
      <c r="BL550" s="18" t="s">
        <v>236</v>
      </c>
      <c r="BM550" s="185" t="s">
        <v>1305</v>
      </c>
    </row>
    <row r="551" spans="1:65" s="13" customFormat="1" ht="11.25">
      <c r="B551" s="192"/>
      <c r="C551" s="193"/>
      <c r="D551" s="187" t="s">
        <v>143</v>
      </c>
      <c r="E551" s="194" t="s">
        <v>19</v>
      </c>
      <c r="F551" s="195" t="s">
        <v>1306</v>
      </c>
      <c r="G551" s="193"/>
      <c r="H551" s="194" t="s">
        <v>19</v>
      </c>
      <c r="I551" s="196"/>
      <c r="J551" s="193"/>
      <c r="K551" s="193"/>
      <c r="L551" s="197"/>
      <c r="M551" s="198"/>
      <c r="N551" s="199"/>
      <c r="O551" s="199"/>
      <c r="P551" s="199"/>
      <c r="Q551" s="199"/>
      <c r="R551" s="199"/>
      <c r="S551" s="199"/>
      <c r="T551" s="200"/>
      <c r="AT551" s="201" t="s">
        <v>143</v>
      </c>
      <c r="AU551" s="201" t="s">
        <v>82</v>
      </c>
      <c r="AV551" s="13" t="s">
        <v>80</v>
      </c>
      <c r="AW551" s="13" t="s">
        <v>33</v>
      </c>
      <c r="AX551" s="13" t="s">
        <v>72</v>
      </c>
      <c r="AY551" s="201" t="s">
        <v>132</v>
      </c>
    </row>
    <row r="552" spans="1:65" s="14" customFormat="1" ht="11.25">
      <c r="B552" s="202"/>
      <c r="C552" s="203"/>
      <c r="D552" s="187" t="s">
        <v>143</v>
      </c>
      <c r="E552" s="204" t="s">
        <v>19</v>
      </c>
      <c r="F552" s="205" t="s">
        <v>1307</v>
      </c>
      <c r="G552" s="203"/>
      <c r="H552" s="206">
        <v>30.303999999999998</v>
      </c>
      <c r="I552" s="207"/>
      <c r="J552" s="203"/>
      <c r="K552" s="203"/>
      <c r="L552" s="208"/>
      <c r="M552" s="209"/>
      <c r="N552" s="210"/>
      <c r="O552" s="210"/>
      <c r="P552" s="210"/>
      <c r="Q552" s="210"/>
      <c r="R552" s="210"/>
      <c r="S552" s="210"/>
      <c r="T552" s="211"/>
      <c r="AT552" s="212" t="s">
        <v>143</v>
      </c>
      <c r="AU552" s="212" t="s">
        <v>82</v>
      </c>
      <c r="AV552" s="14" t="s">
        <v>82</v>
      </c>
      <c r="AW552" s="14" t="s">
        <v>33</v>
      </c>
      <c r="AX552" s="14" t="s">
        <v>80</v>
      </c>
      <c r="AY552" s="212" t="s">
        <v>132</v>
      </c>
    </row>
    <row r="553" spans="1:65" s="2" customFormat="1" ht="14.45" customHeight="1">
      <c r="A553" s="35"/>
      <c r="B553" s="36"/>
      <c r="C553" s="224" t="s">
        <v>1308</v>
      </c>
      <c r="D553" s="224" t="s">
        <v>214</v>
      </c>
      <c r="E553" s="225" t="s">
        <v>1309</v>
      </c>
      <c r="F553" s="226" t="s">
        <v>1310</v>
      </c>
      <c r="G553" s="227" t="s">
        <v>137</v>
      </c>
      <c r="H553" s="228">
        <v>30.303999999999998</v>
      </c>
      <c r="I553" s="229"/>
      <c r="J553" s="230">
        <f>ROUND(I553*H553,2)</f>
        <v>0</v>
      </c>
      <c r="K553" s="226" t="s">
        <v>138</v>
      </c>
      <c r="L553" s="231"/>
      <c r="M553" s="232" t="s">
        <v>19</v>
      </c>
      <c r="N553" s="233" t="s">
        <v>43</v>
      </c>
      <c r="O553" s="65"/>
      <c r="P553" s="183">
        <f>O553*H553</f>
        <v>0</v>
      </c>
      <c r="Q553" s="183">
        <v>2.9999999999999997E-4</v>
      </c>
      <c r="R553" s="183">
        <f>Q553*H553</f>
        <v>9.0911999999999989E-3</v>
      </c>
      <c r="S553" s="183">
        <v>0</v>
      </c>
      <c r="T553" s="184">
        <f>S553*H553</f>
        <v>0</v>
      </c>
      <c r="U553" s="35"/>
      <c r="V553" s="35"/>
      <c r="W553" s="35"/>
      <c r="X553" s="35"/>
      <c r="Y553" s="35"/>
      <c r="Z553" s="35"/>
      <c r="AA553" s="35"/>
      <c r="AB553" s="35"/>
      <c r="AC553" s="35"/>
      <c r="AD553" s="35"/>
      <c r="AE553" s="35"/>
      <c r="AR553" s="185" t="s">
        <v>335</v>
      </c>
      <c r="AT553" s="185" t="s">
        <v>214</v>
      </c>
      <c r="AU553" s="185" t="s">
        <v>82</v>
      </c>
      <c r="AY553" s="18" t="s">
        <v>132</v>
      </c>
      <c r="BE553" s="186">
        <f>IF(N553="základní",J553,0)</f>
        <v>0</v>
      </c>
      <c r="BF553" s="186">
        <f>IF(N553="snížená",J553,0)</f>
        <v>0</v>
      </c>
      <c r="BG553" s="186">
        <f>IF(N553="zákl. přenesená",J553,0)</f>
        <v>0</v>
      </c>
      <c r="BH553" s="186">
        <f>IF(N553="sníž. přenesená",J553,0)</f>
        <v>0</v>
      </c>
      <c r="BI553" s="186">
        <f>IF(N553="nulová",J553,0)</f>
        <v>0</v>
      </c>
      <c r="BJ553" s="18" t="s">
        <v>80</v>
      </c>
      <c r="BK553" s="186">
        <f>ROUND(I553*H553,2)</f>
        <v>0</v>
      </c>
      <c r="BL553" s="18" t="s">
        <v>236</v>
      </c>
      <c r="BM553" s="185" t="s">
        <v>1311</v>
      </c>
    </row>
    <row r="554" spans="1:65" s="13" customFormat="1" ht="11.25">
      <c r="B554" s="192"/>
      <c r="C554" s="193"/>
      <c r="D554" s="187" t="s">
        <v>143</v>
      </c>
      <c r="E554" s="194" t="s">
        <v>19</v>
      </c>
      <c r="F554" s="195" t="s">
        <v>1306</v>
      </c>
      <c r="G554" s="193"/>
      <c r="H554" s="194" t="s">
        <v>19</v>
      </c>
      <c r="I554" s="196"/>
      <c r="J554" s="193"/>
      <c r="K554" s="193"/>
      <c r="L554" s="197"/>
      <c r="M554" s="198"/>
      <c r="N554" s="199"/>
      <c r="O554" s="199"/>
      <c r="P554" s="199"/>
      <c r="Q554" s="199"/>
      <c r="R554" s="199"/>
      <c r="S554" s="199"/>
      <c r="T554" s="200"/>
      <c r="AT554" s="201" t="s">
        <v>143</v>
      </c>
      <c r="AU554" s="201" t="s">
        <v>82</v>
      </c>
      <c r="AV554" s="13" t="s">
        <v>80</v>
      </c>
      <c r="AW554" s="13" t="s">
        <v>33</v>
      </c>
      <c r="AX554" s="13" t="s">
        <v>72</v>
      </c>
      <c r="AY554" s="201" t="s">
        <v>132</v>
      </c>
    </row>
    <row r="555" spans="1:65" s="14" customFormat="1" ht="11.25">
      <c r="B555" s="202"/>
      <c r="C555" s="203"/>
      <c r="D555" s="187" t="s">
        <v>143</v>
      </c>
      <c r="E555" s="204" t="s">
        <v>19</v>
      </c>
      <c r="F555" s="205" t="s">
        <v>1307</v>
      </c>
      <c r="G555" s="203"/>
      <c r="H555" s="206">
        <v>30.303999999999998</v>
      </c>
      <c r="I555" s="207"/>
      <c r="J555" s="203"/>
      <c r="K555" s="203"/>
      <c r="L555" s="208"/>
      <c r="M555" s="209"/>
      <c r="N555" s="210"/>
      <c r="O555" s="210"/>
      <c r="P555" s="210"/>
      <c r="Q555" s="210"/>
      <c r="R555" s="210"/>
      <c r="S555" s="210"/>
      <c r="T555" s="211"/>
      <c r="AT555" s="212" t="s">
        <v>143</v>
      </c>
      <c r="AU555" s="212" t="s">
        <v>82</v>
      </c>
      <c r="AV555" s="14" t="s">
        <v>82</v>
      </c>
      <c r="AW555" s="14" t="s">
        <v>33</v>
      </c>
      <c r="AX555" s="14" t="s">
        <v>80</v>
      </c>
      <c r="AY555" s="212" t="s">
        <v>132</v>
      </c>
    </row>
    <row r="556" spans="1:65" s="2" customFormat="1" ht="14.45" customHeight="1">
      <c r="A556" s="35"/>
      <c r="B556" s="36"/>
      <c r="C556" s="174" t="s">
        <v>1312</v>
      </c>
      <c r="D556" s="174" t="s">
        <v>134</v>
      </c>
      <c r="E556" s="175" t="s">
        <v>1313</v>
      </c>
      <c r="F556" s="176" t="s">
        <v>1314</v>
      </c>
      <c r="G556" s="177" t="s">
        <v>137</v>
      </c>
      <c r="H556" s="178">
        <v>106.792</v>
      </c>
      <c r="I556" s="179"/>
      <c r="J556" s="180">
        <f>ROUND(I556*H556,2)</f>
        <v>0</v>
      </c>
      <c r="K556" s="176" t="s">
        <v>138</v>
      </c>
      <c r="L556" s="40"/>
      <c r="M556" s="181" t="s">
        <v>19</v>
      </c>
      <c r="N556" s="182" t="s">
        <v>43</v>
      </c>
      <c r="O556" s="65"/>
      <c r="P556" s="183">
        <f>O556*H556</f>
        <v>0</v>
      </c>
      <c r="Q556" s="183">
        <v>3.8000000000000002E-4</v>
      </c>
      <c r="R556" s="183">
        <f>Q556*H556</f>
        <v>4.0580960000000006E-2</v>
      </c>
      <c r="S556" s="183">
        <v>0</v>
      </c>
      <c r="T556" s="184">
        <f>S556*H556</f>
        <v>0</v>
      </c>
      <c r="U556" s="35"/>
      <c r="V556" s="35"/>
      <c r="W556" s="35"/>
      <c r="X556" s="35"/>
      <c r="Y556" s="35"/>
      <c r="Z556" s="35"/>
      <c r="AA556" s="35"/>
      <c r="AB556" s="35"/>
      <c r="AC556" s="35"/>
      <c r="AD556" s="35"/>
      <c r="AE556" s="35"/>
      <c r="AR556" s="185" t="s">
        <v>236</v>
      </c>
      <c r="AT556" s="185" t="s">
        <v>134</v>
      </c>
      <c r="AU556" s="185" t="s">
        <v>82</v>
      </c>
      <c r="AY556" s="18" t="s">
        <v>132</v>
      </c>
      <c r="BE556" s="186">
        <f>IF(N556="základní",J556,0)</f>
        <v>0</v>
      </c>
      <c r="BF556" s="186">
        <f>IF(N556="snížená",J556,0)</f>
        <v>0</v>
      </c>
      <c r="BG556" s="186">
        <f>IF(N556="zákl. přenesená",J556,0)</f>
        <v>0</v>
      </c>
      <c r="BH556" s="186">
        <f>IF(N556="sníž. přenesená",J556,0)</f>
        <v>0</v>
      </c>
      <c r="BI556" s="186">
        <f>IF(N556="nulová",J556,0)</f>
        <v>0</v>
      </c>
      <c r="BJ556" s="18" t="s">
        <v>80</v>
      </c>
      <c r="BK556" s="186">
        <f>ROUND(I556*H556,2)</f>
        <v>0</v>
      </c>
      <c r="BL556" s="18" t="s">
        <v>236</v>
      </c>
      <c r="BM556" s="185" t="s">
        <v>1315</v>
      </c>
    </row>
    <row r="557" spans="1:65" s="13" customFormat="1" ht="11.25">
      <c r="B557" s="192"/>
      <c r="C557" s="193"/>
      <c r="D557" s="187" t="s">
        <v>143</v>
      </c>
      <c r="E557" s="194" t="s">
        <v>19</v>
      </c>
      <c r="F557" s="195" t="s">
        <v>1316</v>
      </c>
      <c r="G557" s="193"/>
      <c r="H557" s="194" t="s">
        <v>19</v>
      </c>
      <c r="I557" s="196"/>
      <c r="J557" s="193"/>
      <c r="K557" s="193"/>
      <c r="L557" s="197"/>
      <c r="M557" s="198"/>
      <c r="N557" s="199"/>
      <c r="O557" s="199"/>
      <c r="P557" s="199"/>
      <c r="Q557" s="199"/>
      <c r="R557" s="199"/>
      <c r="S557" s="199"/>
      <c r="T557" s="200"/>
      <c r="AT557" s="201" t="s">
        <v>143</v>
      </c>
      <c r="AU557" s="201" t="s">
        <v>82</v>
      </c>
      <c r="AV557" s="13" t="s">
        <v>80</v>
      </c>
      <c r="AW557" s="13" t="s">
        <v>33</v>
      </c>
      <c r="AX557" s="13" t="s">
        <v>72</v>
      </c>
      <c r="AY557" s="201" t="s">
        <v>132</v>
      </c>
    </row>
    <row r="558" spans="1:65" s="14" customFormat="1" ht="11.25">
      <c r="B558" s="202"/>
      <c r="C558" s="203"/>
      <c r="D558" s="187" t="s">
        <v>143</v>
      </c>
      <c r="E558" s="204" t="s">
        <v>19</v>
      </c>
      <c r="F558" s="205" t="s">
        <v>1317</v>
      </c>
      <c r="G558" s="203"/>
      <c r="H558" s="206">
        <v>91.304000000000002</v>
      </c>
      <c r="I558" s="207"/>
      <c r="J558" s="203"/>
      <c r="K558" s="203"/>
      <c r="L558" s="208"/>
      <c r="M558" s="209"/>
      <c r="N558" s="210"/>
      <c r="O558" s="210"/>
      <c r="P558" s="210"/>
      <c r="Q558" s="210"/>
      <c r="R558" s="210"/>
      <c r="S558" s="210"/>
      <c r="T558" s="211"/>
      <c r="AT558" s="212" t="s">
        <v>143</v>
      </c>
      <c r="AU558" s="212" t="s">
        <v>82</v>
      </c>
      <c r="AV558" s="14" t="s">
        <v>82</v>
      </c>
      <c r="AW558" s="14" t="s">
        <v>33</v>
      </c>
      <c r="AX558" s="14" t="s">
        <v>72</v>
      </c>
      <c r="AY558" s="212" t="s">
        <v>132</v>
      </c>
    </row>
    <row r="559" spans="1:65" s="13" customFormat="1" ht="11.25">
      <c r="B559" s="192"/>
      <c r="C559" s="193"/>
      <c r="D559" s="187" t="s">
        <v>143</v>
      </c>
      <c r="E559" s="194" t="s">
        <v>19</v>
      </c>
      <c r="F559" s="195" t="s">
        <v>1318</v>
      </c>
      <c r="G559" s="193"/>
      <c r="H559" s="194" t="s">
        <v>19</v>
      </c>
      <c r="I559" s="196"/>
      <c r="J559" s="193"/>
      <c r="K559" s="193"/>
      <c r="L559" s="197"/>
      <c r="M559" s="198"/>
      <c r="N559" s="199"/>
      <c r="O559" s="199"/>
      <c r="P559" s="199"/>
      <c r="Q559" s="199"/>
      <c r="R559" s="199"/>
      <c r="S559" s="199"/>
      <c r="T559" s="200"/>
      <c r="AT559" s="201" t="s">
        <v>143</v>
      </c>
      <c r="AU559" s="201" t="s">
        <v>82</v>
      </c>
      <c r="AV559" s="13" t="s">
        <v>80</v>
      </c>
      <c r="AW559" s="13" t="s">
        <v>33</v>
      </c>
      <c r="AX559" s="13" t="s">
        <v>72</v>
      </c>
      <c r="AY559" s="201" t="s">
        <v>132</v>
      </c>
    </row>
    <row r="560" spans="1:65" s="14" customFormat="1" ht="11.25">
      <c r="B560" s="202"/>
      <c r="C560" s="203"/>
      <c r="D560" s="187" t="s">
        <v>143</v>
      </c>
      <c r="E560" s="204" t="s">
        <v>19</v>
      </c>
      <c r="F560" s="205" t="s">
        <v>1319</v>
      </c>
      <c r="G560" s="203"/>
      <c r="H560" s="206">
        <v>15.488</v>
      </c>
      <c r="I560" s="207"/>
      <c r="J560" s="203"/>
      <c r="K560" s="203"/>
      <c r="L560" s="208"/>
      <c r="M560" s="209"/>
      <c r="N560" s="210"/>
      <c r="O560" s="210"/>
      <c r="P560" s="210"/>
      <c r="Q560" s="210"/>
      <c r="R560" s="210"/>
      <c r="S560" s="210"/>
      <c r="T560" s="211"/>
      <c r="AT560" s="212" t="s">
        <v>143</v>
      </c>
      <c r="AU560" s="212" t="s">
        <v>82</v>
      </c>
      <c r="AV560" s="14" t="s">
        <v>82</v>
      </c>
      <c r="AW560" s="14" t="s">
        <v>33</v>
      </c>
      <c r="AX560" s="14" t="s">
        <v>72</v>
      </c>
      <c r="AY560" s="212" t="s">
        <v>132</v>
      </c>
    </row>
    <row r="561" spans="1:65" s="15" customFormat="1" ht="11.25">
      <c r="B561" s="213"/>
      <c r="C561" s="214"/>
      <c r="D561" s="187" t="s">
        <v>143</v>
      </c>
      <c r="E561" s="215" t="s">
        <v>19</v>
      </c>
      <c r="F561" s="216" t="s">
        <v>163</v>
      </c>
      <c r="G561" s="214"/>
      <c r="H561" s="217">
        <v>106.792</v>
      </c>
      <c r="I561" s="218"/>
      <c r="J561" s="214"/>
      <c r="K561" s="214"/>
      <c r="L561" s="219"/>
      <c r="M561" s="220"/>
      <c r="N561" s="221"/>
      <c r="O561" s="221"/>
      <c r="P561" s="221"/>
      <c r="Q561" s="221"/>
      <c r="R561" s="221"/>
      <c r="S561" s="221"/>
      <c r="T561" s="222"/>
      <c r="AT561" s="223" t="s">
        <v>143</v>
      </c>
      <c r="AU561" s="223" t="s">
        <v>82</v>
      </c>
      <c r="AV561" s="15" t="s">
        <v>139</v>
      </c>
      <c r="AW561" s="15" t="s">
        <v>33</v>
      </c>
      <c r="AX561" s="15" t="s">
        <v>80</v>
      </c>
      <c r="AY561" s="223" t="s">
        <v>132</v>
      </c>
    </row>
    <row r="562" spans="1:65" s="2" customFormat="1" ht="76.349999999999994" customHeight="1">
      <c r="A562" s="35"/>
      <c r="B562" s="36"/>
      <c r="C562" s="224" t="s">
        <v>1320</v>
      </c>
      <c r="D562" s="224" t="s">
        <v>214</v>
      </c>
      <c r="E562" s="225" t="s">
        <v>1321</v>
      </c>
      <c r="F562" s="226" t="s">
        <v>1322</v>
      </c>
      <c r="G562" s="227" t="s">
        <v>137</v>
      </c>
      <c r="H562" s="228">
        <v>122.81100000000001</v>
      </c>
      <c r="I562" s="229"/>
      <c r="J562" s="230">
        <f>ROUND(I562*H562,2)</f>
        <v>0</v>
      </c>
      <c r="K562" s="226" t="s">
        <v>19</v>
      </c>
      <c r="L562" s="231"/>
      <c r="M562" s="232" t="s">
        <v>19</v>
      </c>
      <c r="N562" s="233" t="s">
        <v>43</v>
      </c>
      <c r="O562" s="65"/>
      <c r="P562" s="183">
        <f>O562*H562</f>
        <v>0</v>
      </c>
      <c r="Q562" s="183">
        <v>3.8800000000000002E-3</v>
      </c>
      <c r="R562" s="183">
        <f>Q562*H562</f>
        <v>0.47650668000000007</v>
      </c>
      <c r="S562" s="183">
        <v>0</v>
      </c>
      <c r="T562" s="184">
        <f>S562*H562</f>
        <v>0</v>
      </c>
      <c r="U562" s="35"/>
      <c r="V562" s="35"/>
      <c r="W562" s="35"/>
      <c r="X562" s="35"/>
      <c r="Y562" s="35"/>
      <c r="Z562" s="35"/>
      <c r="AA562" s="35"/>
      <c r="AB562" s="35"/>
      <c r="AC562" s="35"/>
      <c r="AD562" s="35"/>
      <c r="AE562" s="35"/>
      <c r="AR562" s="185" t="s">
        <v>335</v>
      </c>
      <c r="AT562" s="185" t="s">
        <v>214</v>
      </c>
      <c r="AU562" s="185" t="s">
        <v>82</v>
      </c>
      <c r="AY562" s="18" t="s">
        <v>132</v>
      </c>
      <c r="BE562" s="186">
        <f>IF(N562="základní",J562,0)</f>
        <v>0</v>
      </c>
      <c r="BF562" s="186">
        <f>IF(N562="snížená",J562,0)</f>
        <v>0</v>
      </c>
      <c r="BG562" s="186">
        <f>IF(N562="zákl. přenesená",J562,0)</f>
        <v>0</v>
      </c>
      <c r="BH562" s="186">
        <f>IF(N562="sníž. přenesená",J562,0)</f>
        <v>0</v>
      </c>
      <c r="BI562" s="186">
        <f>IF(N562="nulová",J562,0)</f>
        <v>0</v>
      </c>
      <c r="BJ562" s="18" t="s">
        <v>80</v>
      </c>
      <c r="BK562" s="186">
        <f>ROUND(I562*H562,2)</f>
        <v>0</v>
      </c>
      <c r="BL562" s="18" t="s">
        <v>236</v>
      </c>
      <c r="BM562" s="185" t="s">
        <v>1323</v>
      </c>
    </row>
    <row r="563" spans="1:65" s="13" customFormat="1" ht="11.25">
      <c r="B563" s="192"/>
      <c r="C563" s="193"/>
      <c r="D563" s="187" t="s">
        <v>143</v>
      </c>
      <c r="E563" s="194" t="s">
        <v>19</v>
      </c>
      <c r="F563" s="195" t="s">
        <v>1316</v>
      </c>
      <c r="G563" s="193"/>
      <c r="H563" s="194" t="s">
        <v>19</v>
      </c>
      <c r="I563" s="196"/>
      <c r="J563" s="193"/>
      <c r="K563" s="193"/>
      <c r="L563" s="197"/>
      <c r="M563" s="198"/>
      <c r="N563" s="199"/>
      <c r="O563" s="199"/>
      <c r="P563" s="199"/>
      <c r="Q563" s="199"/>
      <c r="R563" s="199"/>
      <c r="S563" s="199"/>
      <c r="T563" s="200"/>
      <c r="AT563" s="201" t="s">
        <v>143</v>
      </c>
      <c r="AU563" s="201" t="s">
        <v>82</v>
      </c>
      <c r="AV563" s="13" t="s">
        <v>80</v>
      </c>
      <c r="AW563" s="13" t="s">
        <v>33</v>
      </c>
      <c r="AX563" s="13" t="s">
        <v>72</v>
      </c>
      <c r="AY563" s="201" t="s">
        <v>132</v>
      </c>
    </row>
    <row r="564" spans="1:65" s="14" customFormat="1" ht="11.25">
      <c r="B564" s="202"/>
      <c r="C564" s="203"/>
      <c r="D564" s="187" t="s">
        <v>143</v>
      </c>
      <c r="E564" s="204" t="s">
        <v>19</v>
      </c>
      <c r="F564" s="205" t="s">
        <v>1317</v>
      </c>
      <c r="G564" s="203"/>
      <c r="H564" s="206">
        <v>91.304000000000002</v>
      </c>
      <c r="I564" s="207"/>
      <c r="J564" s="203"/>
      <c r="K564" s="203"/>
      <c r="L564" s="208"/>
      <c r="M564" s="209"/>
      <c r="N564" s="210"/>
      <c r="O564" s="210"/>
      <c r="P564" s="210"/>
      <c r="Q564" s="210"/>
      <c r="R564" s="210"/>
      <c r="S564" s="210"/>
      <c r="T564" s="211"/>
      <c r="AT564" s="212" t="s">
        <v>143</v>
      </c>
      <c r="AU564" s="212" t="s">
        <v>82</v>
      </c>
      <c r="AV564" s="14" t="s">
        <v>82</v>
      </c>
      <c r="AW564" s="14" t="s">
        <v>33</v>
      </c>
      <c r="AX564" s="14" t="s">
        <v>72</v>
      </c>
      <c r="AY564" s="212" t="s">
        <v>132</v>
      </c>
    </row>
    <row r="565" spans="1:65" s="13" customFormat="1" ht="11.25">
      <c r="B565" s="192"/>
      <c r="C565" s="193"/>
      <c r="D565" s="187" t="s">
        <v>143</v>
      </c>
      <c r="E565" s="194" t="s">
        <v>19</v>
      </c>
      <c r="F565" s="195" t="s">
        <v>1318</v>
      </c>
      <c r="G565" s="193"/>
      <c r="H565" s="194" t="s">
        <v>19</v>
      </c>
      <c r="I565" s="196"/>
      <c r="J565" s="193"/>
      <c r="K565" s="193"/>
      <c r="L565" s="197"/>
      <c r="M565" s="198"/>
      <c r="N565" s="199"/>
      <c r="O565" s="199"/>
      <c r="P565" s="199"/>
      <c r="Q565" s="199"/>
      <c r="R565" s="199"/>
      <c r="S565" s="199"/>
      <c r="T565" s="200"/>
      <c r="AT565" s="201" t="s">
        <v>143</v>
      </c>
      <c r="AU565" s="201" t="s">
        <v>82</v>
      </c>
      <c r="AV565" s="13" t="s">
        <v>80</v>
      </c>
      <c r="AW565" s="13" t="s">
        <v>33</v>
      </c>
      <c r="AX565" s="13" t="s">
        <v>72</v>
      </c>
      <c r="AY565" s="201" t="s">
        <v>132</v>
      </c>
    </row>
    <row r="566" spans="1:65" s="14" customFormat="1" ht="11.25">
      <c r="B566" s="202"/>
      <c r="C566" s="203"/>
      <c r="D566" s="187" t="s">
        <v>143</v>
      </c>
      <c r="E566" s="204" t="s">
        <v>19</v>
      </c>
      <c r="F566" s="205" t="s">
        <v>1319</v>
      </c>
      <c r="G566" s="203"/>
      <c r="H566" s="206">
        <v>15.488</v>
      </c>
      <c r="I566" s="207"/>
      <c r="J566" s="203"/>
      <c r="K566" s="203"/>
      <c r="L566" s="208"/>
      <c r="M566" s="209"/>
      <c r="N566" s="210"/>
      <c r="O566" s="210"/>
      <c r="P566" s="210"/>
      <c r="Q566" s="210"/>
      <c r="R566" s="210"/>
      <c r="S566" s="210"/>
      <c r="T566" s="211"/>
      <c r="AT566" s="212" t="s">
        <v>143</v>
      </c>
      <c r="AU566" s="212" t="s">
        <v>82</v>
      </c>
      <c r="AV566" s="14" t="s">
        <v>82</v>
      </c>
      <c r="AW566" s="14" t="s">
        <v>33</v>
      </c>
      <c r="AX566" s="14" t="s">
        <v>72</v>
      </c>
      <c r="AY566" s="212" t="s">
        <v>132</v>
      </c>
    </row>
    <row r="567" spans="1:65" s="15" customFormat="1" ht="11.25">
      <c r="B567" s="213"/>
      <c r="C567" s="214"/>
      <c r="D567" s="187" t="s">
        <v>143</v>
      </c>
      <c r="E567" s="215" t="s">
        <v>19</v>
      </c>
      <c r="F567" s="216" t="s">
        <v>163</v>
      </c>
      <c r="G567" s="214"/>
      <c r="H567" s="217">
        <v>106.792</v>
      </c>
      <c r="I567" s="218"/>
      <c r="J567" s="214"/>
      <c r="K567" s="214"/>
      <c r="L567" s="219"/>
      <c r="M567" s="220"/>
      <c r="N567" s="221"/>
      <c r="O567" s="221"/>
      <c r="P567" s="221"/>
      <c r="Q567" s="221"/>
      <c r="R567" s="221"/>
      <c r="S567" s="221"/>
      <c r="T567" s="222"/>
      <c r="AT567" s="223" t="s">
        <v>143</v>
      </c>
      <c r="AU567" s="223" t="s">
        <v>82</v>
      </c>
      <c r="AV567" s="15" t="s">
        <v>139</v>
      </c>
      <c r="AW567" s="15" t="s">
        <v>33</v>
      </c>
      <c r="AX567" s="15" t="s">
        <v>80</v>
      </c>
      <c r="AY567" s="223" t="s">
        <v>132</v>
      </c>
    </row>
    <row r="568" spans="1:65" s="14" customFormat="1" ht="11.25">
      <c r="B568" s="202"/>
      <c r="C568" s="203"/>
      <c r="D568" s="187" t="s">
        <v>143</v>
      </c>
      <c r="E568" s="203"/>
      <c r="F568" s="205" t="s">
        <v>1324</v>
      </c>
      <c r="G568" s="203"/>
      <c r="H568" s="206">
        <v>122.81100000000001</v>
      </c>
      <c r="I568" s="207"/>
      <c r="J568" s="203"/>
      <c r="K568" s="203"/>
      <c r="L568" s="208"/>
      <c r="M568" s="209"/>
      <c r="N568" s="210"/>
      <c r="O568" s="210"/>
      <c r="P568" s="210"/>
      <c r="Q568" s="210"/>
      <c r="R568" s="210"/>
      <c r="S568" s="210"/>
      <c r="T568" s="211"/>
      <c r="AT568" s="212" t="s">
        <v>143</v>
      </c>
      <c r="AU568" s="212" t="s">
        <v>82</v>
      </c>
      <c r="AV568" s="14" t="s">
        <v>82</v>
      </c>
      <c r="AW568" s="14" t="s">
        <v>4</v>
      </c>
      <c r="AX568" s="14" t="s">
        <v>80</v>
      </c>
      <c r="AY568" s="212" t="s">
        <v>132</v>
      </c>
    </row>
    <row r="569" spans="1:65" s="2" customFormat="1" ht="24.2" customHeight="1">
      <c r="A569" s="35"/>
      <c r="B569" s="36"/>
      <c r="C569" s="174" t="s">
        <v>1325</v>
      </c>
      <c r="D569" s="174" t="s">
        <v>134</v>
      </c>
      <c r="E569" s="175" t="s">
        <v>1326</v>
      </c>
      <c r="F569" s="176" t="s">
        <v>1327</v>
      </c>
      <c r="G569" s="177" t="s">
        <v>137</v>
      </c>
      <c r="H569" s="178">
        <v>61</v>
      </c>
      <c r="I569" s="179"/>
      <c r="J569" s="180">
        <f>ROUND(I569*H569,2)</f>
        <v>0</v>
      </c>
      <c r="K569" s="176" t="s">
        <v>138</v>
      </c>
      <c r="L569" s="40"/>
      <c r="M569" s="181" t="s">
        <v>19</v>
      </c>
      <c r="N569" s="182" t="s">
        <v>43</v>
      </c>
      <c r="O569" s="65"/>
      <c r="P569" s="183">
        <f>O569*H569</f>
        <v>0</v>
      </c>
      <c r="Q569" s="183">
        <v>0</v>
      </c>
      <c r="R569" s="183">
        <f>Q569*H569</f>
        <v>0</v>
      </c>
      <c r="S569" s="183">
        <v>0</v>
      </c>
      <c r="T569" s="184">
        <f>S569*H569</f>
        <v>0</v>
      </c>
      <c r="U569" s="35"/>
      <c r="V569" s="35"/>
      <c r="W569" s="35"/>
      <c r="X569" s="35"/>
      <c r="Y569" s="35"/>
      <c r="Z569" s="35"/>
      <c r="AA569" s="35"/>
      <c r="AB569" s="35"/>
      <c r="AC569" s="35"/>
      <c r="AD569" s="35"/>
      <c r="AE569" s="35"/>
      <c r="AR569" s="185" t="s">
        <v>236</v>
      </c>
      <c r="AT569" s="185" t="s">
        <v>134</v>
      </c>
      <c r="AU569" s="185" t="s">
        <v>82</v>
      </c>
      <c r="AY569" s="18" t="s">
        <v>132</v>
      </c>
      <c r="BE569" s="186">
        <f>IF(N569="základní",J569,0)</f>
        <v>0</v>
      </c>
      <c r="BF569" s="186">
        <f>IF(N569="snížená",J569,0)</f>
        <v>0</v>
      </c>
      <c r="BG569" s="186">
        <f>IF(N569="zákl. přenesená",J569,0)</f>
        <v>0</v>
      </c>
      <c r="BH569" s="186">
        <f>IF(N569="sníž. přenesená",J569,0)</f>
        <v>0</v>
      </c>
      <c r="BI569" s="186">
        <f>IF(N569="nulová",J569,0)</f>
        <v>0</v>
      </c>
      <c r="BJ569" s="18" t="s">
        <v>80</v>
      </c>
      <c r="BK569" s="186">
        <f>ROUND(I569*H569,2)</f>
        <v>0</v>
      </c>
      <c r="BL569" s="18" t="s">
        <v>236</v>
      </c>
      <c r="BM569" s="185" t="s">
        <v>1328</v>
      </c>
    </row>
    <row r="570" spans="1:65" s="2" customFormat="1" ht="29.25">
      <c r="A570" s="35"/>
      <c r="B570" s="36"/>
      <c r="C570" s="37"/>
      <c r="D570" s="187" t="s">
        <v>141</v>
      </c>
      <c r="E570" s="37"/>
      <c r="F570" s="188" t="s">
        <v>1329</v>
      </c>
      <c r="G570" s="37"/>
      <c r="H570" s="37"/>
      <c r="I570" s="189"/>
      <c r="J570" s="37"/>
      <c r="K570" s="37"/>
      <c r="L570" s="40"/>
      <c r="M570" s="190"/>
      <c r="N570" s="191"/>
      <c r="O570" s="65"/>
      <c r="P570" s="65"/>
      <c r="Q570" s="65"/>
      <c r="R570" s="65"/>
      <c r="S570" s="65"/>
      <c r="T570" s="66"/>
      <c r="U570" s="35"/>
      <c r="V570" s="35"/>
      <c r="W570" s="35"/>
      <c r="X570" s="35"/>
      <c r="Y570" s="35"/>
      <c r="Z570" s="35"/>
      <c r="AA570" s="35"/>
      <c r="AB570" s="35"/>
      <c r="AC570" s="35"/>
      <c r="AD570" s="35"/>
      <c r="AE570" s="35"/>
      <c r="AT570" s="18" t="s">
        <v>141</v>
      </c>
      <c r="AU570" s="18" t="s">
        <v>82</v>
      </c>
    </row>
    <row r="571" spans="1:65" s="14" customFormat="1" ht="11.25">
      <c r="B571" s="202"/>
      <c r="C571" s="203"/>
      <c r="D571" s="187" t="s">
        <v>143</v>
      </c>
      <c r="E571" s="204" t="s">
        <v>19</v>
      </c>
      <c r="F571" s="205" t="s">
        <v>1330</v>
      </c>
      <c r="G571" s="203"/>
      <c r="H571" s="206">
        <v>61</v>
      </c>
      <c r="I571" s="207"/>
      <c r="J571" s="203"/>
      <c r="K571" s="203"/>
      <c r="L571" s="208"/>
      <c r="M571" s="209"/>
      <c r="N571" s="210"/>
      <c r="O571" s="210"/>
      <c r="P571" s="210"/>
      <c r="Q571" s="210"/>
      <c r="R571" s="210"/>
      <c r="S571" s="210"/>
      <c r="T571" s="211"/>
      <c r="AT571" s="212" t="s">
        <v>143</v>
      </c>
      <c r="AU571" s="212" t="s">
        <v>82</v>
      </c>
      <c r="AV571" s="14" t="s">
        <v>82</v>
      </c>
      <c r="AW571" s="14" t="s">
        <v>33</v>
      </c>
      <c r="AX571" s="14" t="s">
        <v>80</v>
      </c>
      <c r="AY571" s="212" t="s">
        <v>132</v>
      </c>
    </row>
    <row r="572" spans="1:65" s="2" customFormat="1" ht="14.45" customHeight="1">
      <c r="A572" s="35"/>
      <c r="B572" s="36"/>
      <c r="C572" s="224" t="s">
        <v>1331</v>
      </c>
      <c r="D572" s="224" t="s">
        <v>214</v>
      </c>
      <c r="E572" s="225" t="s">
        <v>1332</v>
      </c>
      <c r="F572" s="226" t="s">
        <v>1333</v>
      </c>
      <c r="G572" s="227" t="s">
        <v>250</v>
      </c>
      <c r="H572" s="228">
        <v>30.5</v>
      </c>
      <c r="I572" s="229"/>
      <c r="J572" s="230">
        <f>ROUND(I572*H572,2)</f>
        <v>0</v>
      </c>
      <c r="K572" s="226" t="s">
        <v>19</v>
      </c>
      <c r="L572" s="231"/>
      <c r="M572" s="232" t="s">
        <v>19</v>
      </c>
      <c r="N572" s="233" t="s">
        <v>43</v>
      </c>
      <c r="O572" s="65"/>
      <c r="P572" s="183">
        <f>O572*H572</f>
        <v>0</v>
      </c>
      <c r="Q572" s="183">
        <v>0</v>
      </c>
      <c r="R572" s="183">
        <f>Q572*H572</f>
        <v>0</v>
      </c>
      <c r="S572" s="183">
        <v>0</v>
      </c>
      <c r="T572" s="184">
        <f>S572*H572</f>
        <v>0</v>
      </c>
      <c r="U572" s="35"/>
      <c r="V572" s="35"/>
      <c r="W572" s="35"/>
      <c r="X572" s="35"/>
      <c r="Y572" s="35"/>
      <c r="Z572" s="35"/>
      <c r="AA572" s="35"/>
      <c r="AB572" s="35"/>
      <c r="AC572" s="35"/>
      <c r="AD572" s="35"/>
      <c r="AE572" s="35"/>
      <c r="AR572" s="185" t="s">
        <v>335</v>
      </c>
      <c r="AT572" s="185" t="s">
        <v>214</v>
      </c>
      <c r="AU572" s="185" t="s">
        <v>82</v>
      </c>
      <c r="AY572" s="18" t="s">
        <v>132</v>
      </c>
      <c r="BE572" s="186">
        <f>IF(N572="základní",J572,0)</f>
        <v>0</v>
      </c>
      <c r="BF572" s="186">
        <f>IF(N572="snížená",J572,0)</f>
        <v>0</v>
      </c>
      <c r="BG572" s="186">
        <f>IF(N572="zákl. přenesená",J572,0)</f>
        <v>0</v>
      </c>
      <c r="BH572" s="186">
        <f>IF(N572="sníž. přenesená",J572,0)</f>
        <v>0</v>
      </c>
      <c r="BI572" s="186">
        <f>IF(N572="nulová",J572,0)</f>
        <v>0</v>
      </c>
      <c r="BJ572" s="18" t="s">
        <v>80</v>
      </c>
      <c r="BK572" s="186">
        <f>ROUND(I572*H572,2)</f>
        <v>0</v>
      </c>
      <c r="BL572" s="18" t="s">
        <v>236</v>
      </c>
      <c r="BM572" s="185" t="s">
        <v>1334</v>
      </c>
    </row>
    <row r="573" spans="1:65" s="13" customFormat="1" ht="11.25">
      <c r="B573" s="192"/>
      <c r="C573" s="193"/>
      <c r="D573" s="187" t="s">
        <v>143</v>
      </c>
      <c r="E573" s="194" t="s">
        <v>19</v>
      </c>
      <c r="F573" s="195" t="s">
        <v>1335</v>
      </c>
      <c r="G573" s="193"/>
      <c r="H573" s="194" t="s">
        <v>19</v>
      </c>
      <c r="I573" s="196"/>
      <c r="J573" s="193"/>
      <c r="K573" s="193"/>
      <c r="L573" s="197"/>
      <c r="M573" s="198"/>
      <c r="N573" s="199"/>
      <c r="O573" s="199"/>
      <c r="P573" s="199"/>
      <c r="Q573" s="199"/>
      <c r="R573" s="199"/>
      <c r="S573" s="199"/>
      <c r="T573" s="200"/>
      <c r="AT573" s="201" t="s">
        <v>143</v>
      </c>
      <c r="AU573" s="201" t="s">
        <v>82</v>
      </c>
      <c r="AV573" s="13" t="s">
        <v>80</v>
      </c>
      <c r="AW573" s="13" t="s">
        <v>33</v>
      </c>
      <c r="AX573" s="13" t="s">
        <v>72</v>
      </c>
      <c r="AY573" s="201" t="s">
        <v>132</v>
      </c>
    </row>
    <row r="574" spans="1:65" s="13" customFormat="1" ht="11.25">
      <c r="B574" s="192"/>
      <c r="C574" s="193"/>
      <c r="D574" s="187" t="s">
        <v>143</v>
      </c>
      <c r="E574" s="194" t="s">
        <v>19</v>
      </c>
      <c r="F574" s="195" t="s">
        <v>1336</v>
      </c>
      <c r="G574" s="193"/>
      <c r="H574" s="194" t="s">
        <v>19</v>
      </c>
      <c r="I574" s="196"/>
      <c r="J574" s="193"/>
      <c r="K574" s="193"/>
      <c r="L574" s="197"/>
      <c r="M574" s="198"/>
      <c r="N574" s="199"/>
      <c r="O574" s="199"/>
      <c r="P574" s="199"/>
      <c r="Q574" s="199"/>
      <c r="R574" s="199"/>
      <c r="S574" s="199"/>
      <c r="T574" s="200"/>
      <c r="AT574" s="201" t="s">
        <v>143</v>
      </c>
      <c r="AU574" s="201" t="s">
        <v>82</v>
      </c>
      <c r="AV574" s="13" t="s">
        <v>80</v>
      </c>
      <c r="AW574" s="13" t="s">
        <v>33</v>
      </c>
      <c r="AX574" s="13" t="s">
        <v>72</v>
      </c>
      <c r="AY574" s="201" t="s">
        <v>132</v>
      </c>
    </row>
    <row r="575" spans="1:65" s="14" customFormat="1" ht="11.25">
      <c r="B575" s="202"/>
      <c r="C575" s="203"/>
      <c r="D575" s="187" t="s">
        <v>143</v>
      </c>
      <c r="E575" s="204" t="s">
        <v>19</v>
      </c>
      <c r="F575" s="205" t="s">
        <v>1337</v>
      </c>
      <c r="G575" s="203"/>
      <c r="H575" s="206">
        <v>30.5</v>
      </c>
      <c r="I575" s="207"/>
      <c r="J575" s="203"/>
      <c r="K575" s="203"/>
      <c r="L575" s="208"/>
      <c r="M575" s="209"/>
      <c r="N575" s="210"/>
      <c r="O575" s="210"/>
      <c r="P575" s="210"/>
      <c r="Q575" s="210"/>
      <c r="R575" s="210"/>
      <c r="S575" s="210"/>
      <c r="T575" s="211"/>
      <c r="AT575" s="212" t="s">
        <v>143</v>
      </c>
      <c r="AU575" s="212" t="s">
        <v>82</v>
      </c>
      <c r="AV575" s="14" t="s">
        <v>82</v>
      </c>
      <c r="AW575" s="14" t="s">
        <v>33</v>
      </c>
      <c r="AX575" s="14" t="s">
        <v>80</v>
      </c>
      <c r="AY575" s="212" t="s">
        <v>132</v>
      </c>
    </row>
    <row r="576" spans="1:65" s="2" customFormat="1" ht="24.2" customHeight="1">
      <c r="A576" s="35"/>
      <c r="B576" s="36"/>
      <c r="C576" s="174" t="s">
        <v>1338</v>
      </c>
      <c r="D576" s="174" t="s">
        <v>134</v>
      </c>
      <c r="E576" s="175" t="s">
        <v>1339</v>
      </c>
      <c r="F576" s="176" t="s">
        <v>1340</v>
      </c>
      <c r="G576" s="177" t="s">
        <v>137</v>
      </c>
      <c r="H576" s="178">
        <v>46.591000000000001</v>
      </c>
      <c r="I576" s="179"/>
      <c r="J576" s="180">
        <f>ROUND(I576*H576,2)</f>
        <v>0</v>
      </c>
      <c r="K576" s="176" t="s">
        <v>138</v>
      </c>
      <c r="L576" s="40"/>
      <c r="M576" s="181" t="s">
        <v>19</v>
      </c>
      <c r="N576" s="182" t="s">
        <v>43</v>
      </c>
      <c r="O576" s="65"/>
      <c r="P576" s="183">
        <f>O576*H576</f>
        <v>0</v>
      </c>
      <c r="Q576" s="183">
        <v>0</v>
      </c>
      <c r="R576" s="183">
        <f>Q576*H576</f>
        <v>0</v>
      </c>
      <c r="S576" s="183">
        <v>0</v>
      </c>
      <c r="T576" s="184">
        <f>S576*H576</f>
        <v>0</v>
      </c>
      <c r="U576" s="35"/>
      <c r="V576" s="35"/>
      <c r="W576" s="35"/>
      <c r="X576" s="35"/>
      <c r="Y576" s="35"/>
      <c r="Z576" s="35"/>
      <c r="AA576" s="35"/>
      <c r="AB576" s="35"/>
      <c r="AC576" s="35"/>
      <c r="AD576" s="35"/>
      <c r="AE576" s="35"/>
      <c r="AR576" s="185" t="s">
        <v>236</v>
      </c>
      <c r="AT576" s="185" t="s">
        <v>134</v>
      </c>
      <c r="AU576" s="185" t="s">
        <v>82</v>
      </c>
      <c r="AY576" s="18" t="s">
        <v>132</v>
      </c>
      <c r="BE576" s="186">
        <f>IF(N576="základní",J576,0)</f>
        <v>0</v>
      </c>
      <c r="BF576" s="186">
        <f>IF(N576="snížená",J576,0)</f>
        <v>0</v>
      </c>
      <c r="BG576" s="186">
        <f>IF(N576="zákl. přenesená",J576,0)</f>
        <v>0</v>
      </c>
      <c r="BH576" s="186">
        <f>IF(N576="sníž. přenesená",J576,0)</f>
        <v>0</v>
      </c>
      <c r="BI576" s="186">
        <f>IF(N576="nulová",J576,0)</f>
        <v>0</v>
      </c>
      <c r="BJ576" s="18" t="s">
        <v>80</v>
      </c>
      <c r="BK576" s="186">
        <f>ROUND(I576*H576,2)</f>
        <v>0</v>
      </c>
      <c r="BL576" s="18" t="s">
        <v>236</v>
      </c>
      <c r="BM576" s="185" t="s">
        <v>1341</v>
      </c>
    </row>
    <row r="577" spans="1:65" s="2" customFormat="1" ht="39">
      <c r="A577" s="35"/>
      <c r="B577" s="36"/>
      <c r="C577" s="37"/>
      <c r="D577" s="187" t="s">
        <v>141</v>
      </c>
      <c r="E577" s="37"/>
      <c r="F577" s="188" t="s">
        <v>1342</v>
      </c>
      <c r="G577" s="37"/>
      <c r="H577" s="37"/>
      <c r="I577" s="189"/>
      <c r="J577" s="37"/>
      <c r="K577" s="37"/>
      <c r="L577" s="40"/>
      <c r="M577" s="190"/>
      <c r="N577" s="191"/>
      <c r="O577" s="65"/>
      <c r="P577" s="65"/>
      <c r="Q577" s="65"/>
      <c r="R577" s="65"/>
      <c r="S577" s="65"/>
      <c r="T577" s="66"/>
      <c r="U577" s="35"/>
      <c r="V577" s="35"/>
      <c r="W577" s="35"/>
      <c r="X577" s="35"/>
      <c r="Y577" s="35"/>
      <c r="Z577" s="35"/>
      <c r="AA577" s="35"/>
      <c r="AB577" s="35"/>
      <c r="AC577" s="35"/>
      <c r="AD577" s="35"/>
      <c r="AE577" s="35"/>
      <c r="AT577" s="18" t="s">
        <v>141</v>
      </c>
      <c r="AU577" s="18" t="s">
        <v>82</v>
      </c>
    </row>
    <row r="578" spans="1:65" s="13" customFormat="1" ht="11.25">
      <c r="B578" s="192"/>
      <c r="C578" s="193"/>
      <c r="D578" s="187" t="s">
        <v>143</v>
      </c>
      <c r="E578" s="194" t="s">
        <v>19</v>
      </c>
      <c r="F578" s="195" t="s">
        <v>1343</v>
      </c>
      <c r="G578" s="193"/>
      <c r="H578" s="194" t="s">
        <v>19</v>
      </c>
      <c r="I578" s="196"/>
      <c r="J578" s="193"/>
      <c r="K578" s="193"/>
      <c r="L578" s="197"/>
      <c r="M578" s="198"/>
      <c r="N578" s="199"/>
      <c r="O578" s="199"/>
      <c r="P578" s="199"/>
      <c r="Q578" s="199"/>
      <c r="R578" s="199"/>
      <c r="S578" s="199"/>
      <c r="T578" s="200"/>
      <c r="AT578" s="201" t="s">
        <v>143</v>
      </c>
      <c r="AU578" s="201" t="s">
        <v>82</v>
      </c>
      <c r="AV578" s="13" t="s">
        <v>80</v>
      </c>
      <c r="AW578" s="13" t="s">
        <v>33</v>
      </c>
      <c r="AX578" s="13" t="s">
        <v>72</v>
      </c>
      <c r="AY578" s="201" t="s">
        <v>132</v>
      </c>
    </row>
    <row r="579" spans="1:65" s="14" customFormat="1" ht="11.25">
      <c r="B579" s="202"/>
      <c r="C579" s="203"/>
      <c r="D579" s="187" t="s">
        <v>143</v>
      </c>
      <c r="E579" s="204" t="s">
        <v>19</v>
      </c>
      <c r="F579" s="205" t="s">
        <v>1344</v>
      </c>
      <c r="G579" s="203"/>
      <c r="H579" s="206">
        <v>46.591000000000001</v>
      </c>
      <c r="I579" s="207"/>
      <c r="J579" s="203"/>
      <c r="K579" s="203"/>
      <c r="L579" s="208"/>
      <c r="M579" s="209"/>
      <c r="N579" s="210"/>
      <c r="O579" s="210"/>
      <c r="P579" s="210"/>
      <c r="Q579" s="210"/>
      <c r="R579" s="210"/>
      <c r="S579" s="210"/>
      <c r="T579" s="211"/>
      <c r="AT579" s="212" t="s">
        <v>143</v>
      </c>
      <c r="AU579" s="212" t="s">
        <v>82</v>
      </c>
      <c r="AV579" s="14" t="s">
        <v>82</v>
      </c>
      <c r="AW579" s="14" t="s">
        <v>33</v>
      </c>
      <c r="AX579" s="14" t="s">
        <v>80</v>
      </c>
      <c r="AY579" s="212" t="s">
        <v>132</v>
      </c>
    </row>
    <row r="580" spans="1:65" s="2" customFormat="1" ht="14.45" customHeight="1">
      <c r="A580" s="35"/>
      <c r="B580" s="36"/>
      <c r="C580" s="224" t="s">
        <v>1345</v>
      </c>
      <c r="D580" s="224" t="s">
        <v>214</v>
      </c>
      <c r="E580" s="225" t="s">
        <v>1346</v>
      </c>
      <c r="F580" s="226" t="s">
        <v>1347</v>
      </c>
      <c r="G580" s="227" t="s">
        <v>137</v>
      </c>
      <c r="H580" s="228">
        <v>55.908999999999999</v>
      </c>
      <c r="I580" s="229"/>
      <c r="J580" s="230">
        <f>ROUND(I580*H580,2)</f>
        <v>0</v>
      </c>
      <c r="K580" s="226" t="s">
        <v>138</v>
      </c>
      <c r="L580" s="231"/>
      <c r="M580" s="232" t="s">
        <v>19</v>
      </c>
      <c r="N580" s="233" t="s">
        <v>43</v>
      </c>
      <c r="O580" s="65"/>
      <c r="P580" s="183">
        <f>O580*H580</f>
        <v>0</v>
      </c>
      <c r="Q580" s="183">
        <v>2.3700000000000001E-3</v>
      </c>
      <c r="R580" s="183">
        <f>Q580*H580</f>
        <v>0.13250433</v>
      </c>
      <c r="S580" s="183">
        <v>0</v>
      </c>
      <c r="T580" s="184">
        <f>S580*H580</f>
        <v>0</v>
      </c>
      <c r="U580" s="35"/>
      <c r="V580" s="35"/>
      <c r="W580" s="35"/>
      <c r="X580" s="35"/>
      <c r="Y580" s="35"/>
      <c r="Z580" s="35"/>
      <c r="AA580" s="35"/>
      <c r="AB580" s="35"/>
      <c r="AC580" s="35"/>
      <c r="AD580" s="35"/>
      <c r="AE580" s="35"/>
      <c r="AR580" s="185" t="s">
        <v>335</v>
      </c>
      <c r="AT580" s="185" t="s">
        <v>214</v>
      </c>
      <c r="AU580" s="185" t="s">
        <v>82</v>
      </c>
      <c r="AY580" s="18" t="s">
        <v>132</v>
      </c>
      <c r="BE580" s="186">
        <f>IF(N580="základní",J580,0)</f>
        <v>0</v>
      </c>
      <c r="BF580" s="186">
        <f>IF(N580="snížená",J580,0)</f>
        <v>0</v>
      </c>
      <c r="BG580" s="186">
        <f>IF(N580="zákl. přenesená",J580,0)</f>
        <v>0</v>
      </c>
      <c r="BH580" s="186">
        <f>IF(N580="sníž. přenesená",J580,0)</f>
        <v>0</v>
      </c>
      <c r="BI580" s="186">
        <f>IF(N580="nulová",J580,0)</f>
        <v>0</v>
      </c>
      <c r="BJ580" s="18" t="s">
        <v>80</v>
      </c>
      <c r="BK580" s="186">
        <f>ROUND(I580*H580,2)</f>
        <v>0</v>
      </c>
      <c r="BL580" s="18" t="s">
        <v>236</v>
      </c>
      <c r="BM580" s="185" t="s">
        <v>1348</v>
      </c>
    </row>
    <row r="581" spans="1:65" s="13" customFormat="1" ht="11.25">
      <c r="B581" s="192"/>
      <c r="C581" s="193"/>
      <c r="D581" s="187" t="s">
        <v>143</v>
      </c>
      <c r="E581" s="194" t="s">
        <v>19</v>
      </c>
      <c r="F581" s="195" t="s">
        <v>1349</v>
      </c>
      <c r="G581" s="193"/>
      <c r="H581" s="194" t="s">
        <v>19</v>
      </c>
      <c r="I581" s="196"/>
      <c r="J581" s="193"/>
      <c r="K581" s="193"/>
      <c r="L581" s="197"/>
      <c r="M581" s="198"/>
      <c r="N581" s="199"/>
      <c r="O581" s="199"/>
      <c r="P581" s="199"/>
      <c r="Q581" s="199"/>
      <c r="R581" s="199"/>
      <c r="S581" s="199"/>
      <c r="T581" s="200"/>
      <c r="AT581" s="201" t="s">
        <v>143</v>
      </c>
      <c r="AU581" s="201" t="s">
        <v>82</v>
      </c>
      <c r="AV581" s="13" t="s">
        <v>80</v>
      </c>
      <c r="AW581" s="13" t="s">
        <v>33</v>
      </c>
      <c r="AX581" s="13" t="s">
        <v>72</v>
      </c>
      <c r="AY581" s="201" t="s">
        <v>132</v>
      </c>
    </row>
    <row r="582" spans="1:65" s="14" customFormat="1" ht="11.25">
      <c r="B582" s="202"/>
      <c r="C582" s="203"/>
      <c r="D582" s="187" t="s">
        <v>143</v>
      </c>
      <c r="E582" s="204" t="s">
        <v>19</v>
      </c>
      <c r="F582" s="205" t="s">
        <v>1344</v>
      </c>
      <c r="G582" s="203"/>
      <c r="H582" s="206">
        <v>46.591000000000001</v>
      </c>
      <c r="I582" s="207"/>
      <c r="J582" s="203"/>
      <c r="K582" s="203"/>
      <c r="L582" s="208"/>
      <c r="M582" s="209"/>
      <c r="N582" s="210"/>
      <c r="O582" s="210"/>
      <c r="P582" s="210"/>
      <c r="Q582" s="210"/>
      <c r="R582" s="210"/>
      <c r="S582" s="210"/>
      <c r="T582" s="211"/>
      <c r="AT582" s="212" t="s">
        <v>143</v>
      </c>
      <c r="AU582" s="212" t="s">
        <v>82</v>
      </c>
      <c r="AV582" s="14" t="s">
        <v>82</v>
      </c>
      <c r="AW582" s="14" t="s">
        <v>33</v>
      </c>
      <c r="AX582" s="14" t="s">
        <v>80</v>
      </c>
      <c r="AY582" s="212" t="s">
        <v>132</v>
      </c>
    </row>
    <row r="583" spans="1:65" s="14" customFormat="1" ht="11.25">
      <c r="B583" s="202"/>
      <c r="C583" s="203"/>
      <c r="D583" s="187" t="s">
        <v>143</v>
      </c>
      <c r="E583" s="203"/>
      <c r="F583" s="205" t="s">
        <v>1350</v>
      </c>
      <c r="G583" s="203"/>
      <c r="H583" s="206">
        <v>55.908999999999999</v>
      </c>
      <c r="I583" s="207"/>
      <c r="J583" s="203"/>
      <c r="K583" s="203"/>
      <c r="L583" s="208"/>
      <c r="M583" s="209"/>
      <c r="N583" s="210"/>
      <c r="O583" s="210"/>
      <c r="P583" s="210"/>
      <c r="Q583" s="210"/>
      <c r="R583" s="210"/>
      <c r="S583" s="210"/>
      <c r="T583" s="211"/>
      <c r="AT583" s="212" t="s">
        <v>143</v>
      </c>
      <c r="AU583" s="212" t="s">
        <v>82</v>
      </c>
      <c r="AV583" s="14" t="s">
        <v>82</v>
      </c>
      <c r="AW583" s="14" t="s">
        <v>4</v>
      </c>
      <c r="AX583" s="14" t="s">
        <v>80</v>
      </c>
      <c r="AY583" s="212" t="s">
        <v>132</v>
      </c>
    </row>
    <row r="584" spans="1:65" s="2" customFormat="1" ht="24.2" customHeight="1">
      <c r="A584" s="35"/>
      <c r="B584" s="36"/>
      <c r="C584" s="174" t="s">
        <v>1351</v>
      </c>
      <c r="D584" s="174" t="s">
        <v>134</v>
      </c>
      <c r="E584" s="175" t="s">
        <v>734</v>
      </c>
      <c r="F584" s="176" t="s">
        <v>735</v>
      </c>
      <c r="G584" s="177" t="s">
        <v>217</v>
      </c>
      <c r="H584" s="178">
        <v>0.80200000000000005</v>
      </c>
      <c r="I584" s="179"/>
      <c r="J584" s="180">
        <f>ROUND(I584*H584,2)</f>
        <v>0</v>
      </c>
      <c r="K584" s="176" t="s">
        <v>138</v>
      </c>
      <c r="L584" s="40"/>
      <c r="M584" s="181" t="s">
        <v>19</v>
      </c>
      <c r="N584" s="182" t="s">
        <v>43</v>
      </c>
      <c r="O584" s="65"/>
      <c r="P584" s="183">
        <f>O584*H584</f>
        <v>0</v>
      </c>
      <c r="Q584" s="183">
        <v>0</v>
      </c>
      <c r="R584" s="183">
        <f>Q584*H584</f>
        <v>0</v>
      </c>
      <c r="S584" s="183">
        <v>0</v>
      </c>
      <c r="T584" s="184">
        <f>S584*H584</f>
        <v>0</v>
      </c>
      <c r="U584" s="35"/>
      <c r="V584" s="35"/>
      <c r="W584" s="35"/>
      <c r="X584" s="35"/>
      <c r="Y584" s="35"/>
      <c r="Z584" s="35"/>
      <c r="AA584" s="35"/>
      <c r="AB584" s="35"/>
      <c r="AC584" s="35"/>
      <c r="AD584" s="35"/>
      <c r="AE584" s="35"/>
      <c r="AR584" s="185" t="s">
        <v>236</v>
      </c>
      <c r="AT584" s="185" t="s">
        <v>134</v>
      </c>
      <c r="AU584" s="185" t="s">
        <v>82</v>
      </c>
      <c r="AY584" s="18" t="s">
        <v>132</v>
      </c>
      <c r="BE584" s="186">
        <f>IF(N584="základní",J584,0)</f>
        <v>0</v>
      </c>
      <c r="BF584" s="186">
        <f>IF(N584="snížená",J584,0)</f>
        <v>0</v>
      </c>
      <c r="BG584" s="186">
        <f>IF(N584="zákl. přenesená",J584,0)</f>
        <v>0</v>
      </c>
      <c r="BH584" s="186">
        <f>IF(N584="sníž. přenesená",J584,0)</f>
        <v>0</v>
      </c>
      <c r="BI584" s="186">
        <f>IF(N584="nulová",J584,0)</f>
        <v>0</v>
      </c>
      <c r="BJ584" s="18" t="s">
        <v>80</v>
      </c>
      <c r="BK584" s="186">
        <f>ROUND(I584*H584,2)</f>
        <v>0</v>
      </c>
      <c r="BL584" s="18" t="s">
        <v>236</v>
      </c>
      <c r="BM584" s="185" t="s">
        <v>1352</v>
      </c>
    </row>
    <row r="585" spans="1:65" s="2" customFormat="1" ht="78">
      <c r="A585" s="35"/>
      <c r="B585" s="36"/>
      <c r="C585" s="37"/>
      <c r="D585" s="187" t="s">
        <v>141</v>
      </c>
      <c r="E585" s="37"/>
      <c r="F585" s="188" t="s">
        <v>737</v>
      </c>
      <c r="G585" s="37"/>
      <c r="H585" s="37"/>
      <c r="I585" s="189"/>
      <c r="J585" s="37"/>
      <c r="K585" s="37"/>
      <c r="L585" s="40"/>
      <c r="M585" s="242"/>
      <c r="N585" s="243"/>
      <c r="O585" s="239"/>
      <c r="P585" s="239"/>
      <c r="Q585" s="239"/>
      <c r="R585" s="239"/>
      <c r="S585" s="239"/>
      <c r="T585" s="244"/>
      <c r="U585" s="35"/>
      <c r="V585" s="35"/>
      <c r="W585" s="35"/>
      <c r="X585" s="35"/>
      <c r="Y585" s="35"/>
      <c r="Z585" s="35"/>
      <c r="AA585" s="35"/>
      <c r="AB585" s="35"/>
      <c r="AC585" s="35"/>
      <c r="AD585" s="35"/>
      <c r="AE585" s="35"/>
      <c r="AT585" s="18" t="s">
        <v>141</v>
      </c>
      <c r="AU585" s="18" t="s">
        <v>82</v>
      </c>
    </row>
    <row r="586" spans="1:65" s="2" customFormat="1" ht="6.95" customHeight="1">
      <c r="A586" s="35"/>
      <c r="B586" s="48"/>
      <c r="C586" s="49"/>
      <c r="D586" s="49"/>
      <c r="E586" s="49"/>
      <c r="F586" s="49"/>
      <c r="G586" s="49"/>
      <c r="H586" s="49"/>
      <c r="I586" s="49"/>
      <c r="J586" s="49"/>
      <c r="K586" s="49"/>
      <c r="L586" s="40"/>
      <c r="M586" s="35"/>
      <c r="O586" s="35"/>
      <c r="P586" s="35"/>
      <c r="Q586" s="35"/>
      <c r="R586" s="35"/>
      <c r="S586" s="35"/>
      <c r="T586" s="35"/>
      <c r="U586" s="35"/>
      <c r="V586" s="35"/>
      <c r="W586" s="35"/>
      <c r="X586" s="35"/>
      <c r="Y586" s="35"/>
      <c r="Z586" s="35"/>
      <c r="AA586" s="35"/>
      <c r="AB586" s="35"/>
      <c r="AC586" s="35"/>
      <c r="AD586" s="35"/>
      <c r="AE586" s="35"/>
    </row>
  </sheetData>
  <sheetProtection algorithmName="SHA-512" hashValue="xMlZfzdGRTFbIvw01ewbziowEBxA25OCJ2ziSihBM9w5ijKPy7RoFL2H+b3JJgj3SLoiBNW3nY6YmKsTjqivjA==" saltValue="djYNdpLIYuk8JBsN8rd1+IY8ZL7a+i5Aaxbm+x24FwFUUMO6PIC78OOYmEvkXEBlZ6eBuHTB3sX3nF670BmZxw==" spinCount="100000" sheet="1" objects="1" scenarios="1" formatColumns="0" formatRows="0" autoFilter="0"/>
  <autoFilter ref="C91:K585" xr:uid="{00000000-0009-0000-0000-000004000000}"/>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6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94</v>
      </c>
    </row>
    <row r="3" spans="1:46" s="1" customFormat="1" ht="6.95" customHeight="1">
      <c r="B3" s="102"/>
      <c r="C3" s="103"/>
      <c r="D3" s="103"/>
      <c r="E3" s="103"/>
      <c r="F3" s="103"/>
      <c r="G3" s="103"/>
      <c r="H3" s="103"/>
      <c r="I3" s="103"/>
      <c r="J3" s="103"/>
      <c r="K3" s="103"/>
      <c r="L3" s="21"/>
      <c r="AT3" s="18" t="s">
        <v>82</v>
      </c>
    </row>
    <row r="4" spans="1:46" s="1" customFormat="1" ht="24.95" customHeight="1">
      <c r="B4" s="21"/>
      <c r="D4" s="104" t="s">
        <v>101</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K.ú. Mnichov u Mariánských Lázní - Cesta C5 a liniová zeleň KZ2 - extravilán</v>
      </c>
      <c r="F7" s="367"/>
      <c r="G7" s="367"/>
      <c r="H7" s="367"/>
      <c r="L7" s="21"/>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1353</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10. 11. 2020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27</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
        <v>19</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32</v>
      </c>
      <c r="F21" s="35"/>
      <c r="G21" s="35"/>
      <c r="H21" s="35"/>
      <c r="I21" s="106" t="s">
        <v>28</v>
      </c>
      <c r="J21" s="108" t="s">
        <v>19</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35</v>
      </c>
      <c r="F24" s="35"/>
      <c r="G24" s="35"/>
      <c r="H24" s="35"/>
      <c r="I24" s="106" t="s">
        <v>28</v>
      </c>
      <c r="J24" s="108" t="s">
        <v>19</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36</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38</v>
      </c>
      <c r="E30" s="35"/>
      <c r="F30" s="35"/>
      <c r="G30" s="35"/>
      <c r="H30" s="35"/>
      <c r="I30" s="35"/>
      <c r="J30" s="115">
        <f>ROUND(J82,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40</v>
      </c>
      <c r="G32" s="35"/>
      <c r="H32" s="35"/>
      <c r="I32" s="116" t="s">
        <v>39</v>
      </c>
      <c r="J32" s="116" t="s">
        <v>41</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42</v>
      </c>
      <c r="E33" s="106" t="s">
        <v>43</v>
      </c>
      <c r="F33" s="118">
        <f>ROUND((SUM(BE82:BE161)),  2)</f>
        <v>0</v>
      </c>
      <c r="G33" s="35"/>
      <c r="H33" s="35"/>
      <c r="I33" s="119">
        <v>0.21</v>
      </c>
      <c r="J33" s="118">
        <f>ROUND(((SUM(BE82:BE161))*I33),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44</v>
      </c>
      <c r="F34" s="118">
        <f>ROUND((SUM(BF82:BF161)),  2)</f>
        <v>0</v>
      </c>
      <c r="G34" s="35"/>
      <c r="H34" s="35"/>
      <c r="I34" s="119">
        <v>0.15</v>
      </c>
      <c r="J34" s="118">
        <f>ROUND(((SUM(BF82:BF161))*I34),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45</v>
      </c>
      <c r="F35" s="118">
        <f>ROUND((SUM(BG82:BG161)),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46</v>
      </c>
      <c r="F36" s="118">
        <f>ROUND((SUM(BH82:BH161)),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47</v>
      </c>
      <c r="F37" s="118">
        <f>ROUND((SUM(BI82:BI161)),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48</v>
      </c>
      <c r="E39" s="122"/>
      <c r="F39" s="122"/>
      <c r="G39" s="123" t="s">
        <v>49</v>
      </c>
      <c r="H39" s="124" t="s">
        <v>50</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K.ú. Mnichov u Mariánských Lázní - Cesta C5 a liniová zeleň KZ2 - extravilán</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801 - Kácení zeleně</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Mnichov</v>
      </c>
      <c r="G52" s="37"/>
      <c r="H52" s="37"/>
      <c r="I52" s="30" t="s">
        <v>23</v>
      </c>
      <c r="J52" s="60" t="str">
        <f>IF(J12="","",J12)</f>
        <v>10. 11. 2020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Česká republika - Státní pozemkový úřad</v>
      </c>
      <c r="G54" s="37"/>
      <c r="H54" s="37"/>
      <c r="I54" s="30" t="s">
        <v>31</v>
      </c>
      <c r="J54" s="33" t="str">
        <f>E21</f>
        <v>AZ Consult spol. s r.o.</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Lucie Wojčiková</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70</v>
      </c>
      <c r="D59" s="37"/>
      <c r="E59" s="37"/>
      <c r="F59" s="37"/>
      <c r="G59" s="37"/>
      <c r="H59" s="37"/>
      <c r="I59" s="37"/>
      <c r="J59" s="78">
        <f>J82</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J83</f>
        <v>0</v>
      </c>
      <c r="K60" s="136"/>
      <c r="L60" s="140"/>
    </row>
    <row r="61" spans="1:47" s="10" customFormat="1" ht="19.899999999999999" customHeight="1">
      <c r="B61" s="141"/>
      <c r="C61" s="142"/>
      <c r="D61" s="143" t="s">
        <v>109</v>
      </c>
      <c r="E61" s="144"/>
      <c r="F61" s="144"/>
      <c r="G61" s="144"/>
      <c r="H61" s="144"/>
      <c r="I61" s="144"/>
      <c r="J61" s="145">
        <f>J84</f>
        <v>0</v>
      </c>
      <c r="K61" s="142"/>
      <c r="L61" s="146"/>
    </row>
    <row r="62" spans="1:47" s="10" customFormat="1" ht="19.899999999999999" customHeight="1">
      <c r="B62" s="141"/>
      <c r="C62" s="142"/>
      <c r="D62" s="143" t="s">
        <v>113</v>
      </c>
      <c r="E62" s="144"/>
      <c r="F62" s="144"/>
      <c r="G62" s="144"/>
      <c r="H62" s="144"/>
      <c r="I62" s="144"/>
      <c r="J62" s="145">
        <f>J158</f>
        <v>0</v>
      </c>
      <c r="K62" s="142"/>
      <c r="L62" s="146"/>
    </row>
    <row r="63" spans="1:47" s="2" customFormat="1" ht="21.75" customHeight="1">
      <c r="A63" s="35"/>
      <c r="B63" s="36"/>
      <c r="C63" s="37"/>
      <c r="D63" s="37"/>
      <c r="E63" s="37"/>
      <c r="F63" s="37"/>
      <c r="G63" s="37"/>
      <c r="H63" s="37"/>
      <c r="I63" s="37"/>
      <c r="J63" s="37"/>
      <c r="K63" s="37"/>
      <c r="L63" s="107"/>
      <c r="S63" s="35"/>
      <c r="T63" s="35"/>
      <c r="U63" s="35"/>
      <c r="V63" s="35"/>
      <c r="W63" s="35"/>
      <c r="X63" s="35"/>
      <c r="Y63" s="35"/>
      <c r="Z63" s="35"/>
      <c r="AA63" s="35"/>
      <c r="AB63" s="35"/>
      <c r="AC63" s="35"/>
      <c r="AD63" s="35"/>
      <c r="AE63" s="35"/>
    </row>
    <row r="64" spans="1:47" s="2" customFormat="1" ht="6.95" customHeight="1">
      <c r="A64" s="35"/>
      <c r="B64" s="48"/>
      <c r="C64" s="49"/>
      <c r="D64" s="49"/>
      <c r="E64" s="49"/>
      <c r="F64" s="49"/>
      <c r="G64" s="49"/>
      <c r="H64" s="49"/>
      <c r="I64" s="49"/>
      <c r="J64" s="49"/>
      <c r="K64" s="49"/>
      <c r="L64" s="107"/>
      <c r="S64" s="35"/>
      <c r="T64" s="35"/>
      <c r="U64" s="35"/>
      <c r="V64" s="35"/>
      <c r="W64" s="35"/>
      <c r="X64" s="35"/>
      <c r="Y64" s="35"/>
      <c r="Z64" s="35"/>
      <c r="AA64" s="35"/>
      <c r="AB64" s="35"/>
      <c r="AC64" s="35"/>
      <c r="AD64" s="35"/>
      <c r="AE64" s="35"/>
    </row>
    <row r="68" spans="1:31" s="2" customFormat="1" ht="6.95" customHeight="1">
      <c r="A68" s="35"/>
      <c r="B68" s="50"/>
      <c r="C68" s="51"/>
      <c r="D68" s="51"/>
      <c r="E68" s="51"/>
      <c r="F68" s="51"/>
      <c r="G68" s="51"/>
      <c r="H68" s="51"/>
      <c r="I68" s="51"/>
      <c r="J68" s="51"/>
      <c r="K68" s="51"/>
      <c r="L68" s="107"/>
      <c r="S68" s="35"/>
      <c r="T68" s="35"/>
      <c r="U68" s="35"/>
      <c r="V68" s="35"/>
      <c r="W68" s="35"/>
      <c r="X68" s="35"/>
      <c r="Y68" s="35"/>
      <c r="Z68" s="35"/>
      <c r="AA68" s="35"/>
      <c r="AB68" s="35"/>
      <c r="AC68" s="35"/>
      <c r="AD68" s="35"/>
      <c r="AE68" s="35"/>
    </row>
    <row r="69" spans="1:31" s="2" customFormat="1" ht="24.95" customHeight="1">
      <c r="A69" s="35"/>
      <c r="B69" s="36"/>
      <c r="C69" s="24" t="s">
        <v>117</v>
      </c>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6.95" customHeight="1">
      <c r="A70" s="35"/>
      <c r="B70" s="36"/>
      <c r="C70" s="37"/>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12" customHeight="1">
      <c r="A71" s="35"/>
      <c r="B71" s="36"/>
      <c r="C71" s="30" t="s">
        <v>16</v>
      </c>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6.5" customHeight="1">
      <c r="A72" s="35"/>
      <c r="B72" s="36"/>
      <c r="C72" s="37"/>
      <c r="D72" s="37"/>
      <c r="E72" s="373" t="str">
        <f>E7</f>
        <v>K.ú. Mnichov u Mariánských Lázní - Cesta C5 a liniová zeleň KZ2 - extravilán</v>
      </c>
      <c r="F72" s="374"/>
      <c r="G72" s="374"/>
      <c r="H72" s="374"/>
      <c r="I72" s="37"/>
      <c r="J72" s="37"/>
      <c r="K72" s="37"/>
      <c r="L72" s="107"/>
      <c r="S72" s="35"/>
      <c r="T72" s="35"/>
      <c r="U72" s="35"/>
      <c r="V72" s="35"/>
      <c r="W72" s="35"/>
      <c r="X72" s="35"/>
      <c r="Y72" s="35"/>
      <c r="Z72" s="35"/>
      <c r="AA72" s="35"/>
      <c r="AB72" s="35"/>
      <c r="AC72" s="35"/>
      <c r="AD72" s="35"/>
      <c r="AE72" s="35"/>
    </row>
    <row r="73" spans="1:31" s="2" customFormat="1" ht="12" customHeight="1">
      <c r="A73" s="35"/>
      <c r="B73" s="36"/>
      <c r="C73" s="30" t="s">
        <v>102</v>
      </c>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16.5" customHeight="1">
      <c r="A74" s="35"/>
      <c r="B74" s="36"/>
      <c r="C74" s="37"/>
      <c r="D74" s="37"/>
      <c r="E74" s="326" t="str">
        <f>E9</f>
        <v>SO 801 - Kácení zeleně</v>
      </c>
      <c r="F74" s="375"/>
      <c r="G74" s="375"/>
      <c r="H74" s="375"/>
      <c r="I74" s="37"/>
      <c r="J74" s="37"/>
      <c r="K74" s="37"/>
      <c r="L74" s="107"/>
      <c r="S74" s="35"/>
      <c r="T74" s="35"/>
      <c r="U74" s="35"/>
      <c r="V74" s="35"/>
      <c r="W74" s="35"/>
      <c r="X74" s="35"/>
      <c r="Y74" s="35"/>
      <c r="Z74" s="35"/>
      <c r="AA74" s="35"/>
      <c r="AB74" s="35"/>
      <c r="AC74" s="35"/>
      <c r="AD74" s="35"/>
      <c r="AE74" s="35"/>
    </row>
    <row r="75" spans="1:31" s="2" customFormat="1" ht="6.95" customHeight="1">
      <c r="A75" s="35"/>
      <c r="B75" s="36"/>
      <c r="C75" s="37"/>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12" customHeight="1">
      <c r="A76" s="35"/>
      <c r="B76" s="36"/>
      <c r="C76" s="30" t="s">
        <v>21</v>
      </c>
      <c r="D76" s="37"/>
      <c r="E76" s="37"/>
      <c r="F76" s="28" t="str">
        <f>F12</f>
        <v>Mnichov</v>
      </c>
      <c r="G76" s="37"/>
      <c r="H76" s="37"/>
      <c r="I76" s="30" t="s">
        <v>23</v>
      </c>
      <c r="J76" s="60" t="str">
        <f>IF(J12="","",J12)</f>
        <v>10. 11. 2020</v>
      </c>
      <c r="K76" s="37"/>
      <c r="L76" s="10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25.7" customHeight="1">
      <c r="A78" s="35"/>
      <c r="B78" s="36"/>
      <c r="C78" s="30" t="s">
        <v>25</v>
      </c>
      <c r="D78" s="37"/>
      <c r="E78" s="37"/>
      <c r="F78" s="28" t="str">
        <f>E15</f>
        <v>Česká republika - Státní pozemkový úřad</v>
      </c>
      <c r="G78" s="37"/>
      <c r="H78" s="37"/>
      <c r="I78" s="30" t="s">
        <v>31</v>
      </c>
      <c r="J78" s="33" t="str">
        <f>E21</f>
        <v>AZ Consult spol. s r.o.</v>
      </c>
      <c r="K78" s="37"/>
      <c r="L78" s="107"/>
      <c r="S78" s="35"/>
      <c r="T78" s="35"/>
      <c r="U78" s="35"/>
      <c r="V78" s="35"/>
      <c r="W78" s="35"/>
      <c r="X78" s="35"/>
      <c r="Y78" s="35"/>
      <c r="Z78" s="35"/>
      <c r="AA78" s="35"/>
      <c r="AB78" s="35"/>
      <c r="AC78" s="35"/>
      <c r="AD78" s="35"/>
      <c r="AE78" s="35"/>
    </row>
    <row r="79" spans="1:31" s="2" customFormat="1" ht="15.2" customHeight="1">
      <c r="A79" s="35"/>
      <c r="B79" s="36"/>
      <c r="C79" s="30" t="s">
        <v>29</v>
      </c>
      <c r="D79" s="37"/>
      <c r="E79" s="37"/>
      <c r="F79" s="28" t="str">
        <f>IF(E18="","",E18)</f>
        <v>Vyplň údaj</v>
      </c>
      <c r="G79" s="37"/>
      <c r="H79" s="37"/>
      <c r="I79" s="30" t="s">
        <v>34</v>
      </c>
      <c r="J79" s="33" t="str">
        <f>E24</f>
        <v>Lucie Wojčiková</v>
      </c>
      <c r="K79" s="37"/>
      <c r="L79" s="107"/>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11" customFormat="1" ht="29.25" customHeight="1">
      <c r="A81" s="147"/>
      <c r="B81" s="148"/>
      <c r="C81" s="149" t="s">
        <v>118</v>
      </c>
      <c r="D81" s="150" t="s">
        <v>57</v>
      </c>
      <c r="E81" s="150" t="s">
        <v>53</v>
      </c>
      <c r="F81" s="150" t="s">
        <v>54</v>
      </c>
      <c r="G81" s="150" t="s">
        <v>119</v>
      </c>
      <c r="H81" s="150" t="s">
        <v>120</v>
      </c>
      <c r="I81" s="150" t="s">
        <v>121</v>
      </c>
      <c r="J81" s="150" t="s">
        <v>106</v>
      </c>
      <c r="K81" s="151" t="s">
        <v>122</v>
      </c>
      <c r="L81" s="152"/>
      <c r="M81" s="69" t="s">
        <v>19</v>
      </c>
      <c r="N81" s="70" t="s">
        <v>42</v>
      </c>
      <c r="O81" s="70" t="s">
        <v>123</v>
      </c>
      <c r="P81" s="70" t="s">
        <v>124</v>
      </c>
      <c r="Q81" s="70" t="s">
        <v>125</v>
      </c>
      <c r="R81" s="70" t="s">
        <v>126</v>
      </c>
      <c r="S81" s="70" t="s">
        <v>127</v>
      </c>
      <c r="T81" s="71" t="s">
        <v>128</v>
      </c>
      <c r="U81" s="147"/>
      <c r="V81" s="147"/>
      <c r="W81" s="147"/>
      <c r="X81" s="147"/>
      <c r="Y81" s="147"/>
      <c r="Z81" s="147"/>
      <c r="AA81" s="147"/>
      <c r="AB81" s="147"/>
      <c r="AC81" s="147"/>
      <c r="AD81" s="147"/>
      <c r="AE81" s="147"/>
    </row>
    <row r="82" spans="1:65" s="2" customFormat="1" ht="22.9" customHeight="1">
      <c r="A82" s="35"/>
      <c r="B82" s="36"/>
      <c r="C82" s="76" t="s">
        <v>129</v>
      </c>
      <c r="D82" s="37"/>
      <c r="E82" s="37"/>
      <c r="F82" s="37"/>
      <c r="G82" s="37"/>
      <c r="H82" s="37"/>
      <c r="I82" s="37"/>
      <c r="J82" s="153">
        <f>BK82</f>
        <v>0</v>
      </c>
      <c r="K82" s="37"/>
      <c r="L82" s="40"/>
      <c r="M82" s="72"/>
      <c r="N82" s="154"/>
      <c r="O82" s="73"/>
      <c r="P82" s="155">
        <f>P83</f>
        <v>0</v>
      </c>
      <c r="Q82" s="73"/>
      <c r="R82" s="155">
        <f>R83</f>
        <v>0</v>
      </c>
      <c r="S82" s="73"/>
      <c r="T82" s="156">
        <f>T83</f>
        <v>0</v>
      </c>
      <c r="U82" s="35"/>
      <c r="V82" s="35"/>
      <c r="W82" s="35"/>
      <c r="X82" s="35"/>
      <c r="Y82" s="35"/>
      <c r="Z82" s="35"/>
      <c r="AA82" s="35"/>
      <c r="AB82" s="35"/>
      <c r="AC82" s="35"/>
      <c r="AD82" s="35"/>
      <c r="AE82" s="35"/>
      <c r="AT82" s="18" t="s">
        <v>71</v>
      </c>
      <c r="AU82" s="18" t="s">
        <v>107</v>
      </c>
      <c r="BK82" s="157">
        <f>BK83</f>
        <v>0</v>
      </c>
    </row>
    <row r="83" spans="1:65" s="12" customFormat="1" ht="25.9" customHeight="1">
      <c r="B83" s="158"/>
      <c r="C83" s="159"/>
      <c r="D83" s="160" t="s">
        <v>71</v>
      </c>
      <c r="E83" s="161" t="s">
        <v>130</v>
      </c>
      <c r="F83" s="161" t="s">
        <v>131</v>
      </c>
      <c r="G83" s="159"/>
      <c r="H83" s="159"/>
      <c r="I83" s="162"/>
      <c r="J83" s="163">
        <f>BK83</f>
        <v>0</v>
      </c>
      <c r="K83" s="159"/>
      <c r="L83" s="164"/>
      <c r="M83" s="165"/>
      <c r="N83" s="166"/>
      <c r="O83" s="166"/>
      <c r="P83" s="167">
        <f>P84+P158</f>
        <v>0</v>
      </c>
      <c r="Q83" s="166"/>
      <c r="R83" s="167">
        <f>R84+R158</f>
        <v>0</v>
      </c>
      <c r="S83" s="166"/>
      <c r="T83" s="168">
        <f>T84+T158</f>
        <v>0</v>
      </c>
      <c r="AR83" s="169" t="s">
        <v>80</v>
      </c>
      <c r="AT83" s="170" t="s">
        <v>71</v>
      </c>
      <c r="AU83" s="170" t="s">
        <v>72</v>
      </c>
      <c r="AY83" s="169" t="s">
        <v>132</v>
      </c>
      <c r="BK83" s="171">
        <f>BK84+BK158</f>
        <v>0</v>
      </c>
    </row>
    <row r="84" spans="1:65" s="12" customFormat="1" ht="22.9" customHeight="1">
      <c r="B84" s="158"/>
      <c r="C84" s="159"/>
      <c r="D84" s="160" t="s">
        <v>71</v>
      </c>
      <c r="E84" s="172" t="s">
        <v>80</v>
      </c>
      <c r="F84" s="172" t="s">
        <v>133</v>
      </c>
      <c r="G84" s="159"/>
      <c r="H84" s="159"/>
      <c r="I84" s="162"/>
      <c r="J84" s="173">
        <f>BK84</f>
        <v>0</v>
      </c>
      <c r="K84" s="159"/>
      <c r="L84" s="164"/>
      <c r="M84" s="165"/>
      <c r="N84" s="166"/>
      <c r="O84" s="166"/>
      <c r="P84" s="167">
        <f>SUM(P85:P157)</f>
        <v>0</v>
      </c>
      <c r="Q84" s="166"/>
      <c r="R84" s="167">
        <f>SUM(R85:R157)</f>
        <v>0</v>
      </c>
      <c r="S84" s="166"/>
      <c r="T84" s="168">
        <f>SUM(T85:T157)</f>
        <v>0</v>
      </c>
      <c r="AR84" s="169" t="s">
        <v>80</v>
      </c>
      <c r="AT84" s="170" t="s">
        <v>71</v>
      </c>
      <c r="AU84" s="170" t="s">
        <v>80</v>
      </c>
      <c r="AY84" s="169" t="s">
        <v>132</v>
      </c>
      <c r="BK84" s="171">
        <f>SUM(BK85:BK157)</f>
        <v>0</v>
      </c>
    </row>
    <row r="85" spans="1:65" s="2" customFormat="1" ht="24.2" customHeight="1">
      <c r="A85" s="35"/>
      <c r="B85" s="36"/>
      <c r="C85" s="174" t="s">
        <v>80</v>
      </c>
      <c r="D85" s="174" t="s">
        <v>134</v>
      </c>
      <c r="E85" s="175" t="s">
        <v>1354</v>
      </c>
      <c r="F85" s="176" t="s">
        <v>1355</v>
      </c>
      <c r="G85" s="177" t="s">
        <v>137</v>
      </c>
      <c r="H85" s="178">
        <v>97.5</v>
      </c>
      <c r="I85" s="179"/>
      <c r="J85" s="180">
        <f>ROUND(I85*H85,2)</f>
        <v>0</v>
      </c>
      <c r="K85" s="176" t="s">
        <v>138</v>
      </c>
      <c r="L85" s="40"/>
      <c r="M85" s="181" t="s">
        <v>19</v>
      </c>
      <c r="N85" s="182" t="s">
        <v>43</v>
      </c>
      <c r="O85" s="65"/>
      <c r="P85" s="183">
        <f>O85*H85</f>
        <v>0</v>
      </c>
      <c r="Q85" s="183">
        <v>0</v>
      </c>
      <c r="R85" s="183">
        <f>Q85*H85</f>
        <v>0</v>
      </c>
      <c r="S85" s="183">
        <v>0</v>
      </c>
      <c r="T85" s="184">
        <f>S85*H85</f>
        <v>0</v>
      </c>
      <c r="U85" s="35"/>
      <c r="V85" s="35"/>
      <c r="W85" s="35"/>
      <c r="X85" s="35"/>
      <c r="Y85" s="35"/>
      <c r="Z85" s="35"/>
      <c r="AA85" s="35"/>
      <c r="AB85" s="35"/>
      <c r="AC85" s="35"/>
      <c r="AD85" s="35"/>
      <c r="AE85" s="35"/>
      <c r="AR85" s="185" t="s">
        <v>139</v>
      </c>
      <c r="AT85" s="185" t="s">
        <v>134</v>
      </c>
      <c r="AU85" s="185" t="s">
        <v>82</v>
      </c>
      <c r="AY85" s="18" t="s">
        <v>132</v>
      </c>
      <c r="BE85" s="186">
        <f>IF(N85="základní",J85,0)</f>
        <v>0</v>
      </c>
      <c r="BF85" s="186">
        <f>IF(N85="snížená",J85,0)</f>
        <v>0</v>
      </c>
      <c r="BG85" s="186">
        <f>IF(N85="zákl. přenesená",J85,0)</f>
        <v>0</v>
      </c>
      <c r="BH85" s="186">
        <f>IF(N85="sníž. přenesená",J85,0)</f>
        <v>0</v>
      </c>
      <c r="BI85" s="186">
        <f>IF(N85="nulová",J85,0)</f>
        <v>0</v>
      </c>
      <c r="BJ85" s="18" t="s">
        <v>80</v>
      </c>
      <c r="BK85" s="186">
        <f>ROUND(I85*H85,2)</f>
        <v>0</v>
      </c>
      <c r="BL85" s="18" t="s">
        <v>139</v>
      </c>
      <c r="BM85" s="185" t="s">
        <v>1356</v>
      </c>
    </row>
    <row r="86" spans="1:65" s="2" customFormat="1" ht="78">
      <c r="A86" s="35"/>
      <c r="B86" s="36"/>
      <c r="C86" s="37"/>
      <c r="D86" s="187" t="s">
        <v>141</v>
      </c>
      <c r="E86" s="37"/>
      <c r="F86" s="188" t="s">
        <v>1357</v>
      </c>
      <c r="G86" s="37"/>
      <c r="H86" s="37"/>
      <c r="I86" s="189"/>
      <c r="J86" s="37"/>
      <c r="K86" s="37"/>
      <c r="L86" s="40"/>
      <c r="M86" s="190"/>
      <c r="N86" s="191"/>
      <c r="O86" s="65"/>
      <c r="P86" s="65"/>
      <c r="Q86" s="65"/>
      <c r="R86" s="65"/>
      <c r="S86" s="65"/>
      <c r="T86" s="66"/>
      <c r="U86" s="35"/>
      <c r="V86" s="35"/>
      <c r="W86" s="35"/>
      <c r="X86" s="35"/>
      <c r="Y86" s="35"/>
      <c r="Z86" s="35"/>
      <c r="AA86" s="35"/>
      <c r="AB86" s="35"/>
      <c r="AC86" s="35"/>
      <c r="AD86" s="35"/>
      <c r="AE86" s="35"/>
      <c r="AT86" s="18" t="s">
        <v>141</v>
      </c>
      <c r="AU86" s="18" t="s">
        <v>82</v>
      </c>
    </row>
    <row r="87" spans="1:65" s="14" customFormat="1" ht="11.25">
      <c r="B87" s="202"/>
      <c r="C87" s="203"/>
      <c r="D87" s="187" t="s">
        <v>143</v>
      </c>
      <c r="E87" s="204" t="s">
        <v>19</v>
      </c>
      <c r="F87" s="205" t="s">
        <v>1358</v>
      </c>
      <c r="G87" s="203"/>
      <c r="H87" s="206">
        <v>97.5</v>
      </c>
      <c r="I87" s="207"/>
      <c r="J87" s="203"/>
      <c r="K87" s="203"/>
      <c r="L87" s="208"/>
      <c r="M87" s="209"/>
      <c r="N87" s="210"/>
      <c r="O87" s="210"/>
      <c r="P87" s="210"/>
      <c r="Q87" s="210"/>
      <c r="R87" s="210"/>
      <c r="S87" s="210"/>
      <c r="T87" s="211"/>
      <c r="AT87" s="212" t="s">
        <v>143</v>
      </c>
      <c r="AU87" s="212" t="s">
        <v>82</v>
      </c>
      <c r="AV87" s="14" t="s">
        <v>82</v>
      </c>
      <c r="AW87" s="14" t="s">
        <v>33</v>
      </c>
      <c r="AX87" s="14" t="s">
        <v>80</v>
      </c>
      <c r="AY87" s="212" t="s">
        <v>132</v>
      </c>
    </row>
    <row r="88" spans="1:65" s="2" customFormat="1" ht="24.2" customHeight="1">
      <c r="A88" s="35"/>
      <c r="B88" s="36"/>
      <c r="C88" s="174" t="s">
        <v>82</v>
      </c>
      <c r="D88" s="174" t="s">
        <v>134</v>
      </c>
      <c r="E88" s="175" t="s">
        <v>1359</v>
      </c>
      <c r="F88" s="176" t="s">
        <v>1360</v>
      </c>
      <c r="G88" s="177" t="s">
        <v>183</v>
      </c>
      <c r="H88" s="178">
        <v>12.135</v>
      </c>
      <c r="I88" s="179"/>
      <c r="J88" s="180">
        <f>ROUND(I88*H88,2)</f>
        <v>0</v>
      </c>
      <c r="K88" s="176" t="s">
        <v>138</v>
      </c>
      <c r="L88" s="40"/>
      <c r="M88" s="181" t="s">
        <v>19</v>
      </c>
      <c r="N88" s="182" t="s">
        <v>43</v>
      </c>
      <c r="O88" s="65"/>
      <c r="P88" s="183">
        <f>O88*H88</f>
        <v>0</v>
      </c>
      <c r="Q88" s="183">
        <v>0</v>
      </c>
      <c r="R88" s="183">
        <f>Q88*H88</f>
        <v>0</v>
      </c>
      <c r="S88" s="183">
        <v>0</v>
      </c>
      <c r="T88" s="184">
        <f>S88*H88</f>
        <v>0</v>
      </c>
      <c r="U88" s="35"/>
      <c r="V88" s="35"/>
      <c r="W88" s="35"/>
      <c r="X88" s="35"/>
      <c r="Y88" s="35"/>
      <c r="Z88" s="35"/>
      <c r="AA88" s="35"/>
      <c r="AB88" s="35"/>
      <c r="AC88" s="35"/>
      <c r="AD88" s="35"/>
      <c r="AE88" s="35"/>
      <c r="AR88" s="185" t="s">
        <v>139</v>
      </c>
      <c r="AT88" s="185" t="s">
        <v>134</v>
      </c>
      <c r="AU88" s="185" t="s">
        <v>82</v>
      </c>
      <c r="AY88" s="18" t="s">
        <v>132</v>
      </c>
      <c r="BE88" s="186">
        <f>IF(N88="základní",J88,0)</f>
        <v>0</v>
      </c>
      <c r="BF88" s="186">
        <f>IF(N88="snížená",J88,0)</f>
        <v>0</v>
      </c>
      <c r="BG88" s="186">
        <f>IF(N88="zákl. přenesená",J88,0)</f>
        <v>0</v>
      </c>
      <c r="BH88" s="186">
        <f>IF(N88="sníž. přenesená",J88,0)</f>
        <v>0</v>
      </c>
      <c r="BI88" s="186">
        <f>IF(N88="nulová",J88,0)</f>
        <v>0</v>
      </c>
      <c r="BJ88" s="18" t="s">
        <v>80</v>
      </c>
      <c r="BK88" s="186">
        <f>ROUND(I88*H88,2)</f>
        <v>0</v>
      </c>
      <c r="BL88" s="18" t="s">
        <v>139</v>
      </c>
      <c r="BM88" s="185" t="s">
        <v>1361</v>
      </c>
    </row>
    <row r="89" spans="1:65" s="2" customFormat="1" ht="39">
      <c r="A89" s="35"/>
      <c r="B89" s="36"/>
      <c r="C89" s="37"/>
      <c r="D89" s="187" t="s">
        <v>141</v>
      </c>
      <c r="E89" s="37"/>
      <c r="F89" s="188" t="s">
        <v>1362</v>
      </c>
      <c r="G89" s="37"/>
      <c r="H89" s="37"/>
      <c r="I89" s="189"/>
      <c r="J89" s="37"/>
      <c r="K89" s="37"/>
      <c r="L89" s="40"/>
      <c r="M89" s="190"/>
      <c r="N89" s="191"/>
      <c r="O89" s="65"/>
      <c r="P89" s="65"/>
      <c r="Q89" s="65"/>
      <c r="R89" s="65"/>
      <c r="S89" s="65"/>
      <c r="T89" s="66"/>
      <c r="U89" s="35"/>
      <c r="V89" s="35"/>
      <c r="W89" s="35"/>
      <c r="X89" s="35"/>
      <c r="Y89" s="35"/>
      <c r="Z89" s="35"/>
      <c r="AA89" s="35"/>
      <c r="AB89" s="35"/>
      <c r="AC89" s="35"/>
      <c r="AD89" s="35"/>
      <c r="AE89" s="35"/>
      <c r="AT89" s="18" t="s">
        <v>141</v>
      </c>
      <c r="AU89" s="18" t="s">
        <v>82</v>
      </c>
    </row>
    <row r="90" spans="1:65" s="14" customFormat="1" ht="11.25">
      <c r="B90" s="202"/>
      <c r="C90" s="203"/>
      <c r="D90" s="187" t="s">
        <v>143</v>
      </c>
      <c r="E90" s="204" t="s">
        <v>19</v>
      </c>
      <c r="F90" s="205" t="s">
        <v>1363</v>
      </c>
      <c r="G90" s="203"/>
      <c r="H90" s="206">
        <v>11.16</v>
      </c>
      <c r="I90" s="207"/>
      <c r="J90" s="203"/>
      <c r="K90" s="203"/>
      <c r="L90" s="208"/>
      <c r="M90" s="209"/>
      <c r="N90" s="210"/>
      <c r="O90" s="210"/>
      <c r="P90" s="210"/>
      <c r="Q90" s="210"/>
      <c r="R90" s="210"/>
      <c r="S90" s="210"/>
      <c r="T90" s="211"/>
      <c r="AT90" s="212" t="s">
        <v>143</v>
      </c>
      <c r="AU90" s="212" t="s">
        <v>82</v>
      </c>
      <c r="AV90" s="14" t="s">
        <v>82</v>
      </c>
      <c r="AW90" s="14" t="s">
        <v>33</v>
      </c>
      <c r="AX90" s="14" t="s">
        <v>72</v>
      </c>
      <c r="AY90" s="212" t="s">
        <v>132</v>
      </c>
    </row>
    <row r="91" spans="1:65" s="14" customFormat="1" ht="11.25">
      <c r="B91" s="202"/>
      <c r="C91" s="203"/>
      <c r="D91" s="187" t="s">
        <v>143</v>
      </c>
      <c r="E91" s="204" t="s">
        <v>19</v>
      </c>
      <c r="F91" s="205" t="s">
        <v>1364</v>
      </c>
      <c r="G91" s="203"/>
      <c r="H91" s="206">
        <v>0.97499999999999998</v>
      </c>
      <c r="I91" s="207"/>
      <c r="J91" s="203"/>
      <c r="K91" s="203"/>
      <c r="L91" s="208"/>
      <c r="M91" s="209"/>
      <c r="N91" s="210"/>
      <c r="O91" s="210"/>
      <c r="P91" s="210"/>
      <c r="Q91" s="210"/>
      <c r="R91" s="210"/>
      <c r="S91" s="210"/>
      <c r="T91" s="211"/>
      <c r="AT91" s="212" t="s">
        <v>143</v>
      </c>
      <c r="AU91" s="212" t="s">
        <v>82</v>
      </c>
      <c r="AV91" s="14" t="s">
        <v>82</v>
      </c>
      <c r="AW91" s="14" t="s">
        <v>33</v>
      </c>
      <c r="AX91" s="14" t="s">
        <v>72</v>
      </c>
      <c r="AY91" s="212" t="s">
        <v>132</v>
      </c>
    </row>
    <row r="92" spans="1:65" s="15" customFormat="1" ht="11.25">
      <c r="B92" s="213"/>
      <c r="C92" s="214"/>
      <c r="D92" s="187" t="s">
        <v>143</v>
      </c>
      <c r="E92" s="215" t="s">
        <v>19</v>
      </c>
      <c r="F92" s="216" t="s">
        <v>163</v>
      </c>
      <c r="G92" s="214"/>
      <c r="H92" s="217">
        <v>12.135</v>
      </c>
      <c r="I92" s="218"/>
      <c r="J92" s="214"/>
      <c r="K92" s="214"/>
      <c r="L92" s="219"/>
      <c r="M92" s="220"/>
      <c r="N92" s="221"/>
      <c r="O92" s="221"/>
      <c r="P92" s="221"/>
      <c r="Q92" s="221"/>
      <c r="R92" s="221"/>
      <c r="S92" s="221"/>
      <c r="T92" s="222"/>
      <c r="AT92" s="223" t="s">
        <v>143</v>
      </c>
      <c r="AU92" s="223" t="s">
        <v>82</v>
      </c>
      <c r="AV92" s="15" t="s">
        <v>139</v>
      </c>
      <c r="AW92" s="15" t="s">
        <v>33</v>
      </c>
      <c r="AX92" s="15" t="s">
        <v>80</v>
      </c>
      <c r="AY92" s="223" t="s">
        <v>132</v>
      </c>
    </row>
    <row r="93" spans="1:65" s="2" customFormat="1" ht="24.2" customHeight="1">
      <c r="A93" s="35"/>
      <c r="B93" s="36"/>
      <c r="C93" s="174" t="s">
        <v>151</v>
      </c>
      <c r="D93" s="174" t="s">
        <v>134</v>
      </c>
      <c r="E93" s="175" t="s">
        <v>1365</v>
      </c>
      <c r="F93" s="176" t="s">
        <v>1366</v>
      </c>
      <c r="G93" s="177" t="s">
        <v>293</v>
      </c>
      <c r="H93" s="178">
        <v>43</v>
      </c>
      <c r="I93" s="179"/>
      <c r="J93" s="180">
        <f>ROUND(I93*H93,2)</f>
        <v>0</v>
      </c>
      <c r="K93" s="176" t="s">
        <v>138</v>
      </c>
      <c r="L93" s="40"/>
      <c r="M93" s="181" t="s">
        <v>19</v>
      </c>
      <c r="N93" s="182" t="s">
        <v>43</v>
      </c>
      <c r="O93" s="65"/>
      <c r="P93" s="183">
        <f>O93*H93</f>
        <v>0</v>
      </c>
      <c r="Q93" s="183">
        <v>0</v>
      </c>
      <c r="R93" s="183">
        <f>Q93*H93</f>
        <v>0</v>
      </c>
      <c r="S93" s="183">
        <v>0</v>
      </c>
      <c r="T93" s="184">
        <f>S93*H93</f>
        <v>0</v>
      </c>
      <c r="U93" s="35"/>
      <c r="V93" s="35"/>
      <c r="W93" s="35"/>
      <c r="X93" s="35"/>
      <c r="Y93" s="35"/>
      <c r="Z93" s="35"/>
      <c r="AA93" s="35"/>
      <c r="AB93" s="35"/>
      <c r="AC93" s="35"/>
      <c r="AD93" s="35"/>
      <c r="AE93" s="35"/>
      <c r="AR93" s="185" t="s">
        <v>139</v>
      </c>
      <c r="AT93" s="185" t="s">
        <v>134</v>
      </c>
      <c r="AU93" s="185" t="s">
        <v>82</v>
      </c>
      <c r="AY93" s="18" t="s">
        <v>132</v>
      </c>
      <c r="BE93" s="186">
        <f>IF(N93="základní",J93,0)</f>
        <v>0</v>
      </c>
      <c r="BF93" s="186">
        <f>IF(N93="snížená",J93,0)</f>
        <v>0</v>
      </c>
      <c r="BG93" s="186">
        <f>IF(N93="zákl. přenesená",J93,0)</f>
        <v>0</v>
      </c>
      <c r="BH93" s="186">
        <f>IF(N93="sníž. přenesená",J93,0)</f>
        <v>0</v>
      </c>
      <c r="BI93" s="186">
        <f>IF(N93="nulová",J93,0)</f>
        <v>0</v>
      </c>
      <c r="BJ93" s="18" t="s">
        <v>80</v>
      </c>
      <c r="BK93" s="186">
        <f>ROUND(I93*H93,2)</f>
        <v>0</v>
      </c>
      <c r="BL93" s="18" t="s">
        <v>139</v>
      </c>
      <c r="BM93" s="185" t="s">
        <v>1367</v>
      </c>
    </row>
    <row r="94" spans="1:65" s="2" customFormat="1" ht="126.75">
      <c r="A94" s="35"/>
      <c r="B94" s="36"/>
      <c r="C94" s="37"/>
      <c r="D94" s="187" t="s">
        <v>141</v>
      </c>
      <c r="E94" s="37"/>
      <c r="F94" s="188" t="s">
        <v>1368</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8" t="s">
        <v>141</v>
      </c>
      <c r="AU94" s="18" t="s">
        <v>82</v>
      </c>
    </row>
    <row r="95" spans="1:65" s="14" customFormat="1" ht="11.25">
      <c r="B95" s="202"/>
      <c r="C95" s="203"/>
      <c r="D95" s="187" t="s">
        <v>143</v>
      </c>
      <c r="E95" s="204" t="s">
        <v>19</v>
      </c>
      <c r="F95" s="205" t="s">
        <v>1369</v>
      </c>
      <c r="G95" s="203"/>
      <c r="H95" s="206">
        <v>42</v>
      </c>
      <c r="I95" s="207"/>
      <c r="J95" s="203"/>
      <c r="K95" s="203"/>
      <c r="L95" s="208"/>
      <c r="M95" s="209"/>
      <c r="N95" s="210"/>
      <c r="O95" s="210"/>
      <c r="P95" s="210"/>
      <c r="Q95" s="210"/>
      <c r="R95" s="210"/>
      <c r="S95" s="210"/>
      <c r="T95" s="211"/>
      <c r="AT95" s="212" t="s">
        <v>143</v>
      </c>
      <c r="AU95" s="212" t="s">
        <v>82</v>
      </c>
      <c r="AV95" s="14" t="s">
        <v>82</v>
      </c>
      <c r="AW95" s="14" t="s">
        <v>33</v>
      </c>
      <c r="AX95" s="14" t="s">
        <v>72</v>
      </c>
      <c r="AY95" s="212" t="s">
        <v>132</v>
      </c>
    </row>
    <row r="96" spans="1:65" s="14" customFormat="1" ht="11.25">
      <c r="B96" s="202"/>
      <c r="C96" s="203"/>
      <c r="D96" s="187" t="s">
        <v>143</v>
      </c>
      <c r="E96" s="204" t="s">
        <v>19</v>
      </c>
      <c r="F96" s="205" t="s">
        <v>1370</v>
      </c>
      <c r="G96" s="203"/>
      <c r="H96" s="206">
        <v>1</v>
      </c>
      <c r="I96" s="207"/>
      <c r="J96" s="203"/>
      <c r="K96" s="203"/>
      <c r="L96" s="208"/>
      <c r="M96" s="209"/>
      <c r="N96" s="210"/>
      <c r="O96" s="210"/>
      <c r="P96" s="210"/>
      <c r="Q96" s="210"/>
      <c r="R96" s="210"/>
      <c r="S96" s="210"/>
      <c r="T96" s="211"/>
      <c r="AT96" s="212" t="s">
        <v>143</v>
      </c>
      <c r="AU96" s="212" t="s">
        <v>82</v>
      </c>
      <c r="AV96" s="14" t="s">
        <v>82</v>
      </c>
      <c r="AW96" s="14" t="s">
        <v>33</v>
      </c>
      <c r="AX96" s="14" t="s">
        <v>72</v>
      </c>
      <c r="AY96" s="212" t="s">
        <v>132</v>
      </c>
    </row>
    <row r="97" spans="1:65" s="15" customFormat="1" ht="11.25">
      <c r="B97" s="213"/>
      <c r="C97" s="214"/>
      <c r="D97" s="187" t="s">
        <v>143</v>
      </c>
      <c r="E97" s="215" t="s">
        <v>19</v>
      </c>
      <c r="F97" s="216" t="s">
        <v>163</v>
      </c>
      <c r="G97" s="214"/>
      <c r="H97" s="217">
        <v>43</v>
      </c>
      <c r="I97" s="218"/>
      <c r="J97" s="214"/>
      <c r="K97" s="214"/>
      <c r="L97" s="219"/>
      <c r="M97" s="220"/>
      <c r="N97" s="221"/>
      <c r="O97" s="221"/>
      <c r="P97" s="221"/>
      <c r="Q97" s="221"/>
      <c r="R97" s="221"/>
      <c r="S97" s="221"/>
      <c r="T97" s="222"/>
      <c r="AT97" s="223" t="s">
        <v>143</v>
      </c>
      <c r="AU97" s="223" t="s">
        <v>82</v>
      </c>
      <c r="AV97" s="15" t="s">
        <v>139</v>
      </c>
      <c r="AW97" s="15" t="s">
        <v>33</v>
      </c>
      <c r="AX97" s="15" t="s">
        <v>80</v>
      </c>
      <c r="AY97" s="223" t="s">
        <v>132</v>
      </c>
    </row>
    <row r="98" spans="1:65" s="2" customFormat="1" ht="24.2" customHeight="1">
      <c r="A98" s="35"/>
      <c r="B98" s="36"/>
      <c r="C98" s="174" t="s">
        <v>139</v>
      </c>
      <c r="D98" s="174" t="s">
        <v>134</v>
      </c>
      <c r="E98" s="175" t="s">
        <v>1371</v>
      </c>
      <c r="F98" s="176" t="s">
        <v>1372</v>
      </c>
      <c r="G98" s="177" t="s">
        <v>293</v>
      </c>
      <c r="H98" s="178">
        <v>22</v>
      </c>
      <c r="I98" s="179"/>
      <c r="J98" s="180">
        <f>ROUND(I98*H98,2)</f>
        <v>0</v>
      </c>
      <c r="K98" s="176" t="s">
        <v>138</v>
      </c>
      <c r="L98" s="40"/>
      <c r="M98" s="181" t="s">
        <v>19</v>
      </c>
      <c r="N98" s="182" t="s">
        <v>43</v>
      </c>
      <c r="O98" s="65"/>
      <c r="P98" s="183">
        <f>O98*H98</f>
        <v>0</v>
      </c>
      <c r="Q98" s="183">
        <v>0</v>
      </c>
      <c r="R98" s="183">
        <f>Q98*H98</f>
        <v>0</v>
      </c>
      <c r="S98" s="183">
        <v>0</v>
      </c>
      <c r="T98" s="184">
        <f>S98*H98</f>
        <v>0</v>
      </c>
      <c r="U98" s="35"/>
      <c r="V98" s="35"/>
      <c r="W98" s="35"/>
      <c r="X98" s="35"/>
      <c r="Y98" s="35"/>
      <c r="Z98" s="35"/>
      <c r="AA98" s="35"/>
      <c r="AB98" s="35"/>
      <c r="AC98" s="35"/>
      <c r="AD98" s="35"/>
      <c r="AE98" s="35"/>
      <c r="AR98" s="185" t="s">
        <v>139</v>
      </c>
      <c r="AT98" s="185" t="s">
        <v>134</v>
      </c>
      <c r="AU98" s="185" t="s">
        <v>82</v>
      </c>
      <c r="AY98" s="18" t="s">
        <v>132</v>
      </c>
      <c r="BE98" s="186">
        <f>IF(N98="základní",J98,0)</f>
        <v>0</v>
      </c>
      <c r="BF98" s="186">
        <f>IF(N98="snížená",J98,0)</f>
        <v>0</v>
      </c>
      <c r="BG98" s="186">
        <f>IF(N98="zákl. přenesená",J98,0)</f>
        <v>0</v>
      </c>
      <c r="BH98" s="186">
        <f>IF(N98="sníž. přenesená",J98,0)</f>
        <v>0</v>
      </c>
      <c r="BI98" s="186">
        <f>IF(N98="nulová",J98,0)</f>
        <v>0</v>
      </c>
      <c r="BJ98" s="18" t="s">
        <v>80</v>
      </c>
      <c r="BK98" s="186">
        <f>ROUND(I98*H98,2)</f>
        <v>0</v>
      </c>
      <c r="BL98" s="18" t="s">
        <v>139</v>
      </c>
      <c r="BM98" s="185" t="s">
        <v>1373</v>
      </c>
    </row>
    <row r="99" spans="1:65" s="2" customFormat="1" ht="126.75">
      <c r="A99" s="35"/>
      <c r="B99" s="36"/>
      <c r="C99" s="37"/>
      <c r="D99" s="187" t="s">
        <v>141</v>
      </c>
      <c r="E99" s="37"/>
      <c r="F99" s="188" t="s">
        <v>1368</v>
      </c>
      <c r="G99" s="37"/>
      <c r="H99" s="37"/>
      <c r="I99" s="189"/>
      <c r="J99" s="37"/>
      <c r="K99" s="37"/>
      <c r="L99" s="40"/>
      <c r="M99" s="190"/>
      <c r="N99" s="191"/>
      <c r="O99" s="65"/>
      <c r="P99" s="65"/>
      <c r="Q99" s="65"/>
      <c r="R99" s="65"/>
      <c r="S99" s="65"/>
      <c r="T99" s="66"/>
      <c r="U99" s="35"/>
      <c r="V99" s="35"/>
      <c r="W99" s="35"/>
      <c r="X99" s="35"/>
      <c r="Y99" s="35"/>
      <c r="Z99" s="35"/>
      <c r="AA99" s="35"/>
      <c r="AB99" s="35"/>
      <c r="AC99" s="35"/>
      <c r="AD99" s="35"/>
      <c r="AE99" s="35"/>
      <c r="AT99" s="18" t="s">
        <v>141</v>
      </c>
      <c r="AU99" s="18" t="s">
        <v>82</v>
      </c>
    </row>
    <row r="100" spans="1:65" s="14" customFormat="1" ht="11.25">
      <c r="B100" s="202"/>
      <c r="C100" s="203"/>
      <c r="D100" s="187" t="s">
        <v>143</v>
      </c>
      <c r="E100" s="204" t="s">
        <v>19</v>
      </c>
      <c r="F100" s="205" t="s">
        <v>1374</v>
      </c>
      <c r="G100" s="203"/>
      <c r="H100" s="206">
        <v>22</v>
      </c>
      <c r="I100" s="207"/>
      <c r="J100" s="203"/>
      <c r="K100" s="203"/>
      <c r="L100" s="208"/>
      <c r="M100" s="209"/>
      <c r="N100" s="210"/>
      <c r="O100" s="210"/>
      <c r="P100" s="210"/>
      <c r="Q100" s="210"/>
      <c r="R100" s="210"/>
      <c r="S100" s="210"/>
      <c r="T100" s="211"/>
      <c r="AT100" s="212" t="s">
        <v>143</v>
      </c>
      <c r="AU100" s="212" t="s">
        <v>82</v>
      </c>
      <c r="AV100" s="14" t="s">
        <v>82</v>
      </c>
      <c r="AW100" s="14" t="s">
        <v>33</v>
      </c>
      <c r="AX100" s="14" t="s">
        <v>80</v>
      </c>
      <c r="AY100" s="212" t="s">
        <v>132</v>
      </c>
    </row>
    <row r="101" spans="1:65" s="2" customFormat="1" ht="24.2" customHeight="1">
      <c r="A101" s="35"/>
      <c r="B101" s="36"/>
      <c r="C101" s="174" t="s">
        <v>164</v>
      </c>
      <c r="D101" s="174" t="s">
        <v>134</v>
      </c>
      <c r="E101" s="175" t="s">
        <v>1375</v>
      </c>
      <c r="F101" s="176" t="s">
        <v>1376</v>
      </c>
      <c r="G101" s="177" t="s">
        <v>293</v>
      </c>
      <c r="H101" s="178">
        <v>17</v>
      </c>
      <c r="I101" s="179"/>
      <c r="J101" s="180">
        <f>ROUND(I101*H101,2)</f>
        <v>0</v>
      </c>
      <c r="K101" s="176" t="s">
        <v>138</v>
      </c>
      <c r="L101" s="40"/>
      <c r="M101" s="181" t="s">
        <v>19</v>
      </c>
      <c r="N101" s="182" t="s">
        <v>43</v>
      </c>
      <c r="O101" s="65"/>
      <c r="P101" s="183">
        <f>O101*H101</f>
        <v>0</v>
      </c>
      <c r="Q101" s="183">
        <v>0</v>
      </c>
      <c r="R101" s="183">
        <f>Q101*H101</f>
        <v>0</v>
      </c>
      <c r="S101" s="183">
        <v>0</v>
      </c>
      <c r="T101" s="184">
        <f>S101*H101</f>
        <v>0</v>
      </c>
      <c r="U101" s="35"/>
      <c r="V101" s="35"/>
      <c r="W101" s="35"/>
      <c r="X101" s="35"/>
      <c r="Y101" s="35"/>
      <c r="Z101" s="35"/>
      <c r="AA101" s="35"/>
      <c r="AB101" s="35"/>
      <c r="AC101" s="35"/>
      <c r="AD101" s="35"/>
      <c r="AE101" s="35"/>
      <c r="AR101" s="185" t="s">
        <v>139</v>
      </c>
      <c r="AT101" s="185" t="s">
        <v>134</v>
      </c>
      <c r="AU101" s="185" t="s">
        <v>82</v>
      </c>
      <c r="AY101" s="18" t="s">
        <v>132</v>
      </c>
      <c r="BE101" s="186">
        <f>IF(N101="základní",J101,0)</f>
        <v>0</v>
      </c>
      <c r="BF101" s="186">
        <f>IF(N101="snížená",J101,0)</f>
        <v>0</v>
      </c>
      <c r="BG101" s="186">
        <f>IF(N101="zákl. přenesená",J101,0)</f>
        <v>0</v>
      </c>
      <c r="BH101" s="186">
        <f>IF(N101="sníž. přenesená",J101,0)</f>
        <v>0</v>
      </c>
      <c r="BI101" s="186">
        <f>IF(N101="nulová",J101,0)</f>
        <v>0</v>
      </c>
      <c r="BJ101" s="18" t="s">
        <v>80</v>
      </c>
      <c r="BK101" s="186">
        <f>ROUND(I101*H101,2)</f>
        <v>0</v>
      </c>
      <c r="BL101" s="18" t="s">
        <v>139</v>
      </c>
      <c r="BM101" s="185" t="s">
        <v>1377</v>
      </c>
    </row>
    <row r="102" spans="1:65" s="2" customFormat="1" ht="126.75">
      <c r="A102" s="35"/>
      <c r="B102" s="36"/>
      <c r="C102" s="37"/>
      <c r="D102" s="187" t="s">
        <v>141</v>
      </c>
      <c r="E102" s="37"/>
      <c r="F102" s="188" t="s">
        <v>1368</v>
      </c>
      <c r="G102" s="37"/>
      <c r="H102" s="37"/>
      <c r="I102" s="189"/>
      <c r="J102" s="37"/>
      <c r="K102" s="37"/>
      <c r="L102" s="40"/>
      <c r="M102" s="190"/>
      <c r="N102" s="191"/>
      <c r="O102" s="65"/>
      <c r="P102" s="65"/>
      <c r="Q102" s="65"/>
      <c r="R102" s="65"/>
      <c r="S102" s="65"/>
      <c r="T102" s="66"/>
      <c r="U102" s="35"/>
      <c r="V102" s="35"/>
      <c r="W102" s="35"/>
      <c r="X102" s="35"/>
      <c r="Y102" s="35"/>
      <c r="Z102" s="35"/>
      <c r="AA102" s="35"/>
      <c r="AB102" s="35"/>
      <c r="AC102" s="35"/>
      <c r="AD102" s="35"/>
      <c r="AE102" s="35"/>
      <c r="AT102" s="18" t="s">
        <v>141</v>
      </c>
      <c r="AU102" s="18" t="s">
        <v>82</v>
      </c>
    </row>
    <row r="103" spans="1:65" s="14" customFormat="1" ht="11.25">
      <c r="B103" s="202"/>
      <c r="C103" s="203"/>
      <c r="D103" s="187" t="s">
        <v>143</v>
      </c>
      <c r="E103" s="204" t="s">
        <v>19</v>
      </c>
      <c r="F103" s="205" t="s">
        <v>1378</v>
      </c>
      <c r="G103" s="203"/>
      <c r="H103" s="206">
        <v>17</v>
      </c>
      <c r="I103" s="207"/>
      <c r="J103" s="203"/>
      <c r="K103" s="203"/>
      <c r="L103" s="208"/>
      <c r="M103" s="209"/>
      <c r="N103" s="210"/>
      <c r="O103" s="210"/>
      <c r="P103" s="210"/>
      <c r="Q103" s="210"/>
      <c r="R103" s="210"/>
      <c r="S103" s="210"/>
      <c r="T103" s="211"/>
      <c r="AT103" s="212" t="s">
        <v>143</v>
      </c>
      <c r="AU103" s="212" t="s">
        <v>82</v>
      </c>
      <c r="AV103" s="14" t="s">
        <v>82</v>
      </c>
      <c r="AW103" s="14" t="s">
        <v>33</v>
      </c>
      <c r="AX103" s="14" t="s">
        <v>80</v>
      </c>
      <c r="AY103" s="212" t="s">
        <v>132</v>
      </c>
    </row>
    <row r="104" spans="1:65" s="2" customFormat="1" ht="24.2" customHeight="1">
      <c r="A104" s="35"/>
      <c r="B104" s="36"/>
      <c r="C104" s="174" t="s">
        <v>173</v>
      </c>
      <c r="D104" s="174" t="s">
        <v>134</v>
      </c>
      <c r="E104" s="175" t="s">
        <v>1379</v>
      </c>
      <c r="F104" s="176" t="s">
        <v>1380</v>
      </c>
      <c r="G104" s="177" t="s">
        <v>293</v>
      </c>
      <c r="H104" s="178">
        <v>7</v>
      </c>
      <c r="I104" s="179"/>
      <c r="J104" s="180">
        <f>ROUND(I104*H104,2)</f>
        <v>0</v>
      </c>
      <c r="K104" s="176" t="s">
        <v>138</v>
      </c>
      <c r="L104" s="40"/>
      <c r="M104" s="181" t="s">
        <v>19</v>
      </c>
      <c r="N104" s="182" t="s">
        <v>43</v>
      </c>
      <c r="O104" s="65"/>
      <c r="P104" s="183">
        <f>O104*H104</f>
        <v>0</v>
      </c>
      <c r="Q104" s="183">
        <v>0</v>
      </c>
      <c r="R104" s="183">
        <f>Q104*H104</f>
        <v>0</v>
      </c>
      <c r="S104" s="183">
        <v>0</v>
      </c>
      <c r="T104" s="184">
        <f>S104*H104</f>
        <v>0</v>
      </c>
      <c r="U104" s="35"/>
      <c r="V104" s="35"/>
      <c r="W104" s="35"/>
      <c r="X104" s="35"/>
      <c r="Y104" s="35"/>
      <c r="Z104" s="35"/>
      <c r="AA104" s="35"/>
      <c r="AB104" s="35"/>
      <c r="AC104" s="35"/>
      <c r="AD104" s="35"/>
      <c r="AE104" s="35"/>
      <c r="AR104" s="185" t="s">
        <v>139</v>
      </c>
      <c r="AT104" s="185" t="s">
        <v>134</v>
      </c>
      <c r="AU104" s="185" t="s">
        <v>82</v>
      </c>
      <c r="AY104" s="18" t="s">
        <v>132</v>
      </c>
      <c r="BE104" s="186">
        <f>IF(N104="základní",J104,0)</f>
        <v>0</v>
      </c>
      <c r="BF104" s="186">
        <f>IF(N104="snížená",J104,0)</f>
        <v>0</v>
      </c>
      <c r="BG104" s="186">
        <f>IF(N104="zákl. přenesená",J104,0)</f>
        <v>0</v>
      </c>
      <c r="BH104" s="186">
        <f>IF(N104="sníž. přenesená",J104,0)</f>
        <v>0</v>
      </c>
      <c r="BI104" s="186">
        <f>IF(N104="nulová",J104,0)</f>
        <v>0</v>
      </c>
      <c r="BJ104" s="18" t="s">
        <v>80</v>
      </c>
      <c r="BK104" s="186">
        <f>ROUND(I104*H104,2)</f>
        <v>0</v>
      </c>
      <c r="BL104" s="18" t="s">
        <v>139</v>
      </c>
      <c r="BM104" s="185" t="s">
        <v>1381</v>
      </c>
    </row>
    <row r="105" spans="1:65" s="2" customFormat="1" ht="126.75">
      <c r="A105" s="35"/>
      <c r="B105" s="36"/>
      <c r="C105" s="37"/>
      <c r="D105" s="187" t="s">
        <v>141</v>
      </c>
      <c r="E105" s="37"/>
      <c r="F105" s="188" t="s">
        <v>1368</v>
      </c>
      <c r="G105" s="37"/>
      <c r="H105" s="37"/>
      <c r="I105" s="189"/>
      <c r="J105" s="37"/>
      <c r="K105" s="37"/>
      <c r="L105" s="40"/>
      <c r="M105" s="190"/>
      <c r="N105" s="191"/>
      <c r="O105" s="65"/>
      <c r="P105" s="65"/>
      <c r="Q105" s="65"/>
      <c r="R105" s="65"/>
      <c r="S105" s="65"/>
      <c r="T105" s="66"/>
      <c r="U105" s="35"/>
      <c r="V105" s="35"/>
      <c r="W105" s="35"/>
      <c r="X105" s="35"/>
      <c r="Y105" s="35"/>
      <c r="Z105" s="35"/>
      <c r="AA105" s="35"/>
      <c r="AB105" s="35"/>
      <c r="AC105" s="35"/>
      <c r="AD105" s="35"/>
      <c r="AE105" s="35"/>
      <c r="AT105" s="18" t="s">
        <v>141</v>
      </c>
      <c r="AU105" s="18" t="s">
        <v>82</v>
      </c>
    </row>
    <row r="106" spans="1:65" s="14" customFormat="1" ht="11.25">
      <c r="B106" s="202"/>
      <c r="C106" s="203"/>
      <c r="D106" s="187" t="s">
        <v>143</v>
      </c>
      <c r="E106" s="204" t="s">
        <v>19</v>
      </c>
      <c r="F106" s="205" t="s">
        <v>1382</v>
      </c>
      <c r="G106" s="203"/>
      <c r="H106" s="206">
        <v>7</v>
      </c>
      <c r="I106" s="207"/>
      <c r="J106" s="203"/>
      <c r="K106" s="203"/>
      <c r="L106" s="208"/>
      <c r="M106" s="209"/>
      <c r="N106" s="210"/>
      <c r="O106" s="210"/>
      <c r="P106" s="210"/>
      <c r="Q106" s="210"/>
      <c r="R106" s="210"/>
      <c r="S106" s="210"/>
      <c r="T106" s="211"/>
      <c r="AT106" s="212" t="s">
        <v>143</v>
      </c>
      <c r="AU106" s="212" t="s">
        <v>82</v>
      </c>
      <c r="AV106" s="14" t="s">
        <v>82</v>
      </c>
      <c r="AW106" s="14" t="s">
        <v>33</v>
      </c>
      <c r="AX106" s="14" t="s">
        <v>80</v>
      </c>
      <c r="AY106" s="212" t="s">
        <v>132</v>
      </c>
    </row>
    <row r="107" spans="1:65" s="2" customFormat="1" ht="24.2" customHeight="1">
      <c r="A107" s="35"/>
      <c r="B107" s="36"/>
      <c r="C107" s="174" t="s">
        <v>180</v>
      </c>
      <c r="D107" s="174" t="s">
        <v>134</v>
      </c>
      <c r="E107" s="175" t="s">
        <v>1383</v>
      </c>
      <c r="F107" s="176" t="s">
        <v>1384</v>
      </c>
      <c r="G107" s="177" t="s">
        <v>293</v>
      </c>
      <c r="H107" s="178">
        <v>1</v>
      </c>
      <c r="I107" s="179"/>
      <c r="J107" s="180">
        <f>ROUND(I107*H107,2)</f>
        <v>0</v>
      </c>
      <c r="K107" s="176" t="s">
        <v>138</v>
      </c>
      <c r="L107" s="40"/>
      <c r="M107" s="181" t="s">
        <v>19</v>
      </c>
      <c r="N107" s="182" t="s">
        <v>43</v>
      </c>
      <c r="O107" s="65"/>
      <c r="P107" s="183">
        <f>O107*H107</f>
        <v>0</v>
      </c>
      <c r="Q107" s="183">
        <v>0</v>
      </c>
      <c r="R107" s="183">
        <f>Q107*H107</f>
        <v>0</v>
      </c>
      <c r="S107" s="183">
        <v>0</v>
      </c>
      <c r="T107" s="184">
        <f>S107*H107</f>
        <v>0</v>
      </c>
      <c r="U107" s="35"/>
      <c r="V107" s="35"/>
      <c r="W107" s="35"/>
      <c r="X107" s="35"/>
      <c r="Y107" s="35"/>
      <c r="Z107" s="35"/>
      <c r="AA107" s="35"/>
      <c r="AB107" s="35"/>
      <c r="AC107" s="35"/>
      <c r="AD107" s="35"/>
      <c r="AE107" s="35"/>
      <c r="AR107" s="185" t="s">
        <v>139</v>
      </c>
      <c r="AT107" s="185" t="s">
        <v>134</v>
      </c>
      <c r="AU107" s="185" t="s">
        <v>82</v>
      </c>
      <c r="AY107" s="18" t="s">
        <v>132</v>
      </c>
      <c r="BE107" s="186">
        <f>IF(N107="základní",J107,0)</f>
        <v>0</v>
      </c>
      <c r="BF107" s="186">
        <f>IF(N107="snížená",J107,0)</f>
        <v>0</v>
      </c>
      <c r="BG107" s="186">
        <f>IF(N107="zákl. přenesená",J107,0)</f>
        <v>0</v>
      </c>
      <c r="BH107" s="186">
        <f>IF(N107="sníž. přenesená",J107,0)</f>
        <v>0</v>
      </c>
      <c r="BI107" s="186">
        <f>IF(N107="nulová",J107,0)</f>
        <v>0</v>
      </c>
      <c r="BJ107" s="18" t="s">
        <v>80</v>
      </c>
      <c r="BK107" s="186">
        <f>ROUND(I107*H107,2)</f>
        <v>0</v>
      </c>
      <c r="BL107" s="18" t="s">
        <v>139</v>
      </c>
      <c r="BM107" s="185" t="s">
        <v>1385</v>
      </c>
    </row>
    <row r="108" spans="1:65" s="2" customFormat="1" ht="126.75">
      <c r="A108" s="35"/>
      <c r="B108" s="36"/>
      <c r="C108" s="37"/>
      <c r="D108" s="187" t="s">
        <v>141</v>
      </c>
      <c r="E108" s="37"/>
      <c r="F108" s="188" t="s">
        <v>1368</v>
      </c>
      <c r="G108" s="37"/>
      <c r="H108" s="37"/>
      <c r="I108" s="189"/>
      <c r="J108" s="37"/>
      <c r="K108" s="37"/>
      <c r="L108" s="40"/>
      <c r="M108" s="190"/>
      <c r="N108" s="191"/>
      <c r="O108" s="65"/>
      <c r="P108" s="65"/>
      <c r="Q108" s="65"/>
      <c r="R108" s="65"/>
      <c r="S108" s="65"/>
      <c r="T108" s="66"/>
      <c r="U108" s="35"/>
      <c r="V108" s="35"/>
      <c r="W108" s="35"/>
      <c r="X108" s="35"/>
      <c r="Y108" s="35"/>
      <c r="Z108" s="35"/>
      <c r="AA108" s="35"/>
      <c r="AB108" s="35"/>
      <c r="AC108" s="35"/>
      <c r="AD108" s="35"/>
      <c r="AE108" s="35"/>
      <c r="AT108" s="18" t="s">
        <v>141</v>
      </c>
      <c r="AU108" s="18" t="s">
        <v>82</v>
      </c>
    </row>
    <row r="109" spans="1:65" s="14" customFormat="1" ht="11.25">
      <c r="B109" s="202"/>
      <c r="C109" s="203"/>
      <c r="D109" s="187" t="s">
        <v>143</v>
      </c>
      <c r="E109" s="204" t="s">
        <v>19</v>
      </c>
      <c r="F109" s="205" t="s">
        <v>1386</v>
      </c>
      <c r="G109" s="203"/>
      <c r="H109" s="206">
        <v>1</v>
      </c>
      <c r="I109" s="207"/>
      <c r="J109" s="203"/>
      <c r="K109" s="203"/>
      <c r="L109" s="208"/>
      <c r="M109" s="209"/>
      <c r="N109" s="210"/>
      <c r="O109" s="210"/>
      <c r="P109" s="210"/>
      <c r="Q109" s="210"/>
      <c r="R109" s="210"/>
      <c r="S109" s="210"/>
      <c r="T109" s="211"/>
      <c r="AT109" s="212" t="s">
        <v>143</v>
      </c>
      <c r="AU109" s="212" t="s">
        <v>82</v>
      </c>
      <c r="AV109" s="14" t="s">
        <v>82</v>
      </c>
      <c r="AW109" s="14" t="s">
        <v>33</v>
      </c>
      <c r="AX109" s="14" t="s">
        <v>80</v>
      </c>
      <c r="AY109" s="212" t="s">
        <v>132</v>
      </c>
    </row>
    <row r="110" spans="1:65" s="2" customFormat="1" ht="14.45" customHeight="1">
      <c r="A110" s="35"/>
      <c r="B110" s="36"/>
      <c r="C110" s="174" t="s">
        <v>186</v>
      </c>
      <c r="D110" s="174" t="s">
        <v>134</v>
      </c>
      <c r="E110" s="175" t="s">
        <v>1387</v>
      </c>
      <c r="F110" s="176" t="s">
        <v>1388</v>
      </c>
      <c r="G110" s="177" t="s">
        <v>293</v>
      </c>
      <c r="H110" s="178">
        <v>65</v>
      </c>
      <c r="I110" s="179"/>
      <c r="J110" s="180">
        <f>ROUND(I110*H110,2)</f>
        <v>0</v>
      </c>
      <c r="K110" s="176" t="s">
        <v>138</v>
      </c>
      <c r="L110" s="40"/>
      <c r="M110" s="181" t="s">
        <v>19</v>
      </c>
      <c r="N110" s="182" t="s">
        <v>43</v>
      </c>
      <c r="O110" s="65"/>
      <c r="P110" s="183">
        <f>O110*H110</f>
        <v>0</v>
      </c>
      <c r="Q110" s="183">
        <v>0</v>
      </c>
      <c r="R110" s="183">
        <f>Q110*H110</f>
        <v>0</v>
      </c>
      <c r="S110" s="183">
        <v>0</v>
      </c>
      <c r="T110" s="184">
        <f>S110*H110</f>
        <v>0</v>
      </c>
      <c r="U110" s="35"/>
      <c r="V110" s="35"/>
      <c r="W110" s="35"/>
      <c r="X110" s="35"/>
      <c r="Y110" s="35"/>
      <c r="Z110" s="35"/>
      <c r="AA110" s="35"/>
      <c r="AB110" s="35"/>
      <c r="AC110" s="35"/>
      <c r="AD110" s="35"/>
      <c r="AE110" s="35"/>
      <c r="AR110" s="185" t="s">
        <v>139</v>
      </c>
      <c r="AT110" s="185" t="s">
        <v>134</v>
      </c>
      <c r="AU110" s="185" t="s">
        <v>82</v>
      </c>
      <c r="AY110" s="18" t="s">
        <v>132</v>
      </c>
      <c r="BE110" s="186">
        <f>IF(N110="základní",J110,0)</f>
        <v>0</v>
      </c>
      <c r="BF110" s="186">
        <f>IF(N110="snížená",J110,0)</f>
        <v>0</v>
      </c>
      <c r="BG110" s="186">
        <f>IF(N110="zákl. přenesená",J110,0)</f>
        <v>0</v>
      </c>
      <c r="BH110" s="186">
        <f>IF(N110="sníž. přenesená",J110,0)</f>
        <v>0</v>
      </c>
      <c r="BI110" s="186">
        <f>IF(N110="nulová",J110,0)</f>
        <v>0</v>
      </c>
      <c r="BJ110" s="18" t="s">
        <v>80</v>
      </c>
      <c r="BK110" s="186">
        <f>ROUND(I110*H110,2)</f>
        <v>0</v>
      </c>
      <c r="BL110" s="18" t="s">
        <v>139</v>
      </c>
      <c r="BM110" s="185" t="s">
        <v>1389</v>
      </c>
    </row>
    <row r="111" spans="1:65" s="2" customFormat="1" ht="78">
      <c r="A111" s="35"/>
      <c r="B111" s="36"/>
      <c r="C111" s="37"/>
      <c r="D111" s="187" t="s">
        <v>141</v>
      </c>
      <c r="E111" s="37"/>
      <c r="F111" s="188" t="s">
        <v>1390</v>
      </c>
      <c r="G111" s="37"/>
      <c r="H111" s="37"/>
      <c r="I111" s="189"/>
      <c r="J111" s="37"/>
      <c r="K111" s="37"/>
      <c r="L111" s="40"/>
      <c r="M111" s="190"/>
      <c r="N111" s="191"/>
      <c r="O111" s="65"/>
      <c r="P111" s="65"/>
      <c r="Q111" s="65"/>
      <c r="R111" s="65"/>
      <c r="S111" s="65"/>
      <c r="T111" s="66"/>
      <c r="U111" s="35"/>
      <c r="V111" s="35"/>
      <c r="W111" s="35"/>
      <c r="X111" s="35"/>
      <c r="Y111" s="35"/>
      <c r="Z111" s="35"/>
      <c r="AA111" s="35"/>
      <c r="AB111" s="35"/>
      <c r="AC111" s="35"/>
      <c r="AD111" s="35"/>
      <c r="AE111" s="35"/>
      <c r="AT111" s="18" t="s">
        <v>141</v>
      </c>
      <c r="AU111" s="18" t="s">
        <v>82</v>
      </c>
    </row>
    <row r="112" spans="1:65" s="14" customFormat="1" ht="11.25">
      <c r="B112" s="202"/>
      <c r="C112" s="203"/>
      <c r="D112" s="187" t="s">
        <v>143</v>
      </c>
      <c r="E112" s="204" t="s">
        <v>19</v>
      </c>
      <c r="F112" s="205" t="s">
        <v>1391</v>
      </c>
      <c r="G112" s="203"/>
      <c r="H112" s="206">
        <v>64</v>
      </c>
      <c r="I112" s="207"/>
      <c r="J112" s="203"/>
      <c r="K112" s="203"/>
      <c r="L112" s="208"/>
      <c r="M112" s="209"/>
      <c r="N112" s="210"/>
      <c r="O112" s="210"/>
      <c r="P112" s="210"/>
      <c r="Q112" s="210"/>
      <c r="R112" s="210"/>
      <c r="S112" s="210"/>
      <c r="T112" s="211"/>
      <c r="AT112" s="212" t="s">
        <v>143</v>
      </c>
      <c r="AU112" s="212" t="s">
        <v>82</v>
      </c>
      <c r="AV112" s="14" t="s">
        <v>82</v>
      </c>
      <c r="AW112" s="14" t="s">
        <v>33</v>
      </c>
      <c r="AX112" s="14" t="s">
        <v>72</v>
      </c>
      <c r="AY112" s="212" t="s">
        <v>132</v>
      </c>
    </row>
    <row r="113" spans="1:65" s="14" customFormat="1" ht="11.25">
      <c r="B113" s="202"/>
      <c r="C113" s="203"/>
      <c r="D113" s="187" t="s">
        <v>143</v>
      </c>
      <c r="E113" s="204" t="s">
        <v>19</v>
      </c>
      <c r="F113" s="205" t="s">
        <v>1370</v>
      </c>
      <c r="G113" s="203"/>
      <c r="H113" s="206">
        <v>1</v>
      </c>
      <c r="I113" s="207"/>
      <c r="J113" s="203"/>
      <c r="K113" s="203"/>
      <c r="L113" s="208"/>
      <c r="M113" s="209"/>
      <c r="N113" s="210"/>
      <c r="O113" s="210"/>
      <c r="P113" s="210"/>
      <c r="Q113" s="210"/>
      <c r="R113" s="210"/>
      <c r="S113" s="210"/>
      <c r="T113" s="211"/>
      <c r="AT113" s="212" t="s">
        <v>143</v>
      </c>
      <c r="AU113" s="212" t="s">
        <v>82</v>
      </c>
      <c r="AV113" s="14" t="s">
        <v>82</v>
      </c>
      <c r="AW113" s="14" t="s">
        <v>33</v>
      </c>
      <c r="AX113" s="14" t="s">
        <v>72</v>
      </c>
      <c r="AY113" s="212" t="s">
        <v>132</v>
      </c>
    </row>
    <row r="114" spans="1:65" s="15" customFormat="1" ht="11.25">
      <c r="B114" s="213"/>
      <c r="C114" s="214"/>
      <c r="D114" s="187" t="s">
        <v>143</v>
      </c>
      <c r="E114" s="215" t="s">
        <v>19</v>
      </c>
      <c r="F114" s="216" t="s">
        <v>163</v>
      </c>
      <c r="G114" s="214"/>
      <c r="H114" s="217">
        <v>65</v>
      </c>
      <c r="I114" s="218"/>
      <c r="J114" s="214"/>
      <c r="K114" s="214"/>
      <c r="L114" s="219"/>
      <c r="M114" s="220"/>
      <c r="N114" s="221"/>
      <c r="O114" s="221"/>
      <c r="P114" s="221"/>
      <c r="Q114" s="221"/>
      <c r="R114" s="221"/>
      <c r="S114" s="221"/>
      <c r="T114" s="222"/>
      <c r="AT114" s="223" t="s">
        <v>143</v>
      </c>
      <c r="AU114" s="223" t="s">
        <v>82</v>
      </c>
      <c r="AV114" s="15" t="s">
        <v>139</v>
      </c>
      <c r="AW114" s="15" t="s">
        <v>33</v>
      </c>
      <c r="AX114" s="15" t="s">
        <v>80</v>
      </c>
      <c r="AY114" s="223" t="s">
        <v>132</v>
      </c>
    </row>
    <row r="115" spans="1:65" s="2" customFormat="1" ht="14.45" customHeight="1">
      <c r="A115" s="35"/>
      <c r="B115" s="36"/>
      <c r="C115" s="174" t="s">
        <v>193</v>
      </c>
      <c r="D115" s="174" t="s">
        <v>134</v>
      </c>
      <c r="E115" s="175" t="s">
        <v>1392</v>
      </c>
      <c r="F115" s="176" t="s">
        <v>1393</v>
      </c>
      <c r="G115" s="177" t="s">
        <v>293</v>
      </c>
      <c r="H115" s="178">
        <v>24</v>
      </c>
      <c r="I115" s="179"/>
      <c r="J115" s="180">
        <f>ROUND(I115*H115,2)</f>
        <v>0</v>
      </c>
      <c r="K115" s="176" t="s">
        <v>138</v>
      </c>
      <c r="L115" s="40"/>
      <c r="M115" s="181" t="s">
        <v>19</v>
      </c>
      <c r="N115" s="182" t="s">
        <v>43</v>
      </c>
      <c r="O115" s="65"/>
      <c r="P115" s="183">
        <f>O115*H115</f>
        <v>0</v>
      </c>
      <c r="Q115" s="183">
        <v>0</v>
      </c>
      <c r="R115" s="183">
        <f>Q115*H115</f>
        <v>0</v>
      </c>
      <c r="S115" s="183">
        <v>0</v>
      </c>
      <c r="T115" s="184">
        <f>S115*H115</f>
        <v>0</v>
      </c>
      <c r="U115" s="35"/>
      <c r="V115" s="35"/>
      <c r="W115" s="35"/>
      <c r="X115" s="35"/>
      <c r="Y115" s="35"/>
      <c r="Z115" s="35"/>
      <c r="AA115" s="35"/>
      <c r="AB115" s="35"/>
      <c r="AC115" s="35"/>
      <c r="AD115" s="35"/>
      <c r="AE115" s="35"/>
      <c r="AR115" s="185" t="s">
        <v>139</v>
      </c>
      <c r="AT115" s="185" t="s">
        <v>134</v>
      </c>
      <c r="AU115" s="185" t="s">
        <v>82</v>
      </c>
      <c r="AY115" s="18" t="s">
        <v>132</v>
      </c>
      <c r="BE115" s="186">
        <f>IF(N115="základní",J115,0)</f>
        <v>0</v>
      </c>
      <c r="BF115" s="186">
        <f>IF(N115="snížená",J115,0)</f>
        <v>0</v>
      </c>
      <c r="BG115" s="186">
        <f>IF(N115="zákl. přenesená",J115,0)</f>
        <v>0</v>
      </c>
      <c r="BH115" s="186">
        <f>IF(N115="sníž. přenesená",J115,0)</f>
        <v>0</v>
      </c>
      <c r="BI115" s="186">
        <f>IF(N115="nulová",J115,0)</f>
        <v>0</v>
      </c>
      <c r="BJ115" s="18" t="s">
        <v>80</v>
      </c>
      <c r="BK115" s="186">
        <f>ROUND(I115*H115,2)</f>
        <v>0</v>
      </c>
      <c r="BL115" s="18" t="s">
        <v>139</v>
      </c>
      <c r="BM115" s="185" t="s">
        <v>1394</v>
      </c>
    </row>
    <row r="116" spans="1:65" s="2" customFormat="1" ht="78">
      <c r="A116" s="35"/>
      <c r="B116" s="36"/>
      <c r="C116" s="37"/>
      <c r="D116" s="187" t="s">
        <v>141</v>
      </c>
      <c r="E116" s="37"/>
      <c r="F116" s="188" t="s">
        <v>1390</v>
      </c>
      <c r="G116" s="37"/>
      <c r="H116" s="37"/>
      <c r="I116" s="189"/>
      <c r="J116" s="37"/>
      <c r="K116" s="37"/>
      <c r="L116" s="40"/>
      <c r="M116" s="190"/>
      <c r="N116" s="191"/>
      <c r="O116" s="65"/>
      <c r="P116" s="65"/>
      <c r="Q116" s="65"/>
      <c r="R116" s="65"/>
      <c r="S116" s="65"/>
      <c r="T116" s="66"/>
      <c r="U116" s="35"/>
      <c r="V116" s="35"/>
      <c r="W116" s="35"/>
      <c r="X116" s="35"/>
      <c r="Y116" s="35"/>
      <c r="Z116" s="35"/>
      <c r="AA116" s="35"/>
      <c r="AB116" s="35"/>
      <c r="AC116" s="35"/>
      <c r="AD116" s="35"/>
      <c r="AE116" s="35"/>
      <c r="AT116" s="18" t="s">
        <v>141</v>
      </c>
      <c r="AU116" s="18" t="s">
        <v>82</v>
      </c>
    </row>
    <row r="117" spans="1:65" s="14" customFormat="1" ht="11.25">
      <c r="B117" s="202"/>
      <c r="C117" s="203"/>
      <c r="D117" s="187" t="s">
        <v>143</v>
      </c>
      <c r="E117" s="204" t="s">
        <v>19</v>
      </c>
      <c r="F117" s="205" t="s">
        <v>1395</v>
      </c>
      <c r="G117" s="203"/>
      <c r="H117" s="206">
        <v>24</v>
      </c>
      <c r="I117" s="207"/>
      <c r="J117" s="203"/>
      <c r="K117" s="203"/>
      <c r="L117" s="208"/>
      <c r="M117" s="209"/>
      <c r="N117" s="210"/>
      <c r="O117" s="210"/>
      <c r="P117" s="210"/>
      <c r="Q117" s="210"/>
      <c r="R117" s="210"/>
      <c r="S117" s="210"/>
      <c r="T117" s="211"/>
      <c r="AT117" s="212" t="s">
        <v>143</v>
      </c>
      <c r="AU117" s="212" t="s">
        <v>82</v>
      </c>
      <c r="AV117" s="14" t="s">
        <v>82</v>
      </c>
      <c r="AW117" s="14" t="s">
        <v>33</v>
      </c>
      <c r="AX117" s="14" t="s">
        <v>80</v>
      </c>
      <c r="AY117" s="212" t="s">
        <v>132</v>
      </c>
    </row>
    <row r="118" spans="1:65" s="2" customFormat="1" ht="14.45" customHeight="1">
      <c r="A118" s="35"/>
      <c r="B118" s="36"/>
      <c r="C118" s="174" t="s">
        <v>200</v>
      </c>
      <c r="D118" s="174" t="s">
        <v>134</v>
      </c>
      <c r="E118" s="175" t="s">
        <v>1396</v>
      </c>
      <c r="F118" s="176" t="s">
        <v>1397</v>
      </c>
      <c r="G118" s="177" t="s">
        <v>293</v>
      </c>
      <c r="H118" s="178">
        <v>1</v>
      </c>
      <c r="I118" s="179"/>
      <c r="J118" s="180">
        <f>ROUND(I118*H118,2)</f>
        <v>0</v>
      </c>
      <c r="K118" s="176" t="s">
        <v>138</v>
      </c>
      <c r="L118" s="40"/>
      <c r="M118" s="181" t="s">
        <v>19</v>
      </c>
      <c r="N118" s="182" t="s">
        <v>43</v>
      </c>
      <c r="O118" s="65"/>
      <c r="P118" s="183">
        <f>O118*H118</f>
        <v>0</v>
      </c>
      <c r="Q118" s="183">
        <v>0</v>
      </c>
      <c r="R118" s="183">
        <f>Q118*H118</f>
        <v>0</v>
      </c>
      <c r="S118" s="183">
        <v>0</v>
      </c>
      <c r="T118" s="184">
        <f>S118*H118</f>
        <v>0</v>
      </c>
      <c r="U118" s="35"/>
      <c r="V118" s="35"/>
      <c r="W118" s="35"/>
      <c r="X118" s="35"/>
      <c r="Y118" s="35"/>
      <c r="Z118" s="35"/>
      <c r="AA118" s="35"/>
      <c r="AB118" s="35"/>
      <c r="AC118" s="35"/>
      <c r="AD118" s="35"/>
      <c r="AE118" s="35"/>
      <c r="AR118" s="185" t="s">
        <v>139</v>
      </c>
      <c r="AT118" s="185" t="s">
        <v>134</v>
      </c>
      <c r="AU118" s="185" t="s">
        <v>82</v>
      </c>
      <c r="AY118" s="18" t="s">
        <v>132</v>
      </c>
      <c r="BE118" s="186">
        <f>IF(N118="základní",J118,0)</f>
        <v>0</v>
      </c>
      <c r="BF118" s="186">
        <f>IF(N118="snížená",J118,0)</f>
        <v>0</v>
      </c>
      <c r="BG118" s="186">
        <f>IF(N118="zákl. přenesená",J118,0)</f>
        <v>0</v>
      </c>
      <c r="BH118" s="186">
        <f>IF(N118="sníž. přenesená",J118,0)</f>
        <v>0</v>
      </c>
      <c r="BI118" s="186">
        <f>IF(N118="nulová",J118,0)</f>
        <v>0</v>
      </c>
      <c r="BJ118" s="18" t="s">
        <v>80</v>
      </c>
      <c r="BK118" s="186">
        <f>ROUND(I118*H118,2)</f>
        <v>0</v>
      </c>
      <c r="BL118" s="18" t="s">
        <v>139</v>
      </c>
      <c r="BM118" s="185" t="s">
        <v>1398</v>
      </c>
    </row>
    <row r="119" spans="1:65" s="2" customFormat="1" ht="78">
      <c r="A119" s="35"/>
      <c r="B119" s="36"/>
      <c r="C119" s="37"/>
      <c r="D119" s="187" t="s">
        <v>141</v>
      </c>
      <c r="E119" s="37"/>
      <c r="F119" s="188" t="s">
        <v>1390</v>
      </c>
      <c r="G119" s="37"/>
      <c r="H119" s="37"/>
      <c r="I119" s="189"/>
      <c r="J119" s="37"/>
      <c r="K119" s="37"/>
      <c r="L119" s="40"/>
      <c r="M119" s="190"/>
      <c r="N119" s="191"/>
      <c r="O119" s="65"/>
      <c r="P119" s="65"/>
      <c r="Q119" s="65"/>
      <c r="R119" s="65"/>
      <c r="S119" s="65"/>
      <c r="T119" s="66"/>
      <c r="U119" s="35"/>
      <c r="V119" s="35"/>
      <c r="W119" s="35"/>
      <c r="X119" s="35"/>
      <c r="Y119" s="35"/>
      <c r="Z119" s="35"/>
      <c r="AA119" s="35"/>
      <c r="AB119" s="35"/>
      <c r="AC119" s="35"/>
      <c r="AD119" s="35"/>
      <c r="AE119" s="35"/>
      <c r="AT119" s="18" t="s">
        <v>141</v>
      </c>
      <c r="AU119" s="18" t="s">
        <v>82</v>
      </c>
    </row>
    <row r="120" spans="1:65" s="14" customFormat="1" ht="11.25">
      <c r="B120" s="202"/>
      <c r="C120" s="203"/>
      <c r="D120" s="187" t="s">
        <v>143</v>
      </c>
      <c r="E120" s="204" t="s">
        <v>19</v>
      </c>
      <c r="F120" s="205" t="s">
        <v>1386</v>
      </c>
      <c r="G120" s="203"/>
      <c r="H120" s="206">
        <v>1</v>
      </c>
      <c r="I120" s="207"/>
      <c r="J120" s="203"/>
      <c r="K120" s="203"/>
      <c r="L120" s="208"/>
      <c r="M120" s="209"/>
      <c r="N120" s="210"/>
      <c r="O120" s="210"/>
      <c r="P120" s="210"/>
      <c r="Q120" s="210"/>
      <c r="R120" s="210"/>
      <c r="S120" s="210"/>
      <c r="T120" s="211"/>
      <c r="AT120" s="212" t="s">
        <v>143</v>
      </c>
      <c r="AU120" s="212" t="s">
        <v>82</v>
      </c>
      <c r="AV120" s="14" t="s">
        <v>82</v>
      </c>
      <c r="AW120" s="14" t="s">
        <v>33</v>
      </c>
      <c r="AX120" s="14" t="s">
        <v>80</v>
      </c>
      <c r="AY120" s="212" t="s">
        <v>132</v>
      </c>
    </row>
    <row r="121" spans="1:65" s="2" customFormat="1" ht="24.2" customHeight="1">
      <c r="A121" s="35"/>
      <c r="B121" s="36"/>
      <c r="C121" s="174" t="s">
        <v>205</v>
      </c>
      <c r="D121" s="174" t="s">
        <v>134</v>
      </c>
      <c r="E121" s="175" t="s">
        <v>1399</v>
      </c>
      <c r="F121" s="176" t="s">
        <v>1400</v>
      </c>
      <c r="G121" s="177" t="s">
        <v>293</v>
      </c>
      <c r="H121" s="178">
        <v>64</v>
      </c>
      <c r="I121" s="179"/>
      <c r="J121" s="180">
        <f>ROUND(I121*H121,2)</f>
        <v>0</v>
      </c>
      <c r="K121" s="176" t="s">
        <v>138</v>
      </c>
      <c r="L121" s="40"/>
      <c r="M121" s="181" t="s">
        <v>19</v>
      </c>
      <c r="N121" s="182" t="s">
        <v>43</v>
      </c>
      <c r="O121" s="65"/>
      <c r="P121" s="183">
        <f>O121*H121</f>
        <v>0</v>
      </c>
      <c r="Q121" s="183">
        <v>0</v>
      </c>
      <c r="R121" s="183">
        <f>Q121*H121</f>
        <v>0</v>
      </c>
      <c r="S121" s="183">
        <v>0</v>
      </c>
      <c r="T121" s="184">
        <f>S121*H121</f>
        <v>0</v>
      </c>
      <c r="U121" s="35"/>
      <c r="V121" s="35"/>
      <c r="W121" s="35"/>
      <c r="X121" s="35"/>
      <c r="Y121" s="35"/>
      <c r="Z121" s="35"/>
      <c r="AA121" s="35"/>
      <c r="AB121" s="35"/>
      <c r="AC121" s="35"/>
      <c r="AD121" s="35"/>
      <c r="AE121" s="35"/>
      <c r="AR121" s="185" t="s">
        <v>139</v>
      </c>
      <c r="AT121" s="185" t="s">
        <v>134</v>
      </c>
      <c r="AU121" s="185" t="s">
        <v>82</v>
      </c>
      <c r="AY121" s="18" t="s">
        <v>132</v>
      </c>
      <c r="BE121" s="186">
        <f>IF(N121="základní",J121,0)</f>
        <v>0</v>
      </c>
      <c r="BF121" s="186">
        <f>IF(N121="snížená",J121,0)</f>
        <v>0</v>
      </c>
      <c r="BG121" s="186">
        <f>IF(N121="zákl. přenesená",J121,0)</f>
        <v>0</v>
      </c>
      <c r="BH121" s="186">
        <f>IF(N121="sníž. přenesená",J121,0)</f>
        <v>0</v>
      </c>
      <c r="BI121" s="186">
        <f>IF(N121="nulová",J121,0)</f>
        <v>0</v>
      </c>
      <c r="BJ121" s="18" t="s">
        <v>80</v>
      </c>
      <c r="BK121" s="186">
        <f>ROUND(I121*H121,2)</f>
        <v>0</v>
      </c>
      <c r="BL121" s="18" t="s">
        <v>139</v>
      </c>
      <c r="BM121" s="185" t="s">
        <v>1401</v>
      </c>
    </row>
    <row r="122" spans="1:65" s="2" customFormat="1" ht="39">
      <c r="A122" s="35"/>
      <c r="B122" s="36"/>
      <c r="C122" s="37"/>
      <c r="D122" s="187" t="s">
        <v>141</v>
      </c>
      <c r="E122" s="37"/>
      <c r="F122" s="188" t="s">
        <v>1402</v>
      </c>
      <c r="G122" s="37"/>
      <c r="H122" s="37"/>
      <c r="I122" s="189"/>
      <c r="J122" s="37"/>
      <c r="K122" s="37"/>
      <c r="L122" s="40"/>
      <c r="M122" s="190"/>
      <c r="N122" s="191"/>
      <c r="O122" s="65"/>
      <c r="P122" s="65"/>
      <c r="Q122" s="65"/>
      <c r="R122" s="65"/>
      <c r="S122" s="65"/>
      <c r="T122" s="66"/>
      <c r="U122" s="35"/>
      <c r="V122" s="35"/>
      <c r="W122" s="35"/>
      <c r="X122" s="35"/>
      <c r="Y122" s="35"/>
      <c r="Z122" s="35"/>
      <c r="AA122" s="35"/>
      <c r="AB122" s="35"/>
      <c r="AC122" s="35"/>
      <c r="AD122" s="35"/>
      <c r="AE122" s="35"/>
      <c r="AT122" s="18" t="s">
        <v>141</v>
      </c>
      <c r="AU122" s="18" t="s">
        <v>82</v>
      </c>
    </row>
    <row r="123" spans="1:65" s="2" customFormat="1" ht="24.2" customHeight="1">
      <c r="A123" s="35"/>
      <c r="B123" s="36"/>
      <c r="C123" s="174" t="s">
        <v>213</v>
      </c>
      <c r="D123" s="174" t="s">
        <v>134</v>
      </c>
      <c r="E123" s="175" t="s">
        <v>1403</v>
      </c>
      <c r="F123" s="176" t="s">
        <v>1404</v>
      </c>
      <c r="G123" s="177" t="s">
        <v>293</v>
      </c>
      <c r="H123" s="178">
        <v>24</v>
      </c>
      <c r="I123" s="179"/>
      <c r="J123" s="180">
        <f>ROUND(I123*H123,2)</f>
        <v>0</v>
      </c>
      <c r="K123" s="176" t="s">
        <v>138</v>
      </c>
      <c r="L123" s="40"/>
      <c r="M123" s="181" t="s">
        <v>19</v>
      </c>
      <c r="N123" s="182" t="s">
        <v>43</v>
      </c>
      <c r="O123" s="65"/>
      <c r="P123" s="183">
        <f>O123*H123</f>
        <v>0</v>
      </c>
      <c r="Q123" s="183">
        <v>0</v>
      </c>
      <c r="R123" s="183">
        <f>Q123*H123</f>
        <v>0</v>
      </c>
      <c r="S123" s="183">
        <v>0</v>
      </c>
      <c r="T123" s="184">
        <f>S123*H123</f>
        <v>0</v>
      </c>
      <c r="U123" s="35"/>
      <c r="V123" s="35"/>
      <c r="W123" s="35"/>
      <c r="X123" s="35"/>
      <c r="Y123" s="35"/>
      <c r="Z123" s="35"/>
      <c r="AA123" s="35"/>
      <c r="AB123" s="35"/>
      <c r="AC123" s="35"/>
      <c r="AD123" s="35"/>
      <c r="AE123" s="35"/>
      <c r="AR123" s="185" t="s">
        <v>139</v>
      </c>
      <c r="AT123" s="185" t="s">
        <v>134</v>
      </c>
      <c r="AU123" s="185" t="s">
        <v>82</v>
      </c>
      <c r="AY123" s="18" t="s">
        <v>132</v>
      </c>
      <c r="BE123" s="186">
        <f>IF(N123="základní",J123,0)</f>
        <v>0</v>
      </c>
      <c r="BF123" s="186">
        <f>IF(N123="snížená",J123,0)</f>
        <v>0</v>
      </c>
      <c r="BG123" s="186">
        <f>IF(N123="zákl. přenesená",J123,0)</f>
        <v>0</v>
      </c>
      <c r="BH123" s="186">
        <f>IF(N123="sníž. přenesená",J123,0)</f>
        <v>0</v>
      </c>
      <c r="BI123" s="186">
        <f>IF(N123="nulová",J123,0)</f>
        <v>0</v>
      </c>
      <c r="BJ123" s="18" t="s">
        <v>80</v>
      </c>
      <c r="BK123" s="186">
        <f>ROUND(I123*H123,2)</f>
        <v>0</v>
      </c>
      <c r="BL123" s="18" t="s">
        <v>139</v>
      </c>
      <c r="BM123" s="185" t="s">
        <v>1405</v>
      </c>
    </row>
    <row r="124" spans="1:65" s="2" customFormat="1" ht="39">
      <c r="A124" s="35"/>
      <c r="B124" s="36"/>
      <c r="C124" s="37"/>
      <c r="D124" s="187" t="s">
        <v>141</v>
      </c>
      <c r="E124" s="37"/>
      <c r="F124" s="188" t="s">
        <v>1402</v>
      </c>
      <c r="G124" s="37"/>
      <c r="H124" s="37"/>
      <c r="I124" s="189"/>
      <c r="J124" s="37"/>
      <c r="K124" s="37"/>
      <c r="L124" s="40"/>
      <c r="M124" s="190"/>
      <c r="N124" s="191"/>
      <c r="O124" s="65"/>
      <c r="P124" s="65"/>
      <c r="Q124" s="65"/>
      <c r="R124" s="65"/>
      <c r="S124" s="65"/>
      <c r="T124" s="66"/>
      <c r="U124" s="35"/>
      <c r="V124" s="35"/>
      <c r="W124" s="35"/>
      <c r="X124" s="35"/>
      <c r="Y124" s="35"/>
      <c r="Z124" s="35"/>
      <c r="AA124" s="35"/>
      <c r="AB124" s="35"/>
      <c r="AC124" s="35"/>
      <c r="AD124" s="35"/>
      <c r="AE124" s="35"/>
      <c r="AT124" s="18" t="s">
        <v>141</v>
      </c>
      <c r="AU124" s="18" t="s">
        <v>82</v>
      </c>
    </row>
    <row r="125" spans="1:65" s="2" customFormat="1" ht="24.2" customHeight="1">
      <c r="A125" s="35"/>
      <c r="B125" s="36"/>
      <c r="C125" s="174" t="s">
        <v>220</v>
      </c>
      <c r="D125" s="174" t="s">
        <v>134</v>
      </c>
      <c r="E125" s="175" t="s">
        <v>1406</v>
      </c>
      <c r="F125" s="176" t="s">
        <v>1407</v>
      </c>
      <c r="G125" s="177" t="s">
        <v>293</v>
      </c>
      <c r="H125" s="178">
        <v>1</v>
      </c>
      <c r="I125" s="179"/>
      <c r="J125" s="180">
        <f>ROUND(I125*H125,2)</f>
        <v>0</v>
      </c>
      <c r="K125" s="176" t="s">
        <v>138</v>
      </c>
      <c r="L125" s="40"/>
      <c r="M125" s="181" t="s">
        <v>19</v>
      </c>
      <c r="N125" s="182" t="s">
        <v>43</v>
      </c>
      <c r="O125" s="65"/>
      <c r="P125" s="183">
        <f>O125*H125</f>
        <v>0</v>
      </c>
      <c r="Q125" s="183">
        <v>0</v>
      </c>
      <c r="R125" s="183">
        <f>Q125*H125</f>
        <v>0</v>
      </c>
      <c r="S125" s="183">
        <v>0</v>
      </c>
      <c r="T125" s="184">
        <f>S125*H125</f>
        <v>0</v>
      </c>
      <c r="U125" s="35"/>
      <c r="V125" s="35"/>
      <c r="W125" s="35"/>
      <c r="X125" s="35"/>
      <c r="Y125" s="35"/>
      <c r="Z125" s="35"/>
      <c r="AA125" s="35"/>
      <c r="AB125" s="35"/>
      <c r="AC125" s="35"/>
      <c r="AD125" s="35"/>
      <c r="AE125" s="35"/>
      <c r="AR125" s="185" t="s">
        <v>139</v>
      </c>
      <c r="AT125" s="185" t="s">
        <v>134</v>
      </c>
      <c r="AU125" s="185" t="s">
        <v>82</v>
      </c>
      <c r="AY125" s="18" t="s">
        <v>132</v>
      </c>
      <c r="BE125" s="186">
        <f>IF(N125="základní",J125,0)</f>
        <v>0</v>
      </c>
      <c r="BF125" s="186">
        <f>IF(N125="snížená",J125,0)</f>
        <v>0</v>
      </c>
      <c r="BG125" s="186">
        <f>IF(N125="zákl. přenesená",J125,0)</f>
        <v>0</v>
      </c>
      <c r="BH125" s="186">
        <f>IF(N125="sníž. přenesená",J125,0)</f>
        <v>0</v>
      </c>
      <c r="BI125" s="186">
        <f>IF(N125="nulová",J125,0)</f>
        <v>0</v>
      </c>
      <c r="BJ125" s="18" t="s">
        <v>80</v>
      </c>
      <c r="BK125" s="186">
        <f>ROUND(I125*H125,2)</f>
        <v>0</v>
      </c>
      <c r="BL125" s="18" t="s">
        <v>139</v>
      </c>
      <c r="BM125" s="185" t="s">
        <v>1408</v>
      </c>
    </row>
    <row r="126" spans="1:65" s="2" customFormat="1" ht="39">
      <c r="A126" s="35"/>
      <c r="B126" s="36"/>
      <c r="C126" s="37"/>
      <c r="D126" s="187" t="s">
        <v>141</v>
      </c>
      <c r="E126" s="37"/>
      <c r="F126" s="188" t="s">
        <v>1402</v>
      </c>
      <c r="G126" s="37"/>
      <c r="H126" s="37"/>
      <c r="I126" s="189"/>
      <c r="J126" s="37"/>
      <c r="K126" s="37"/>
      <c r="L126" s="40"/>
      <c r="M126" s="190"/>
      <c r="N126" s="191"/>
      <c r="O126" s="65"/>
      <c r="P126" s="65"/>
      <c r="Q126" s="65"/>
      <c r="R126" s="65"/>
      <c r="S126" s="65"/>
      <c r="T126" s="66"/>
      <c r="U126" s="35"/>
      <c r="V126" s="35"/>
      <c r="W126" s="35"/>
      <c r="X126" s="35"/>
      <c r="Y126" s="35"/>
      <c r="Z126" s="35"/>
      <c r="AA126" s="35"/>
      <c r="AB126" s="35"/>
      <c r="AC126" s="35"/>
      <c r="AD126" s="35"/>
      <c r="AE126" s="35"/>
      <c r="AT126" s="18" t="s">
        <v>141</v>
      </c>
      <c r="AU126" s="18" t="s">
        <v>82</v>
      </c>
    </row>
    <row r="127" spans="1:65" s="2" customFormat="1" ht="24.2" customHeight="1">
      <c r="A127" s="35"/>
      <c r="B127" s="36"/>
      <c r="C127" s="174" t="s">
        <v>226</v>
      </c>
      <c r="D127" s="174" t="s">
        <v>134</v>
      </c>
      <c r="E127" s="175" t="s">
        <v>1409</v>
      </c>
      <c r="F127" s="176" t="s">
        <v>1410</v>
      </c>
      <c r="G127" s="177" t="s">
        <v>293</v>
      </c>
      <c r="H127" s="178">
        <v>1</v>
      </c>
      <c r="I127" s="179"/>
      <c r="J127" s="180">
        <f>ROUND(I127*H127,2)</f>
        <v>0</v>
      </c>
      <c r="K127" s="176" t="s">
        <v>138</v>
      </c>
      <c r="L127" s="40"/>
      <c r="M127" s="181" t="s">
        <v>19</v>
      </c>
      <c r="N127" s="182" t="s">
        <v>43</v>
      </c>
      <c r="O127" s="65"/>
      <c r="P127" s="183">
        <f>O127*H127</f>
        <v>0</v>
      </c>
      <c r="Q127" s="183">
        <v>0</v>
      </c>
      <c r="R127" s="183">
        <f>Q127*H127</f>
        <v>0</v>
      </c>
      <c r="S127" s="183">
        <v>0</v>
      </c>
      <c r="T127" s="184">
        <f>S127*H127</f>
        <v>0</v>
      </c>
      <c r="U127" s="35"/>
      <c r="V127" s="35"/>
      <c r="W127" s="35"/>
      <c r="X127" s="35"/>
      <c r="Y127" s="35"/>
      <c r="Z127" s="35"/>
      <c r="AA127" s="35"/>
      <c r="AB127" s="35"/>
      <c r="AC127" s="35"/>
      <c r="AD127" s="35"/>
      <c r="AE127" s="35"/>
      <c r="AR127" s="185" t="s">
        <v>139</v>
      </c>
      <c r="AT127" s="185" t="s">
        <v>134</v>
      </c>
      <c r="AU127" s="185" t="s">
        <v>82</v>
      </c>
      <c r="AY127" s="18" t="s">
        <v>132</v>
      </c>
      <c r="BE127" s="186">
        <f>IF(N127="základní",J127,0)</f>
        <v>0</v>
      </c>
      <c r="BF127" s="186">
        <f>IF(N127="snížená",J127,0)</f>
        <v>0</v>
      </c>
      <c r="BG127" s="186">
        <f>IF(N127="zákl. přenesená",J127,0)</f>
        <v>0</v>
      </c>
      <c r="BH127" s="186">
        <f>IF(N127="sníž. přenesená",J127,0)</f>
        <v>0</v>
      </c>
      <c r="BI127" s="186">
        <f>IF(N127="nulová",J127,0)</f>
        <v>0</v>
      </c>
      <c r="BJ127" s="18" t="s">
        <v>80</v>
      </c>
      <c r="BK127" s="186">
        <f>ROUND(I127*H127,2)</f>
        <v>0</v>
      </c>
      <c r="BL127" s="18" t="s">
        <v>139</v>
      </c>
      <c r="BM127" s="185" t="s">
        <v>1411</v>
      </c>
    </row>
    <row r="128" spans="1:65" s="2" customFormat="1" ht="39">
      <c r="A128" s="35"/>
      <c r="B128" s="36"/>
      <c r="C128" s="37"/>
      <c r="D128" s="187" t="s">
        <v>141</v>
      </c>
      <c r="E128" s="37"/>
      <c r="F128" s="188" t="s">
        <v>1402</v>
      </c>
      <c r="G128" s="37"/>
      <c r="H128" s="37"/>
      <c r="I128" s="189"/>
      <c r="J128" s="37"/>
      <c r="K128" s="37"/>
      <c r="L128" s="40"/>
      <c r="M128" s="190"/>
      <c r="N128" s="191"/>
      <c r="O128" s="65"/>
      <c r="P128" s="65"/>
      <c r="Q128" s="65"/>
      <c r="R128" s="65"/>
      <c r="S128" s="65"/>
      <c r="T128" s="66"/>
      <c r="U128" s="35"/>
      <c r="V128" s="35"/>
      <c r="W128" s="35"/>
      <c r="X128" s="35"/>
      <c r="Y128" s="35"/>
      <c r="Z128" s="35"/>
      <c r="AA128" s="35"/>
      <c r="AB128" s="35"/>
      <c r="AC128" s="35"/>
      <c r="AD128" s="35"/>
      <c r="AE128" s="35"/>
      <c r="AT128" s="18" t="s">
        <v>141</v>
      </c>
      <c r="AU128" s="18" t="s">
        <v>82</v>
      </c>
    </row>
    <row r="129" spans="1:65" s="2" customFormat="1" ht="24.2" customHeight="1">
      <c r="A129" s="35"/>
      <c r="B129" s="36"/>
      <c r="C129" s="174" t="s">
        <v>8</v>
      </c>
      <c r="D129" s="174" t="s">
        <v>134</v>
      </c>
      <c r="E129" s="175" t="s">
        <v>1412</v>
      </c>
      <c r="F129" s="176" t="s">
        <v>1413</v>
      </c>
      <c r="G129" s="177" t="s">
        <v>293</v>
      </c>
      <c r="H129" s="178">
        <v>65</v>
      </c>
      <c r="I129" s="179"/>
      <c r="J129" s="180">
        <f>ROUND(I129*H129,2)</f>
        <v>0</v>
      </c>
      <c r="K129" s="176" t="s">
        <v>138</v>
      </c>
      <c r="L129" s="40"/>
      <c r="M129" s="181" t="s">
        <v>19</v>
      </c>
      <c r="N129" s="182" t="s">
        <v>43</v>
      </c>
      <c r="O129" s="65"/>
      <c r="P129" s="183">
        <f>O129*H129</f>
        <v>0</v>
      </c>
      <c r="Q129" s="183">
        <v>0</v>
      </c>
      <c r="R129" s="183">
        <f>Q129*H129</f>
        <v>0</v>
      </c>
      <c r="S129" s="183">
        <v>0</v>
      </c>
      <c r="T129" s="184">
        <f>S129*H129</f>
        <v>0</v>
      </c>
      <c r="U129" s="35"/>
      <c r="V129" s="35"/>
      <c r="W129" s="35"/>
      <c r="X129" s="35"/>
      <c r="Y129" s="35"/>
      <c r="Z129" s="35"/>
      <c r="AA129" s="35"/>
      <c r="AB129" s="35"/>
      <c r="AC129" s="35"/>
      <c r="AD129" s="35"/>
      <c r="AE129" s="35"/>
      <c r="AR129" s="185" t="s">
        <v>139</v>
      </c>
      <c r="AT129" s="185" t="s">
        <v>134</v>
      </c>
      <c r="AU129" s="185" t="s">
        <v>82</v>
      </c>
      <c r="AY129" s="18" t="s">
        <v>132</v>
      </c>
      <c r="BE129" s="186">
        <f>IF(N129="základní",J129,0)</f>
        <v>0</v>
      </c>
      <c r="BF129" s="186">
        <f>IF(N129="snížená",J129,0)</f>
        <v>0</v>
      </c>
      <c r="BG129" s="186">
        <f>IF(N129="zákl. přenesená",J129,0)</f>
        <v>0</v>
      </c>
      <c r="BH129" s="186">
        <f>IF(N129="sníž. přenesená",J129,0)</f>
        <v>0</v>
      </c>
      <c r="BI129" s="186">
        <f>IF(N129="nulová",J129,0)</f>
        <v>0</v>
      </c>
      <c r="BJ129" s="18" t="s">
        <v>80</v>
      </c>
      <c r="BK129" s="186">
        <f>ROUND(I129*H129,2)</f>
        <v>0</v>
      </c>
      <c r="BL129" s="18" t="s">
        <v>139</v>
      </c>
      <c r="BM129" s="185" t="s">
        <v>1414</v>
      </c>
    </row>
    <row r="130" spans="1:65" s="2" customFormat="1" ht="39">
      <c r="A130" s="35"/>
      <c r="B130" s="36"/>
      <c r="C130" s="37"/>
      <c r="D130" s="187" t="s">
        <v>141</v>
      </c>
      <c r="E130" s="37"/>
      <c r="F130" s="188" t="s">
        <v>1402</v>
      </c>
      <c r="G130" s="37"/>
      <c r="H130" s="37"/>
      <c r="I130" s="189"/>
      <c r="J130" s="37"/>
      <c r="K130" s="37"/>
      <c r="L130" s="40"/>
      <c r="M130" s="190"/>
      <c r="N130" s="191"/>
      <c r="O130" s="65"/>
      <c r="P130" s="65"/>
      <c r="Q130" s="65"/>
      <c r="R130" s="65"/>
      <c r="S130" s="65"/>
      <c r="T130" s="66"/>
      <c r="U130" s="35"/>
      <c r="V130" s="35"/>
      <c r="W130" s="35"/>
      <c r="X130" s="35"/>
      <c r="Y130" s="35"/>
      <c r="Z130" s="35"/>
      <c r="AA130" s="35"/>
      <c r="AB130" s="35"/>
      <c r="AC130" s="35"/>
      <c r="AD130" s="35"/>
      <c r="AE130" s="35"/>
      <c r="AT130" s="18" t="s">
        <v>141</v>
      </c>
      <c r="AU130" s="18" t="s">
        <v>82</v>
      </c>
    </row>
    <row r="131" spans="1:65" s="14" customFormat="1" ht="11.25">
      <c r="B131" s="202"/>
      <c r="C131" s="203"/>
      <c r="D131" s="187" t="s">
        <v>143</v>
      </c>
      <c r="E131" s="204" t="s">
        <v>19</v>
      </c>
      <c r="F131" s="205" t="s">
        <v>1415</v>
      </c>
      <c r="G131" s="203"/>
      <c r="H131" s="206">
        <v>65</v>
      </c>
      <c r="I131" s="207"/>
      <c r="J131" s="203"/>
      <c r="K131" s="203"/>
      <c r="L131" s="208"/>
      <c r="M131" s="209"/>
      <c r="N131" s="210"/>
      <c r="O131" s="210"/>
      <c r="P131" s="210"/>
      <c r="Q131" s="210"/>
      <c r="R131" s="210"/>
      <c r="S131" s="210"/>
      <c r="T131" s="211"/>
      <c r="AT131" s="212" t="s">
        <v>143</v>
      </c>
      <c r="AU131" s="212" t="s">
        <v>82</v>
      </c>
      <c r="AV131" s="14" t="s">
        <v>82</v>
      </c>
      <c r="AW131" s="14" t="s">
        <v>33</v>
      </c>
      <c r="AX131" s="14" t="s">
        <v>80</v>
      </c>
      <c r="AY131" s="212" t="s">
        <v>132</v>
      </c>
    </row>
    <row r="132" spans="1:65" s="2" customFormat="1" ht="24.2" customHeight="1">
      <c r="A132" s="35"/>
      <c r="B132" s="36"/>
      <c r="C132" s="174" t="s">
        <v>236</v>
      </c>
      <c r="D132" s="174" t="s">
        <v>134</v>
      </c>
      <c r="E132" s="175" t="s">
        <v>1416</v>
      </c>
      <c r="F132" s="176" t="s">
        <v>1417</v>
      </c>
      <c r="G132" s="177" t="s">
        <v>293</v>
      </c>
      <c r="H132" s="178">
        <v>24</v>
      </c>
      <c r="I132" s="179"/>
      <c r="J132" s="180">
        <f>ROUND(I132*H132,2)</f>
        <v>0</v>
      </c>
      <c r="K132" s="176" t="s">
        <v>138</v>
      </c>
      <c r="L132" s="40"/>
      <c r="M132" s="181" t="s">
        <v>19</v>
      </c>
      <c r="N132" s="182" t="s">
        <v>43</v>
      </c>
      <c r="O132" s="65"/>
      <c r="P132" s="183">
        <f>O132*H132</f>
        <v>0</v>
      </c>
      <c r="Q132" s="183">
        <v>0</v>
      </c>
      <c r="R132" s="183">
        <f>Q132*H132</f>
        <v>0</v>
      </c>
      <c r="S132" s="183">
        <v>0</v>
      </c>
      <c r="T132" s="184">
        <f>S132*H132</f>
        <v>0</v>
      </c>
      <c r="U132" s="35"/>
      <c r="V132" s="35"/>
      <c r="W132" s="35"/>
      <c r="X132" s="35"/>
      <c r="Y132" s="35"/>
      <c r="Z132" s="35"/>
      <c r="AA132" s="35"/>
      <c r="AB132" s="35"/>
      <c r="AC132" s="35"/>
      <c r="AD132" s="35"/>
      <c r="AE132" s="35"/>
      <c r="AR132" s="185" t="s">
        <v>139</v>
      </c>
      <c r="AT132" s="185" t="s">
        <v>134</v>
      </c>
      <c r="AU132" s="185" t="s">
        <v>82</v>
      </c>
      <c r="AY132" s="18" t="s">
        <v>132</v>
      </c>
      <c r="BE132" s="186">
        <f>IF(N132="základní",J132,0)</f>
        <v>0</v>
      </c>
      <c r="BF132" s="186">
        <f>IF(N132="snížená",J132,0)</f>
        <v>0</v>
      </c>
      <c r="BG132" s="186">
        <f>IF(N132="zákl. přenesená",J132,0)</f>
        <v>0</v>
      </c>
      <c r="BH132" s="186">
        <f>IF(N132="sníž. přenesená",J132,0)</f>
        <v>0</v>
      </c>
      <c r="BI132" s="186">
        <f>IF(N132="nulová",J132,0)</f>
        <v>0</v>
      </c>
      <c r="BJ132" s="18" t="s">
        <v>80</v>
      </c>
      <c r="BK132" s="186">
        <f>ROUND(I132*H132,2)</f>
        <v>0</v>
      </c>
      <c r="BL132" s="18" t="s">
        <v>139</v>
      </c>
      <c r="BM132" s="185" t="s">
        <v>1418</v>
      </c>
    </row>
    <row r="133" spans="1:65" s="2" customFormat="1" ht="39">
      <c r="A133" s="35"/>
      <c r="B133" s="36"/>
      <c r="C133" s="37"/>
      <c r="D133" s="187" t="s">
        <v>141</v>
      </c>
      <c r="E133" s="37"/>
      <c r="F133" s="188" t="s">
        <v>1402</v>
      </c>
      <c r="G133" s="37"/>
      <c r="H133" s="37"/>
      <c r="I133" s="189"/>
      <c r="J133" s="37"/>
      <c r="K133" s="37"/>
      <c r="L133" s="40"/>
      <c r="M133" s="190"/>
      <c r="N133" s="191"/>
      <c r="O133" s="65"/>
      <c r="P133" s="65"/>
      <c r="Q133" s="65"/>
      <c r="R133" s="65"/>
      <c r="S133" s="65"/>
      <c r="T133" s="66"/>
      <c r="U133" s="35"/>
      <c r="V133" s="35"/>
      <c r="W133" s="35"/>
      <c r="X133" s="35"/>
      <c r="Y133" s="35"/>
      <c r="Z133" s="35"/>
      <c r="AA133" s="35"/>
      <c r="AB133" s="35"/>
      <c r="AC133" s="35"/>
      <c r="AD133" s="35"/>
      <c r="AE133" s="35"/>
      <c r="AT133" s="18" t="s">
        <v>141</v>
      </c>
      <c r="AU133" s="18" t="s">
        <v>82</v>
      </c>
    </row>
    <row r="134" spans="1:65" s="2" customFormat="1" ht="24.2" customHeight="1">
      <c r="A134" s="35"/>
      <c r="B134" s="36"/>
      <c r="C134" s="174" t="s">
        <v>242</v>
      </c>
      <c r="D134" s="174" t="s">
        <v>134</v>
      </c>
      <c r="E134" s="175" t="s">
        <v>1419</v>
      </c>
      <c r="F134" s="176" t="s">
        <v>1420</v>
      </c>
      <c r="G134" s="177" t="s">
        <v>293</v>
      </c>
      <c r="H134" s="178">
        <v>1</v>
      </c>
      <c r="I134" s="179"/>
      <c r="J134" s="180">
        <f>ROUND(I134*H134,2)</f>
        <v>0</v>
      </c>
      <c r="K134" s="176" t="s">
        <v>138</v>
      </c>
      <c r="L134" s="40"/>
      <c r="M134" s="181" t="s">
        <v>19</v>
      </c>
      <c r="N134" s="182" t="s">
        <v>43</v>
      </c>
      <c r="O134" s="65"/>
      <c r="P134" s="183">
        <f>O134*H134</f>
        <v>0</v>
      </c>
      <c r="Q134" s="183">
        <v>0</v>
      </c>
      <c r="R134" s="183">
        <f>Q134*H134</f>
        <v>0</v>
      </c>
      <c r="S134" s="183">
        <v>0</v>
      </c>
      <c r="T134" s="184">
        <f>S134*H134</f>
        <v>0</v>
      </c>
      <c r="U134" s="35"/>
      <c r="V134" s="35"/>
      <c r="W134" s="35"/>
      <c r="X134" s="35"/>
      <c r="Y134" s="35"/>
      <c r="Z134" s="35"/>
      <c r="AA134" s="35"/>
      <c r="AB134" s="35"/>
      <c r="AC134" s="35"/>
      <c r="AD134" s="35"/>
      <c r="AE134" s="35"/>
      <c r="AR134" s="185" t="s">
        <v>139</v>
      </c>
      <c r="AT134" s="185" t="s">
        <v>134</v>
      </c>
      <c r="AU134" s="185" t="s">
        <v>82</v>
      </c>
      <c r="AY134" s="18" t="s">
        <v>132</v>
      </c>
      <c r="BE134" s="186">
        <f>IF(N134="základní",J134,0)</f>
        <v>0</v>
      </c>
      <c r="BF134" s="186">
        <f>IF(N134="snížená",J134,0)</f>
        <v>0</v>
      </c>
      <c r="BG134" s="186">
        <f>IF(N134="zákl. přenesená",J134,0)</f>
        <v>0</v>
      </c>
      <c r="BH134" s="186">
        <f>IF(N134="sníž. přenesená",J134,0)</f>
        <v>0</v>
      </c>
      <c r="BI134" s="186">
        <f>IF(N134="nulová",J134,0)</f>
        <v>0</v>
      </c>
      <c r="BJ134" s="18" t="s">
        <v>80</v>
      </c>
      <c r="BK134" s="186">
        <f>ROUND(I134*H134,2)</f>
        <v>0</v>
      </c>
      <c r="BL134" s="18" t="s">
        <v>139</v>
      </c>
      <c r="BM134" s="185" t="s">
        <v>1421</v>
      </c>
    </row>
    <row r="135" spans="1:65" s="2" customFormat="1" ht="39">
      <c r="A135" s="35"/>
      <c r="B135" s="36"/>
      <c r="C135" s="37"/>
      <c r="D135" s="187" t="s">
        <v>141</v>
      </c>
      <c r="E135" s="37"/>
      <c r="F135" s="188" t="s">
        <v>1402</v>
      </c>
      <c r="G135" s="37"/>
      <c r="H135" s="37"/>
      <c r="I135" s="189"/>
      <c r="J135" s="37"/>
      <c r="K135" s="37"/>
      <c r="L135" s="40"/>
      <c r="M135" s="190"/>
      <c r="N135" s="191"/>
      <c r="O135" s="65"/>
      <c r="P135" s="65"/>
      <c r="Q135" s="65"/>
      <c r="R135" s="65"/>
      <c r="S135" s="65"/>
      <c r="T135" s="66"/>
      <c r="U135" s="35"/>
      <c r="V135" s="35"/>
      <c r="W135" s="35"/>
      <c r="X135" s="35"/>
      <c r="Y135" s="35"/>
      <c r="Z135" s="35"/>
      <c r="AA135" s="35"/>
      <c r="AB135" s="35"/>
      <c r="AC135" s="35"/>
      <c r="AD135" s="35"/>
      <c r="AE135" s="35"/>
      <c r="AT135" s="18" t="s">
        <v>141</v>
      </c>
      <c r="AU135" s="18" t="s">
        <v>82</v>
      </c>
    </row>
    <row r="136" spans="1:65" s="2" customFormat="1" ht="24.2" customHeight="1">
      <c r="A136" s="35"/>
      <c r="B136" s="36"/>
      <c r="C136" s="174" t="s">
        <v>247</v>
      </c>
      <c r="D136" s="174" t="s">
        <v>134</v>
      </c>
      <c r="E136" s="175" t="s">
        <v>1422</v>
      </c>
      <c r="F136" s="176" t="s">
        <v>1423</v>
      </c>
      <c r="G136" s="177" t="s">
        <v>293</v>
      </c>
      <c r="H136" s="178">
        <v>1088</v>
      </c>
      <c r="I136" s="179"/>
      <c r="J136" s="180">
        <f>ROUND(I136*H136,2)</f>
        <v>0</v>
      </c>
      <c r="K136" s="176" t="s">
        <v>138</v>
      </c>
      <c r="L136" s="40"/>
      <c r="M136" s="181" t="s">
        <v>19</v>
      </c>
      <c r="N136" s="182" t="s">
        <v>43</v>
      </c>
      <c r="O136" s="65"/>
      <c r="P136" s="183">
        <f>O136*H136</f>
        <v>0</v>
      </c>
      <c r="Q136" s="183">
        <v>0</v>
      </c>
      <c r="R136" s="183">
        <f>Q136*H136</f>
        <v>0</v>
      </c>
      <c r="S136" s="183">
        <v>0</v>
      </c>
      <c r="T136" s="184">
        <f>S136*H136</f>
        <v>0</v>
      </c>
      <c r="U136" s="35"/>
      <c r="V136" s="35"/>
      <c r="W136" s="35"/>
      <c r="X136" s="35"/>
      <c r="Y136" s="35"/>
      <c r="Z136" s="35"/>
      <c r="AA136" s="35"/>
      <c r="AB136" s="35"/>
      <c r="AC136" s="35"/>
      <c r="AD136" s="35"/>
      <c r="AE136" s="35"/>
      <c r="AR136" s="185" t="s">
        <v>139</v>
      </c>
      <c r="AT136" s="185" t="s">
        <v>134</v>
      </c>
      <c r="AU136" s="185" t="s">
        <v>82</v>
      </c>
      <c r="AY136" s="18" t="s">
        <v>132</v>
      </c>
      <c r="BE136" s="186">
        <f>IF(N136="základní",J136,0)</f>
        <v>0</v>
      </c>
      <c r="BF136" s="186">
        <f>IF(N136="snížená",J136,0)</f>
        <v>0</v>
      </c>
      <c r="BG136" s="186">
        <f>IF(N136="zákl. přenesená",J136,0)</f>
        <v>0</v>
      </c>
      <c r="BH136" s="186">
        <f>IF(N136="sníž. přenesená",J136,0)</f>
        <v>0</v>
      </c>
      <c r="BI136" s="186">
        <f>IF(N136="nulová",J136,0)</f>
        <v>0</v>
      </c>
      <c r="BJ136" s="18" t="s">
        <v>80</v>
      </c>
      <c r="BK136" s="186">
        <f>ROUND(I136*H136,2)</f>
        <v>0</v>
      </c>
      <c r="BL136" s="18" t="s">
        <v>139</v>
      </c>
      <c r="BM136" s="185" t="s">
        <v>1424</v>
      </c>
    </row>
    <row r="137" spans="1:65" s="2" customFormat="1" ht="39">
      <c r="A137" s="35"/>
      <c r="B137" s="36"/>
      <c r="C137" s="37"/>
      <c r="D137" s="187" t="s">
        <v>141</v>
      </c>
      <c r="E137" s="37"/>
      <c r="F137" s="188" t="s">
        <v>1402</v>
      </c>
      <c r="G137" s="37"/>
      <c r="H137" s="37"/>
      <c r="I137" s="189"/>
      <c r="J137" s="37"/>
      <c r="K137" s="37"/>
      <c r="L137" s="40"/>
      <c r="M137" s="190"/>
      <c r="N137" s="191"/>
      <c r="O137" s="65"/>
      <c r="P137" s="65"/>
      <c r="Q137" s="65"/>
      <c r="R137" s="65"/>
      <c r="S137" s="65"/>
      <c r="T137" s="66"/>
      <c r="U137" s="35"/>
      <c r="V137" s="35"/>
      <c r="W137" s="35"/>
      <c r="X137" s="35"/>
      <c r="Y137" s="35"/>
      <c r="Z137" s="35"/>
      <c r="AA137" s="35"/>
      <c r="AB137" s="35"/>
      <c r="AC137" s="35"/>
      <c r="AD137" s="35"/>
      <c r="AE137" s="35"/>
      <c r="AT137" s="18" t="s">
        <v>141</v>
      </c>
      <c r="AU137" s="18" t="s">
        <v>82</v>
      </c>
    </row>
    <row r="138" spans="1:65" s="14" customFormat="1" ht="11.25">
      <c r="B138" s="202"/>
      <c r="C138" s="203"/>
      <c r="D138" s="187" t="s">
        <v>143</v>
      </c>
      <c r="E138" s="203"/>
      <c r="F138" s="205" t="s">
        <v>1425</v>
      </c>
      <c r="G138" s="203"/>
      <c r="H138" s="206">
        <v>1088</v>
      </c>
      <c r="I138" s="207"/>
      <c r="J138" s="203"/>
      <c r="K138" s="203"/>
      <c r="L138" s="208"/>
      <c r="M138" s="209"/>
      <c r="N138" s="210"/>
      <c r="O138" s="210"/>
      <c r="P138" s="210"/>
      <c r="Q138" s="210"/>
      <c r="R138" s="210"/>
      <c r="S138" s="210"/>
      <c r="T138" s="211"/>
      <c r="AT138" s="212" t="s">
        <v>143</v>
      </c>
      <c r="AU138" s="212" t="s">
        <v>82</v>
      </c>
      <c r="AV138" s="14" t="s">
        <v>82</v>
      </c>
      <c r="AW138" s="14" t="s">
        <v>4</v>
      </c>
      <c r="AX138" s="14" t="s">
        <v>80</v>
      </c>
      <c r="AY138" s="212" t="s">
        <v>132</v>
      </c>
    </row>
    <row r="139" spans="1:65" s="2" customFormat="1" ht="24.2" customHeight="1">
      <c r="A139" s="35"/>
      <c r="B139" s="36"/>
      <c r="C139" s="174" t="s">
        <v>253</v>
      </c>
      <c r="D139" s="174" t="s">
        <v>134</v>
      </c>
      <c r="E139" s="175" t="s">
        <v>1426</v>
      </c>
      <c r="F139" s="176" t="s">
        <v>1427</v>
      </c>
      <c r="G139" s="177" t="s">
        <v>293</v>
      </c>
      <c r="H139" s="178">
        <v>408</v>
      </c>
      <c r="I139" s="179"/>
      <c r="J139" s="180">
        <f>ROUND(I139*H139,2)</f>
        <v>0</v>
      </c>
      <c r="K139" s="176" t="s">
        <v>138</v>
      </c>
      <c r="L139" s="40"/>
      <c r="M139" s="181" t="s">
        <v>19</v>
      </c>
      <c r="N139" s="182" t="s">
        <v>43</v>
      </c>
      <c r="O139" s="65"/>
      <c r="P139" s="183">
        <f>O139*H139</f>
        <v>0</v>
      </c>
      <c r="Q139" s="183">
        <v>0</v>
      </c>
      <c r="R139" s="183">
        <f>Q139*H139</f>
        <v>0</v>
      </c>
      <c r="S139" s="183">
        <v>0</v>
      </c>
      <c r="T139" s="184">
        <f>S139*H139</f>
        <v>0</v>
      </c>
      <c r="U139" s="35"/>
      <c r="V139" s="35"/>
      <c r="W139" s="35"/>
      <c r="X139" s="35"/>
      <c r="Y139" s="35"/>
      <c r="Z139" s="35"/>
      <c r="AA139" s="35"/>
      <c r="AB139" s="35"/>
      <c r="AC139" s="35"/>
      <c r="AD139" s="35"/>
      <c r="AE139" s="35"/>
      <c r="AR139" s="185" t="s">
        <v>139</v>
      </c>
      <c r="AT139" s="185" t="s">
        <v>134</v>
      </c>
      <c r="AU139" s="185" t="s">
        <v>82</v>
      </c>
      <c r="AY139" s="18" t="s">
        <v>132</v>
      </c>
      <c r="BE139" s="186">
        <f>IF(N139="základní",J139,0)</f>
        <v>0</v>
      </c>
      <c r="BF139" s="186">
        <f>IF(N139="snížená",J139,0)</f>
        <v>0</v>
      </c>
      <c r="BG139" s="186">
        <f>IF(N139="zákl. přenesená",J139,0)</f>
        <v>0</v>
      </c>
      <c r="BH139" s="186">
        <f>IF(N139="sníž. přenesená",J139,0)</f>
        <v>0</v>
      </c>
      <c r="BI139" s="186">
        <f>IF(N139="nulová",J139,0)</f>
        <v>0</v>
      </c>
      <c r="BJ139" s="18" t="s">
        <v>80</v>
      </c>
      <c r="BK139" s="186">
        <f>ROUND(I139*H139,2)</f>
        <v>0</v>
      </c>
      <c r="BL139" s="18" t="s">
        <v>139</v>
      </c>
      <c r="BM139" s="185" t="s">
        <v>1428</v>
      </c>
    </row>
    <row r="140" spans="1:65" s="2" customFormat="1" ht="39">
      <c r="A140" s="35"/>
      <c r="B140" s="36"/>
      <c r="C140" s="37"/>
      <c r="D140" s="187" t="s">
        <v>141</v>
      </c>
      <c r="E140" s="37"/>
      <c r="F140" s="188" t="s">
        <v>1402</v>
      </c>
      <c r="G140" s="37"/>
      <c r="H140" s="37"/>
      <c r="I140" s="189"/>
      <c r="J140" s="37"/>
      <c r="K140" s="37"/>
      <c r="L140" s="40"/>
      <c r="M140" s="190"/>
      <c r="N140" s="191"/>
      <c r="O140" s="65"/>
      <c r="P140" s="65"/>
      <c r="Q140" s="65"/>
      <c r="R140" s="65"/>
      <c r="S140" s="65"/>
      <c r="T140" s="66"/>
      <c r="U140" s="35"/>
      <c r="V140" s="35"/>
      <c r="W140" s="35"/>
      <c r="X140" s="35"/>
      <c r="Y140" s="35"/>
      <c r="Z140" s="35"/>
      <c r="AA140" s="35"/>
      <c r="AB140" s="35"/>
      <c r="AC140" s="35"/>
      <c r="AD140" s="35"/>
      <c r="AE140" s="35"/>
      <c r="AT140" s="18" t="s">
        <v>141</v>
      </c>
      <c r="AU140" s="18" t="s">
        <v>82</v>
      </c>
    </row>
    <row r="141" spans="1:65" s="14" customFormat="1" ht="11.25">
      <c r="B141" s="202"/>
      <c r="C141" s="203"/>
      <c r="D141" s="187" t="s">
        <v>143</v>
      </c>
      <c r="E141" s="203"/>
      <c r="F141" s="205" t="s">
        <v>1429</v>
      </c>
      <c r="G141" s="203"/>
      <c r="H141" s="206">
        <v>408</v>
      </c>
      <c r="I141" s="207"/>
      <c r="J141" s="203"/>
      <c r="K141" s="203"/>
      <c r="L141" s="208"/>
      <c r="M141" s="209"/>
      <c r="N141" s="210"/>
      <c r="O141" s="210"/>
      <c r="P141" s="210"/>
      <c r="Q141" s="210"/>
      <c r="R141" s="210"/>
      <c r="S141" s="210"/>
      <c r="T141" s="211"/>
      <c r="AT141" s="212" t="s">
        <v>143</v>
      </c>
      <c r="AU141" s="212" t="s">
        <v>82</v>
      </c>
      <c r="AV141" s="14" t="s">
        <v>82</v>
      </c>
      <c r="AW141" s="14" t="s">
        <v>4</v>
      </c>
      <c r="AX141" s="14" t="s">
        <v>80</v>
      </c>
      <c r="AY141" s="212" t="s">
        <v>132</v>
      </c>
    </row>
    <row r="142" spans="1:65" s="2" customFormat="1" ht="24.2" customHeight="1">
      <c r="A142" s="35"/>
      <c r="B142" s="36"/>
      <c r="C142" s="174" t="s">
        <v>260</v>
      </c>
      <c r="D142" s="174" t="s">
        <v>134</v>
      </c>
      <c r="E142" s="175" t="s">
        <v>1430</v>
      </c>
      <c r="F142" s="176" t="s">
        <v>1431</v>
      </c>
      <c r="G142" s="177" t="s">
        <v>293</v>
      </c>
      <c r="H142" s="178">
        <v>17</v>
      </c>
      <c r="I142" s="179"/>
      <c r="J142" s="180">
        <f>ROUND(I142*H142,2)</f>
        <v>0</v>
      </c>
      <c r="K142" s="176" t="s">
        <v>138</v>
      </c>
      <c r="L142" s="40"/>
      <c r="M142" s="181" t="s">
        <v>19</v>
      </c>
      <c r="N142" s="182" t="s">
        <v>43</v>
      </c>
      <c r="O142" s="65"/>
      <c r="P142" s="183">
        <f>O142*H142</f>
        <v>0</v>
      </c>
      <c r="Q142" s="183">
        <v>0</v>
      </c>
      <c r="R142" s="183">
        <f>Q142*H142</f>
        <v>0</v>
      </c>
      <c r="S142" s="183">
        <v>0</v>
      </c>
      <c r="T142" s="184">
        <f>S142*H142</f>
        <v>0</v>
      </c>
      <c r="U142" s="35"/>
      <c r="V142" s="35"/>
      <c r="W142" s="35"/>
      <c r="X142" s="35"/>
      <c r="Y142" s="35"/>
      <c r="Z142" s="35"/>
      <c r="AA142" s="35"/>
      <c r="AB142" s="35"/>
      <c r="AC142" s="35"/>
      <c r="AD142" s="35"/>
      <c r="AE142" s="35"/>
      <c r="AR142" s="185" t="s">
        <v>139</v>
      </c>
      <c r="AT142" s="185" t="s">
        <v>134</v>
      </c>
      <c r="AU142" s="185" t="s">
        <v>82</v>
      </c>
      <c r="AY142" s="18" t="s">
        <v>132</v>
      </c>
      <c r="BE142" s="186">
        <f>IF(N142="základní",J142,0)</f>
        <v>0</v>
      </c>
      <c r="BF142" s="186">
        <f>IF(N142="snížená",J142,0)</f>
        <v>0</v>
      </c>
      <c r="BG142" s="186">
        <f>IF(N142="zákl. přenesená",J142,0)</f>
        <v>0</v>
      </c>
      <c r="BH142" s="186">
        <f>IF(N142="sníž. přenesená",J142,0)</f>
        <v>0</v>
      </c>
      <c r="BI142" s="186">
        <f>IF(N142="nulová",J142,0)</f>
        <v>0</v>
      </c>
      <c r="BJ142" s="18" t="s">
        <v>80</v>
      </c>
      <c r="BK142" s="186">
        <f>ROUND(I142*H142,2)</f>
        <v>0</v>
      </c>
      <c r="BL142" s="18" t="s">
        <v>139</v>
      </c>
      <c r="BM142" s="185" t="s">
        <v>1432</v>
      </c>
    </row>
    <row r="143" spans="1:65" s="2" customFormat="1" ht="39">
      <c r="A143" s="35"/>
      <c r="B143" s="36"/>
      <c r="C143" s="37"/>
      <c r="D143" s="187" t="s">
        <v>141</v>
      </c>
      <c r="E143" s="37"/>
      <c r="F143" s="188" t="s">
        <v>1402</v>
      </c>
      <c r="G143" s="37"/>
      <c r="H143" s="37"/>
      <c r="I143" s="189"/>
      <c r="J143" s="37"/>
      <c r="K143" s="37"/>
      <c r="L143" s="40"/>
      <c r="M143" s="190"/>
      <c r="N143" s="191"/>
      <c r="O143" s="65"/>
      <c r="P143" s="65"/>
      <c r="Q143" s="65"/>
      <c r="R143" s="65"/>
      <c r="S143" s="65"/>
      <c r="T143" s="66"/>
      <c r="U143" s="35"/>
      <c r="V143" s="35"/>
      <c r="W143" s="35"/>
      <c r="X143" s="35"/>
      <c r="Y143" s="35"/>
      <c r="Z143" s="35"/>
      <c r="AA143" s="35"/>
      <c r="AB143" s="35"/>
      <c r="AC143" s="35"/>
      <c r="AD143" s="35"/>
      <c r="AE143" s="35"/>
      <c r="AT143" s="18" t="s">
        <v>141</v>
      </c>
      <c r="AU143" s="18" t="s">
        <v>82</v>
      </c>
    </row>
    <row r="144" spans="1:65" s="14" customFormat="1" ht="11.25">
      <c r="B144" s="202"/>
      <c r="C144" s="203"/>
      <c r="D144" s="187" t="s">
        <v>143</v>
      </c>
      <c r="E144" s="203"/>
      <c r="F144" s="205" t="s">
        <v>1433</v>
      </c>
      <c r="G144" s="203"/>
      <c r="H144" s="206">
        <v>17</v>
      </c>
      <c r="I144" s="207"/>
      <c r="J144" s="203"/>
      <c r="K144" s="203"/>
      <c r="L144" s="208"/>
      <c r="M144" s="209"/>
      <c r="N144" s="210"/>
      <c r="O144" s="210"/>
      <c r="P144" s="210"/>
      <c r="Q144" s="210"/>
      <c r="R144" s="210"/>
      <c r="S144" s="210"/>
      <c r="T144" s="211"/>
      <c r="AT144" s="212" t="s">
        <v>143</v>
      </c>
      <c r="AU144" s="212" t="s">
        <v>82</v>
      </c>
      <c r="AV144" s="14" t="s">
        <v>82</v>
      </c>
      <c r="AW144" s="14" t="s">
        <v>4</v>
      </c>
      <c r="AX144" s="14" t="s">
        <v>80</v>
      </c>
      <c r="AY144" s="212" t="s">
        <v>132</v>
      </c>
    </row>
    <row r="145" spans="1:65" s="2" customFormat="1" ht="24.2" customHeight="1">
      <c r="A145" s="35"/>
      <c r="B145" s="36"/>
      <c r="C145" s="174" t="s">
        <v>7</v>
      </c>
      <c r="D145" s="174" t="s">
        <v>134</v>
      </c>
      <c r="E145" s="175" t="s">
        <v>1434</v>
      </c>
      <c r="F145" s="176" t="s">
        <v>1435</v>
      </c>
      <c r="G145" s="177" t="s">
        <v>293</v>
      </c>
      <c r="H145" s="178">
        <v>17</v>
      </c>
      <c r="I145" s="179"/>
      <c r="J145" s="180">
        <f>ROUND(I145*H145,2)</f>
        <v>0</v>
      </c>
      <c r="K145" s="176" t="s">
        <v>138</v>
      </c>
      <c r="L145" s="40"/>
      <c r="M145" s="181" t="s">
        <v>19</v>
      </c>
      <c r="N145" s="182" t="s">
        <v>43</v>
      </c>
      <c r="O145" s="65"/>
      <c r="P145" s="183">
        <f>O145*H145</f>
        <v>0</v>
      </c>
      <c r="Q145" s="183">
        <v>0</v>
      </c>
      <c r="R145" s="183">
        <f>Q145*H145</f>
        <v>0</v>
      </c>
      <c r="S145" s="183">
        <v>0</v>
      </c>
      <c r="T145" s="184">
        <f>S145*H145</f>
        <v>0</v>
      </c>
      <c r="U145" s="35"/>
      <c r="V145" s="35"/>
      <c r="W145" s="35"/>
      <c r="X145" s="35"/>
      <c r="Y145" s="35"/>
      <c r="Z145" s="35"/>
      <c r="AA145" s="35"/>
      <c r="AB145" s="35"/>
      <c r="AC145" s="35"/>
      <c r="AD145" s="35"/>
      <c r="AE145" s="35"/>
      <c r="AR145" s="185" t="s">
        <v>139</v>
      </c>
      <c r="AT145" s="185" t="s">
        <v>134</v>
      </c>
      <c r="AU145" s="185" t="s">
        <v>82</v>
      </c>
      <c r="AY145" s="18" t="s">
        <v>132</v>
      </c>
      <c r="BE145" s="186">
        <f>IF(N145="základní",J145,0)</f>
        <v>0</v>
      </c>
      <c r="BF145" s="186">
        <f>IF(N145="snížená",J145,0)</f>
        <v>0</v>
      </c>
      <c r="BG145" s="186">
        <f>IF(N145="zákl. přenesená",J145,0)</f>
        <v>0</v>
      </c>
      <c r="BH145" s="186">
        <f>IF(N145="sníž. přenesená",J145,0)</f>
        <v>0</v>
      </c>
      <c r="BI145" s="186">
        <f>IF(N145="nulová",J145,0)</f>
        <v>0</v>
      </c>
      <c r="BJ145" s="18" t="s">
        <v>80</v>
      </c>
      <c r="BK145" s="186">
        <f>ROUND(I145*H145,2)</f>
        <v>0</v>
      </c>
      <c r="BL145" s="18" t="s">
        <v>139</v>
      </c>
      <c r="BM145" s="185" t="s">
        <v>1436</v>
      </c>
    </row>
    <row r="146" spans="1:65" s="2" customFormat="1" ht="39">
      <c r="A146" s="35"/>
      <c r="B146" s="36"/>
      <c r="C146" s="37"/>
      <c r="D146" s="187" t="s">
        <v>141</v>
      </c>
      <c r="E146" s="37"/>
      <c r="F146" s="188" t="s">
        <v>1402</v>
      </c>
      <c r="G146" s="37"/>
      <c r="H146" s="37"/>
      <c r="I146" s="189"/>
      <c r="J146" s="37"/>
      <c r="K146" s="37"/>
      <c r="L146" s="40"/>
      <c r="M146" s="190"/>
      <c r="N146" s="191"/>
      <c r="O146" s="65"/>
      <c r="P146" s="65"/>
      <c r="Q146" s="65"/>
      <c r="R146" s="65"/>
      <c r="S146" s="65"/>
      <c r="T146" s="66"/>
      <c r="U146" s="35"/>
      <c r="V146" s="35"/>
      <c r="W146" s="35"/>
      <c r="X146" s="35"/>
      <c r="Y146" s="35"/>
      <c r="Z146" s="35"/>
      <c r="AA146" s="35"/>
      <c r="AB146" s="35"/>
      <c r="AC146" s="35"/>
      <c r="AD146" s="35"/>
      <c r="AE146" s="35"/>
      <c r="AT146" s="18" t="s">
        <v>141</v>
      </c>
      <c r="AU146" s="18" t="s">
        <v>82</v>
      </c>
    </row>
    <row r="147" spans="1:65" s="14" customFormat="1" ht="11.25">
      <c r="B147" s="202"/>
      <c r="C147" s="203"/>
      <c r="D147" s="187" t="s">
        <v>143</v>
      </c>
      <c r="E147" s="203"/>
      <c r="F147" s="205" t="s">
        <v>1433</v>
      </c>
      <c r="G147" s="203"/>
      <c r="H147" s="206">
        <v>17</v>
      </c>
      <c r="I147" s="207"/>
      <c r="J147" s="203"/>
      <c r="K147" s="203"/>
      <c r="L147" s="208"/>
      <c r="M147" s="209"/>
      <c r="N147" s="210"/>
      <c r="O147" s="210"/>
      <c r="P147" s="210"/>
      <c r="Q147" s="210"/>
      <c r="R147" s="210"/>
      <c r="S147" s="210"/>
      <c r="T147" s="211"/>
      <c r="AT147" s="212" t="s">
        <v>143</v>
      </c>
      <c r="AU147" s="212" t="s">
        <v>82</v>
      </c>
      <c r="AV147" s="14" t="s">
        <v>82</v>
      </c>
      <c r="AW147" s="14" t="s">
        <v>4</v>
      </c>
      <c r="AX147" s="14" t="s">
        <v>80</v>
      </c>
      <c r="AY147" s="212" t="s">
        <v>132</v>
      </c>
    </row>
    <row r="148" spans="1:65" s="2" customFormat="1" ht="24.2" customHeight="1">
      <c r="A148" s="35"/>
      <c r="B148" s="36"/>
      <c r="C148" s="174" t="s">
        <v>270</v>
      </c>
      <c r="D148" s="174" t="s">
        <v>134</v>
      </c>
      <c r="E148" s="175" t="s">
        <v>1437</v>
      </c>
      <c r="F148" s="176" t="s">
        <v>1438</v>
      </c>
      <c r="G148" s="177" t="s">
        <v>293</v>
      </c>
      <c r="H148" s="178">
        <v>1105</v>
      </c>
      <c r="I148" s="179"/>
      <c r="J148" s="180">
        <f>ROUND(I148*H148,2)</f>
        <v>0</v>
      </c>
      <c r="K148" s="176" t="s">
        <v>138</v>
      </c>
      <c r="L148" s="40"/>
      <c r="M148" s="181" t="s">
        <v>19</v>
      </c>
      <c r="N148" s="182" t="s">
        <v>43</v>
      </c>
      <c r="O148" s="65"/>
      <c r="P148" s="183">
        <f>O148*H148</f>
        <v>0</v>
      </c>
      <c r="Q148" s="183">
        <v>0</v>
      </c>
      <c r="R148" s="183">
        <f>Q148*H148</f>
        <v>0</v>
      </c>
      <c r="S148" s="183">
        <v>0</v>
      </c>
      <c r="T148" s="184">
        <f>S148*H148</f>
        <v>0</v>
      </c>
      <c r="U148" s="35"/>
      <c r="V148" s="35"/>
      <c r="W148" s="35"/>
      <c r="X148" s="35"/>
      <c r="Y148" s="35"/>
      <c r="Z148" s="35"/>
      <c r="AA148" s="35"/>
      <c r="AB148" s="35"/>
      <c r="AC148" s="35"/>
      <c r="AD148" s="35"/>
      <c r="AE148" s="35"/>
      <c r="AR148" s="185" t="s">
        <v>139</v>
      </c>
      <c r="AT148" s="185" t="s">
        <v>134</v>
      </c>
      <c r="AU148" s="185" t="s">
        <v>82</v>
      </c>
      <c r="AY148" s="18" t="s">
        <v>132</v>
      </c>
      <c r="BE148" s="186">
        <f>IF(N148="základní",J148,0)</f>
        <v>0</v>
      </c>
      <c r="BF148" s="186">
        <f>IF(N148="snížená",J148,0)</f>
        <v>0</v>
      </c>
      <c r="BG148" s="186">
        <f>IF(N148="zákl. přenesená",J148,0)</f>
        <v>0</v>
      </c>
      <c r="BH148" s="186">
        <f>IF(N148="sníž. přenesená",J148,0)</f>
        <v>0</v>
      </c>
      <c r="BI148" s="186">
        <f>IF(N148="nulová",J148,0)</f>
        <v>0</v>
      </c>
      <c r="BJ148" s="18" t="s">
        <v>80</v>
      </c>
      <c r="BK148" s="186">
        <f>ROUND(I148*H148,2)</f>
        <v>0</v>
      </c>
      <c r="BL148" s="18" t="s">
        <v>139</v>
      </c>
      <c r="BM148" s="185" t="s">
        <v>1439</v>
      </c>
    </row>
    <row r="149" spans="1:65" s="2" customFormat="1" ht="39">
      <c r="A149" s="35"/>
      <c r="B149" s="36"/>
      <c r="C149" s="37"/>
      <c r="D149" s="187" t="s">
        <v>141</v>
      </c>
      <c r="E149" s="37"/>
      <c r="F149" s="188" t="s">
        <v>1402</v>
      </c>
      <c r="G149" s="37"/>
      <c r="H149" s="37"/>
      <c r="I149" s="189"/>
      <c r="J149" s="37"/>
      <c r="K149" s="37"/>
      <c r="L149" s="40"/>
      <c r="M149" s="190"/>
      <c r="N149" s="191"/>
      <c r="O149" s="65"/>
      <c r="P149" s="65"/>
      <c r="Q149" s="65"/>
      <c r="R149" s="65"/>
      <c r="S149" s="65"/>
      <c r="T149" s="66"/>
      <c r="U149" s="35"/>
      <c r="V149" s="35"/>
      <c r="W149" s="35"/>
      <c r="X149" s="35"/>
      <c r="Y149" s="35"/>
      <c r="Z149" s="35"/>
      <c r="AA149" s="35"/>
      <c r="AB149" s="35"/>
      <c r="AC149" s="35"/>
      <c r="AD149" s="35"/>
      <c r="AE149" s="35"/>
      <c r="AT149" s="18" t="s">
        <v>141</v>
      </c>
      <c r="AU149" s="18" t="s">
        <v>82</v>
      </c>
    </row>
    <row r="150" spans="1:65" s="14" customFormat="1" ht="11.25">
      <c r="B150" s="202"/>
      <c r="C150" s="203"/>
      <c r="D150" s="187" t="s">
        <v>143</v>
      </c>
      <c r="E150" s="204" t="s">
        <v>19</v>
      </c>
      <c r="F150" s="205" t="s">
        <v>1415</v>
      </c>
      <c r="G150" s="203"/>
      <c r="H150" s="206">
        <v>65</v>
      </c>
      <c r="I150" s="207"/>
      <c r="J150" s="203"/>
      <c r="K150" s="203"/>
      <c r="L150" s="208"/>
      <c r="M150" s="209"/>
      <c r="N150" s="210"/>
      <c r="O150" s="210"/>
      <c r="P150" s="210"/>
      <c r="Q150" s="210"/>
      <c r="R150" s="210"/>
      <c r="S150" s="210"/>
      <c r="T150" s="211"/>
      <c r="AT150" s="212" t="s">
        <v>143</v>
      </c>
      <c r="AU150" s="212" t="s">
        <v>82</v>
      </c>
      <c r="AV150" s="14" t="s">
        <v>82</v>
      </c>
      <c r="AW150" s="14" t="s">
        <v>33</v>
      </c>
      <c r="AX150" s="14" t="s">
        <v>80</v>
      </c>
      <c r="AY150" s="212" t="s">
        <v>132</v>
      </c>
    </row>
    <row r="151" spans="1:65" s="14" customFormat="1" ht="11.25">
      <c r="B151" s="202"/>
      <c r="C151" s="203"/>
      <c r="D151" s="187" t="s">
        <v>143</v>
      </c>
      <c r="E151" s="203"/>
      <c r="F151" s="205" t="s">
        <v>1440</v>
      </c>
      <c r="G151" s="203"/>
      <c r="H151" s="206">
        <v>1105</v>
      </c>
      <c r="I151" s="207"/>
      <c r="J151" s="203"/>
      <c r="K151" s="203"/>
      <c r="L151" s="208"/>
      <c r="M151" s="209"/>
      <c r="N151" s="210"/>
      <c r="O151" s="210"/>
      <c r="P151" s="210"/>
      <c r="Q151" s="210"/>
      <c r="R151" s="210"/>
      <c r="S151" s="210"/>
      <c r="T151" s="211"/>
      <c r="AT151" s="212" t="s">
        <v>143</v>
      </c>
      <c r="AU151" s="212" t="s">
        <v>82</v>
      </c>
      <c r="AV151" s="14" t="s">
        <v>82</v>
      </c>
      <c r="AW151" s="14" t="s">
        <v>4</v>
      </c>
      <c r="AX151" s="14" t="s">
        <v>80</v>
      </c>
      <c r="AY151" s="212" t="s">
        <v>132</v>
      </c>
    </row>
    <row r="152" spans="1:65" s="2" customFormat="1" ht="24.2" customHeight="1">
      <c r="A152" s="35"/>
      <c r="B152" s="36"/>
      <c r="C152" s="174" t="s">
        <v>276</v>
      </c>
      <c r="D152" s="174" t="s">
        <v>134</v>
      </c>
      <c r="E152" s="175" t="s">
        <v>1441</v>
      </c>
      <c r="F152" s="176" t="s">
        <v>1442</v>
      </c>
      <c r="G152" s="177" t="s">
        <v>293</v>
      </c>
      <c r="H152" s="178">
        <v>408</v>
      </c>
      <c r="I152" s="179"/>
      <c r="J152" s="180">
        <f>ROUND(I152*H152,2)</f>
        <v>0</v>
      </c>
      <c r="K152" s="176" t="s">
        <v>138</v>
      </c>
      <c r="L152" s="40"/>
      <c r="M152" s="181" t="s">
        <v>19</v>
      </c>
      <c r="N152" s="182" t="s">
        <v>43</v>
      </c>
      <c r="O152" s="65"/>
      <c r="P152" s="183">
        <f>O152*H152</f>
        <v>0</v>
      </c>
      <c r="Q152" s="183">
        <v>0</v>
      </c>
      <c r="R152" s="183">
        <f>Q152*H152</f>
        <v>0</v>
      </c>
      <c r="S152" s="183">
        <v>0</v>
      </c>
      <c r="T152" s="184">
        <f>S152*H152</f>
        <v>0</v>
      </c>
      <c r="U152" s="35"/>
      <c r="V152" s="35"/>
      <c r="W152" s="35"/>
      <c r="X152" s="35"/>
      <c r="Y152" s="35"/>
      <c r="Z152" s="35"/>
      <c r="AA152" s="35"/>
      <c r="AB152" s="35"/>
      <c r="AC152" s="35"/>
      <c r="AD152" s="35"/>
      <c r="AE152" s="35"/>
      <c r="AR152" s="185" t="s">
        <v>139</v>
      </c>
      <c r="AT152" s="185" t="s">
        <v>134</v>
      </c>
      <c r="AU152" s="185" t="s">
        <v>82</v>
      </c>
      <c r="AY152" s="18" t="s">
        <v>132</v>
      </c>
      <c r="BE152" s="186">
        <f>IF(N152="základní",J152,0)</f>
        <v>0</v>
      </c>
      <c r="BF152" s="186">
        <f>IF(N152="snížená",J152,0)</f>
        <v>0</v>
      </c>
      <c r="BG152" s="186">
        <f>IF(N152="zákl. přenesená",J152,0)</f>
        <v>0</v>
      </c>
      <c r="BH152" s="186">
        <f>IF(N152="sníž. přenesená",J152,0)</f>
        <v>0</v>
      </c>
      <c r="BI152" s="186">
        <f>IF(N152="nulová",J152,0)</f>
        <v>0</v>
      </c>
      <c r="BJ152" s="18" t="s">
        <v>80</v>
      </c>
      <c r="BK152" s="186">
        <f>ROUND(I152*H152,2)</f>
        <v>0</v>
      </c>
      <c r="BL152" s="18" t="s">
        <v>139</v>
      </c>
      <c r="BM152" s="185" t="s">
        <v>1443</v>
      </c>
    </row>
    <row r="153" spans="1:65" s="2" customFormat="1" ht="39">
      <c r="A153" s="35"/>
      <c r="B153" s="36"/>
      <c r="C153" s="37"/>
      <c r="D153" s="187" t="s">
        <v>141</v>
      </c>
      <c r="E153" s="37"/>
      <c r="F153" s="188" t="s">
        <v>1402</v>
      </c>
      <c r="G153" s="37"/>
      <c r="H153" s="37"/>
      <c r="I153" s="189"/>
      <c r="J153" s="37"/>
      <c r="K153" s="37"/>
      <c r="L153" s="40"/>
      <c r="M153" s="190"/>
      <c r="N153" s="191"/>
      <c r="O153" s="65"/>
      <c r="P153" s="65"/>
      <c r="Q153" s="65"/>
      <c r="R153" s="65"/>
      <c r="S153" s="65"/>
      <c r="T153" s="66"/>
      <c r="U153" s="35"/>
      <c r="V153" s="35"/>
      <c r="W153" s="35"/>
      <c r="X153" s="35"/>
      <c r="Y153" s="35"/>
      <c r="Z153" s="35"/>
      <c r="AA153" s="35"/>
      <c r="AB153" s="35"/>
      <c r="AC153" s="35"/>
      <c r="AD153" s="35"/>
      <c r="AE153" s="35"/>
      <c r="AT153" s="18" t="s">
        <v>141</v>
      </c>
      <c r="AU153" s="18" t="s">
        <v>82</v>
      </c>
    </row>
    <row r="154" spans="1:65" s="14" customFormat="1" ht="11.25">
      <c r="B154" s="202"/>
      <c r="C154" s="203"/>
      <c r="D154" s="187" t="s">
        <v>143</v>
      </c>
      <c r="E154" s="203"/>
      <c r="F154" s="205" t="s">
        <v>1429</v>
      </c>
      <c r="G154" s="203"/>
      <c r="H154" s="206">
        <v>408</v>
      </c>
      <c r="I154" s="207"/>
      <c r="J154" s="203"/>
      <c r="K154" s="203"/>
      <c r="L154" s="208"/>
      <c r="M154" s="209"/>
      <c r="N154" s="210"/>
      <c r="O154" s="210"/>
      <c r="P154" s="210"/>
      <c r="Q154" s="210"/>
      <c r="R154" s="210"/>
      <c r="S154" s="210"/>
      <c r="T154" s="211"/>
      <c r="AT154" s="212" t="s">
        <v>143</v>
      </c>
      <c r="AU154" s="212" t="s">
        <v>82</v>
      </c>
      <c r="AV154" s="14" t="s">
        <v>82</v>
      </c>
      <c r="AW154" s="14" t="s">
        <v>4</v>
      </c>
      <c r="AX154" s="14" t="s">
        <v>80</v>
      </c>
      <c r="AY154" s="212" t="s">
        <v>132</v>
      </c>
    </row>
    <row r="155" spans="1:65" s="2" customFormat="1" ht="24.2" customHeight="1">
      <c r="A155" s="35"/>
      <c r="B155" s="36"/>
      <c r="C155" s="174" t="s">
        <v>281</v>
      </c>
      <c r="D155" s="174" t="s">
        <v>134</v>
      </c>
      <c r="E155" s="175" t="s">
        <v>1444</v>
      </c>
      <c r="F155" s="176" t="s">
        <v>1445</v>
      </c>
      <c r="G155" s="177" t="s">
        <v>293</v>
      </c>
      <c r="H155" s="178">
        <v>17</v>
      </c>
      <c r="I155" s="179"/>
      <c r="J155" s="180">
        <f>ROUND(I155*H155,2)</f>
        <v>0</v>
      </c>
      <c r="K155" s="176" t="s">
        <v>138</v>
      </c>
      <c r="L155" s="40"/>
      <c r="M155" s="181" t="s">
        <v>19</v>
      </c>
      <c r="N155" s="182" t="s">
        <v>43</v>
      </c>
      <c r="O155" s="65"/>
      <c r="P155" s="183">
        <f>O155*H155</f>
        <v>0</v>
      </c>
      <c r="Q155" s="183">
        <v>0</v>
      </c>
      <c r="R155" s="183">
        <f>Q155*H155</f>
        <v>0</v>
      </c>
      <c r="S155" s="183">
        <v>0</v>
      </c>
      <c r="T155" s="184">
        <f>S155*H155</f>
        <v>0</v>
      </c>
      <c r="U155" s="35"/>
      <c r="V155" s="35"/>
      <c r="W155" s="35"/>
      <c r="X155" s="35"/>
      <c r="Y155" s="35"/>
      <c r="Z155" s="35"/>
      <c r="AA155" s="35"/>
      <c r="AB155" s="35"/>
      <c r="AC155" s="35"/>
      <c r="AD155" s="35"/>
      <c r="AE155" s="35"/>
      <c r="AR155" s="185" t="s">
        <v>139</v>
      </c>
      <c r="AT155" s="185" t="s">
        <v>134</v>
      </c>
      <c r="AU155" s="185" t="s">
        <v>82</v>
      </c>
      <c r="AY155" s="18" t="s">
        <v>132</v>
      </c>
      <c r="BE155" s="186">
        <f>IF(N155="základní",J155,0)</f>
        <v>0</v>
      </c>
      <c r="BF155" s="186">
        <f>IF(N155="snížená",J155,0)</f>
        <v>0</v>
      </c>
      <c r="BG155" s="186">
        <f>IF(N155="zákl. přenesená",J155,0)</f>
        <v>0</v>
      </c>
      <c r="BH155" s="186">
        <f>IF(N155="sníž. přenesená",J155,0)</f>
        <v>0</v>
      </c>
      <c r="BI155" s="186">
        <f>IF(N155="nulová",J155,0)</f>
        <v>0</v>
      </c>
      <c r="BJ155" s="18" t="s">
        <v>80</v>
      </c>
      <c r="BK155" s="186">
        <f>ROUND(I155*H155,2)</f>
        <v>0</v>
      </c>
      <c r="BL155" s="18" t="s">
        <v>139</v>
      </c>
      <c r="BM155" s="185" t="s">
        <v>1446</v>
      </c>
    </row>
    <row r="156" spans="1:65" s="2" customFormat="1" ht="39">
      <c r="A156" s="35"/>
      <c r="B156" s="36"/>
      <c r="C156" s="37"/>
      <c r="D156" s="187" t="s">
        <v>141</v>
      </c>
      <c r="E156" s="37"/>
      <c r="F156" s="188" t="s">
        <v>1402</v>
      </c>
      <c r="G156" s="37"/>
      <c r="H156" s="37"/>
      <c r="I156" s="189"/>
      <c r="J156" s="37"/>
      <c r="K156" s="37"/>
      <c r="L156" s="40"/>
      <c r="M156" s="190"/>
      <c r="N156" s="191"/>
      <c r="O156" s="65"/>
      <c r="P156" s="65"/>
      <c r="Q156" s="65"/>
      <c r="R156" s="65"/>
      <c r="S156" s="65"/>
      <c r="T156" s="66"/>
      <c r="U156" s="35"/>
      <c r="V156" s="35"/>
      <c r="W156" s="35"/>
      <c r="X156" s="35"/>
      <c r="Y156" s="35"/>
      <c r="Z156" s="35"/>
      <c r="AA156" s="35"/>
      <c r="AB156" s="35"/>
      <c r="AC156" s="35"/>
      <c r="AD156" s="35"/>
      <c r="AE156" s="35"/>
      <c r="AT156" s="18" t="s">
        <v>141</v>
      </c>
      <c r="AU156" s="18" t="s">
        <v>82</v>
      </c>
    </row>
    <row r="157" spans="1:65" s="14" customFormat="1" ht="11.25">
      <c r="B157" s="202"/>
      <c r="C157" s="203"/>
      <c r="D157" s="187" t="s">
        <v>143</v>
      </c>
      <c r="E157" s="203"/>
      <c r="F157" s="205" t="s">
        <v>1433</v>
      </c>
      <c r="G157" s="203"/>
      <c r="H157" s="206">
        <v>17</v>
      </c>
      <c r="I157" s="207"/>
      <c r="J157" s="203"/>
      <c r="K157" s="203"/>
      <c r="L157" s="208"/>
      <c r="M157" s="209"/>
      <c r="N157" s="210"/>
      <c r="O157" s="210"/>
      <c r="P157" s="210"/>
      <c r="Q157" s="210"/>
      <c r="R157" s="210"/>
      <c r="S157" s="210"/>
      <c r="T157" s="211"/>
      <c r="AT157" s="212" t="s">
        <v>143</v>
      </c>
      <c r="AU157" s="212" t="s">
        <v>82</v>
      </c>
      <c r="AV157" s="14" t="s">
        <v>82</v>
      </c>
      <c r="AW157" s="14" t="s">
        <v>4</v>
      </c>
      <c r="AX157" s="14" t="s">
        <v>80</v>
      </c>
      <c r="AY157" s="212" t="s">
        <v>132</v>
      </c>
    </row>
    <row r="158" spans="1:65" s="12" customFormat="1" ht="22.9" customHeight="1">
      <c r="B158" s="158"/>
      <c r="C158" s="159"/>
      <c r="D158" s="160" t="s">
        <v>71</v>
      </c>
      <c r="E158" s="172" t="s">
        <v>399</v>
      </c>
      <c r="F158" s="172" t="s">
        <v>400</v>
      </c>
      <c r="G158" s="159"/>
      <c r="H158" s="159"/>
      <c r="I158" s="162"/>
      <c r="J158" s="173">
        <f>BK158</f>
        <v>0</v>
      </c>
      <c r="K158" s="159"/>
      <c r="L158" s="164"/>
      <c r="M158" s="165"/>
      <c r="N158" s="166"/>
      <c r="O158" s="166"/>
      <c r="P158" s="167">
        <f>SUM(P159:P161)</f>
        <v>0</v>
      </c>
      <c r="Q158" s="166"/>
      <c r="R158" s="167">
        <f>SUM(R159:R161)</f>
        <v>0</v>
      </c>
      <c r="S158" s="166"/>
      <c r="T158" s="168">
        <f>SUM(T159:T161)</f>
        <v>0</v>
      </c>
      <c r="AR158" s="169" t="s">
        <v>80</v>
      </c>
      <c r="AT158" s="170" t="s">
        <v>71</v>
      </c>
      <c r="AU158" s="170" t="s">
        <v>80</v>
      </c>
      <c r="AY158" s="169" t="s">
        <v>132</v>
      </c>
      <c r="BK158" s="171">
        <f>SUM(BK159:BK161)</f>
        <v>0</v>
      </c>
    </row>
    <row r="159" spans="1:65" s="2" customFormat="1" ht="24.2" customHeight="1">
      <c r="A159" s="35"/>
      <c r="B159" s="36"/>
      <c r="C159" s="174" t="s">
        <v>286</v>
      </c>
      <c r="D159" s="174" t="s">
        <v>134</v>
      </c>
      <c r="E159" s="175" t="s">
        <v>1447</v>
      </c>
      <c r="F159" s="176" t="s">
        <v>1448</v>
      </c>
      <c r="G159" s="177" t="s">
        <v>217</v>
      </c>
      <c r="H159" s="178">
        <v>80.38</v>
      </c>
      <c r="I159" s="179"/>
      <c r="J159" s="180">
        <f>ROUND(I159*H159,2)</f>
        <v>0</v>
      </c>
      <c r="K159" s="176" t="s">
        <v>19</v>
      </c>
      <c r="L159" s="40"/>
      <c r="M159" s="181" t="s">
        <v>19</v>
      </c>
      <c r="N159" s="182" t="s">
        <v>43</v>
      </c>
      <c r="O159" s="65"/>
      <c r="P159" s="183">
        <f>O159*H159</f>
        <v>0</v>
      </c>
      <c r="Q159" s="183">
        <v>0</v>
      </c>
      <c r="R159" s="183">
        <f>Q159*H159</f>
        <v>0</v>
      </c>
      <c r="S159" s="183">
        <v>0</v>
      </c>
      <c r="T159" s="184">
        <f>S159*H159</f>
        <v>0</v>
      </c>
      <c r="U159" s="35"/>
      <c r="V159" s="35"/>
      <c r="W159" s="35"/>
      <c r="X159" s="35"/>
      <c r="Y159" s="35"/>
      <c r="Z159" s="35"/>
      <c r="AA159" s="35"/>
      <c r="AB159" s="35"/>
      <c r="AC159" s="35"/>
      <c r="AD159" s="35"/>
      <c r="AE159" s="35"/>
      <c r="AR159" s="185" t="s">
        <v>139</v>
      </c>
      <c r="AT159" s="185" t="s">
        <v>134</v>
      </c>
      <c r="AU159" s="185" t="s">
        <v>82</v>
      </c>
      <c r="AY159" s="18" t="s">
        <v>132</v>
      </c>
      <c r="BE159" s="186">
        <f>IF(N159="základní",J159,0)</f>
        <v>0</v>
      </c>
      <c r="BF159" s="186">
        <f>IF(N159="snížená",J159,0)</f>
        <v>0</v>
      </c>
      <c r="BG159" s="186">
        <f>IF(N159="zákl. přenesená",J159,0)</f>
        <v>0</v>
      </c>
      <c r="BH159" s="186">
        <f>IF(N159="sníž. přenesená",J159,0)</f>
        <v>0</v>
      </c>
      <c r="BI159" s="186">
        <f>IF(N159="nulová",J159,0)</f>
        <v>0</v>
      </c>
      <c r="BJ159" s="18" t="s">
        <v>80</v>
      </c>
      <c r="BK159" s="186">
        <f>ROUND(I159*H159,2)</f>
        <v>0</v>
      </c>
      <c r="BL159" s="18" t="s">
        <v>139</v>
      </c>
      <c r="BM159" s="185" t="s">
        <v>1449</v>
      </c>
    </row>
    <row r="160" spans="1:65" s="2" customFormat="1" ht="58.5">
      <c r="A160" s="35"/>
      <c r="B160" s="36"/>
      <c r="C160" s="37"/>
      <c r="D160" s="187" t="s">
        <v>141</v>
      </c>
      <c r="E160" s="37"/>
      <c r="F160" s="188" t="s">
        <v>1450</v>
      </c>
      <c r="G160" s="37"/>
      <c r="H160" s="37"/>
      <c r="I160" s="189"/>
      <c r="J160" s="37"/>
      <c r="K160" s="37"/>
      <c r="L160" s="40"/>
      <c r="M160" s="190"/>
      <c r="N160" s="191"/>
      <c r="O160" s="65"/>
      <c r="P160" s="65"/>
      <c r="Q160" s="65"/>
      <c r="R160" s="65"/>
      <c r="S160" s="65"/>
      <c r="T160" s="66"/>
      <c r="U160" s="35"/>
      <c r="V160" s="35"/>
      <c r="W160" s="35"/>
      <c r="X160" s="35"/>
      <c r="Y160" s="35"/>
      <c r="Z160" s="35"/>
      <c r="AA160" s="35"/>
      <c r="AB160" s="35"/>
      <c r="AC160" s="35"/>
      <c r="AD160" s="35"/>
      <c r="AE160" s="35"/>
      <c r="AT160" s="18" t="s">
        <v>141</v>
      </c>
      <c r="AU160" s="18" t="s">
        <v>82</v>
      </c>
    </row>
    <row r="161" spans="1:51" s="14" customFormat="1" ht="11.25">
      <c r="B161" s="202"/>
      <c r="C161" s="203"/>
      <c r="D161" s="187" t="s">
        <v>143</v>
      </c>
      <c r="E161" s="204" t="s">
        <v>19</v>
      </c>
      <c r="F161" s="205" t="s">
        <v>1451</v>
      </c>
      <c r="G161" s="203"/>
      <c r="H161" s="206">
        <v>80.38</v>
      </c>
      <c r="I161" s="207"/>
      <c r="J161" s="203"/>
      <c r="K161" s="203"/>
      <c r="L161" s="208"/>
      <c r="M161" s="234"/>
      <c r="N161" s="235"/>
      <c r="O161" s="235"/>
      <c r="P161" s="235"/>
      <c r="Q161" s="235"/>
      <c r="R161" s="235"/>
      <c r="S161" s="235"/>
      <c r="T161" s="236"/>
      <c r="AT161" s="212" t="s">
        <v>143</v>
      </c>
      <c r="AU161" s="212" t="s">
        <v>82</v>
      </c>
      <c r="AV161" s="14" t="s">
        <v>82</v>
      </c>
      <c r="AW161" s="14" t="s">
        <v>33</v>
      </c>
      <c r="AX161" s="14" t="s">
        <v>80</v>
      </c>
      <c r="AY161" s="212" t="s">
        <v>132</v>
      </c>
    </row>
    <row r="162" spans="1:51" s="2" customFormat="1" ht="6.95" customHeight="1">
      <c r="A162" s="35"/>
      <c r="B162" s="48"/>
      <c r="C162" s="49"/>
      <c r="D162" s="49"/>
      <c r="E162" s="49"/>
      <c r="F162" s="49"/>
      <c r="G162" s="49"/>
      <c r="H162" s="49"/>
      <c r="I162" s="49"/>
      <c r="J162" s="49"/>
      <c r="K162" s="49"/>
      <c r="L162" s="40"/>
      <c r="M162" s="35"/>
      <c r="O162" s="35"/>
      <c r="P162" s="35"/>
      <c r="Q162" s="35"/>
      <c r="R162" s="35"/>
      <c r="S162" s="35"/>
      <c r="T162" s="35"/>
      <c r="U162" s="35"/>
      <c r="V162" s="35"/>
      <c r="W162" s="35"/>
      <c r="X162" s="35"/>
      <c r="Y162" s="35"/>
      <c r="Z162" s="35"/>
      <c r="AA162" s="35"/>
      <c r="AB162" s="35"/>
      <c r="AC162" s="35"/>
      <c r="AD162" s="35"/>
      <c r="AE162" s="35"/>
    </row>
  </sheetData>
  <sheetProtection algorithmName="SHA-512" hashValue="ge4P2uGdu234BY19vuk6VRkjlfkUDQCCSjR7LCQlnE1p5xBMPsygF5fVIspjJRPLbwgLRUYTtDrLsA31QqY7zQ==" saltValue="wHuKuGHBzUr3yVsOySUZGFne9e0LGC/eerwdSVrN+wtojc0dZn63+KjijXGJucNfiaMLwkE8bsPeq5Px2h2b2g==" spinCount="100000" sheet="1" objects="1" scenarios="1" formatColumns="0" formatRows="0" autoFilter="0"/>
  <autoFilter ref="C81:K161" xr:uid="{00000000-0009-0000-0000-000005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5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97</v>
      </c>
    </row>
    <row r="3" spans="1:46" s="1" customFormat="1" ht="6.95" customHeight="1">
      <c r="B3" s="102"/>
      <c r="C3" s="103"/>
      <c r="D3" s="103"/>
      <c r="E3" s="103"/>
      <c r="F3" s="103"/>
      <c r="G3" s="103"/>
      <c r="H3" s="103"/>
      <c r="I3" s="103"/>
      <c r="J3" s="103"/>
      <c r="K3" s="103"/>
      <c r="L3" s="21"/>
      <c r="AT3" s="18" t="s">
        <v>82</v>
      </c>
    </row>
    <row r="4" spans="1:46" s="1" customFormat="1" ht="24.95" customHeight="1">
      <c r="B4" s="21"/>
      <c r="D4" s="104" t="s">
        <v>101</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K.ú. Mnichov u Mariánských Lázní - Cesta C5 a liniová zeleň KZ2 - extravilán</v>
      </c>
      <c r="F7" s="367"/>
      <c r="G7" s="367"/>
      <c r="H7" s="367"/>
      <c r="L7" s="21"/>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1452</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10. 11. 2020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27</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
        <v>19</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32</v>
      </c>
      <c r="F21" s="35"/>
      <c r="G21" s="35"/>
      <c r="H21" s="35"/>
      <c r="I21" s="106" t="s">
        <v>28</v>
      </c>
      <c r="J21" s="108" t="s">
        <v>19</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35</v>
      </c>
      <c r="F24" s="35"/>
      <c r="G24" s="35"/>
      <c r="H24" s="35"/>
      <c r="I24" s="106" t="s">
        <v>28</v>
      </c>
      <c r="J24" s="108" t="s">
        <v>19</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36</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38</v>
      </c>
      <c r="E30" s="35"/>
      <c r="F30" s="35"/>
      <c r="G30" s="35"/>
      <c r="H30" s="35"/>
      <c r="I30" s="35"/>
      <c r="J30" s="115">
        <f>ROUND(J82,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40</v>
      </c>
      <c r="G32" s="35"/>
      <c r="H32" s="35"/>
      <c r="I32" s="116" t="s">
        <v>39</v>
      </c>
      <c r="J32" s="116" t="s">
        <v>41</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42</v>
      </c>
      <c r="E33" s="106" t="s">
        <v>43</v>
      </c>
      <c r="F33" s="118">
        <f>ROUND((SUM(BE82:BE152)),  2)</f>
        <v>0</v>
      </c>
      <c r="G33" s="35"/>
      <c r="H33" s="35"/>
      <c r="I33" s="119">
        <v>0.21</v>
      </c>
      <c r="J33" s="118">
        <f>ROUND(((SUM(BE82:BE152))*I33),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44</v>
      </c>
      <c r="F34" s="118">
        <f>ROUND((SUM(BF82:BF152)),  2)</f>
        <v>0</v>
      </c>
      <c r="G34" s="35"/>
      <c r="H34" s="35"/>
      <c r="I34" s="119">
        <v>0.15</v>
      </c>
      <c r="J34" s="118">
        <f>ROUND(((SUM(BF82:BF152))*I34),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45</v>
      </c>
      <c r="F35" s="118">
        <f>ROUND((SUM(BG82:BG152)),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46</v>
      </c>
      <c r="F36" s="118">
        <f>ROUND((SUM(BH82:BH152)),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47</v>
      </c>
      <c r="F37" s="118">
        <f>ROUND((SUM(BI82:BI152)),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48</v>
      </c>
      <c r="E39" s="122"/>
      <c r="F39" s="122"/>
      <c r="G39" s="123" t="s">
        <v>49</v>
      </c>
      <c r="H39" s="124" t="s">
        <v>50</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K.ú. Mnichov u Mariánských Lázní - Cesta C5 a liniová zeleň KZ2 - extravilán</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802 - Výsadba KZ2</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Mnichov</v>
      </c>
      <c r="G52" s="37"/>
      <c r="H52" s="37"/>
      <c r="I52" s="30" t="s">
        <v>23</v>
      </c>
      <c r="J52" s="60" t="str">
        <f>IF(J12="","",J12)</f>
        <v>10. 11. 2020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Česká republika - Státní pozemkový úřad</v>
      </c>
      <c r="G54" s="37"/>
      <c r="H54" s="37"/>
      <c r="I54" s="30" t="s">
        <v>31</v>
      </c>
      <c r="J54" s="33" t="str">
        <f>E21</f>
        <v>AZ Consult spol. s r.o.</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Lucie Wojčiková</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70</v>
      </c>
      <c r="D59" s="37"/>
      <c r="E59" s="37"/>
      <c r="F59" s="37"/>
      <c r="G59" s="37"/>
      <c r="H59" s="37"/>
      <c r="I59" s="37"/>
      <c r="J59" s="78">
        <f>J82</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J83</f>
        <v>0</v>
      </c>
      <c r="K60" s="136"/>
      <c r="L60" s="140"/>
    </row>
    <row r="61" spans="1:47" s="10" customFormat="1" ht="19.899999999999999" customHeight="1">
      <c r="B61" s="141"/>
      <c r="C61" s="142"/>
      <c r="D61" s="143" t="s">
        <v>109</v>
      </c>
      <c r="E61" s="144"/>
      <c r="F61" s="144"/>
      <c r="G61" s="144"/>
      <c r="H61" s="144"/>
      <c r="I61" s="144"/>
      <c r="J61" s="145">
        <f>J84</f>
        <v>0</v>
      </c>
      <c r="K61" s="142"/>
      <c r="L61" s="146"/>
    </row>
    <row r="62" spans="1:47" s="10" customFormat="1" ht="19.899999999999999" customHeight="1">
      <c r="B62" s="141"/>
      <c r="C62" s="142"/>
      <c r="D62" s="143" t="s">
        <v>114</v>
      </c>
      <c r="E62" s="144"/>
      <c r="F62" s="144"/>
      <c r="G62" s="144"/>
      <c r="H62" s="144"/>
      <c r="I62" s="144"/>
      <c r="J62" s="145">
        <f>J151</f>
        <v>0</v>
      </c>
      <c r="K62" s="142"/>
      <c r="L62" s="146"/>
    </row>
    <row r="63" spans="1:47" s="2" customFormat="1" ht="21.75" customHeight="1">
      <c r="A63" s="35"/>
      <c r="B63" s="36"/>
      <c r="C63" s="37"/>
      <c r="D63" s="37"/>
      <c r="E63" s="37"/>
      <c r="F63" s="37"/>
      <c r="G63" s="37"/>
      <c r="H63" s="37"/>
      <c r="I63" s="37"/>
      <c r="J63" s="37"/>
      <c r="K63" s="37"/>
      <c r="L63" s="107"/>
      <c r="S63" s="35"/>
      <c r="T63" s="35"/>
      <c r="U63" s="35"/>
      <c r="V63" s="35"/>
      <c r="W63" s="35"/>
      <c r="X63" s="35"/>
      <c r="Y63" s="35"/>
      <c r="Z63" s="35"/>
      <c r="AA63" s="35"/>
      <c r="AB63" s="35"/>
      <c r="AC63" s="35"/>
      <c r="AD63" s="35"/>
      <c r="AE63" s="35"/>
    </row>
    <row r="64" spans="1:47" s="2" customFormat="1" ht="6.95" customHeight="1">
      <c r="A64" s="35"/>
      <c r="B64" s="48"/>
      <c r="C64" s="49"/>
      <c r="D64" s="49"/>
      <c r="E64" s="49"/>
      <c r="F64" s="49"/>
      <c r="G64" s="49"/>
      <c r="H64" s="49"/>
      <c r="I64" s="49"/>
      <c r="J64" s="49"/>
      <c r="K64" s="49"/>
      <c r="L64" s="107"/>
      <c r="S64" s="35"/>
      <c r="T64" s="35"/>
      <c r="U64" s="35"/>
      <c r="V64" s="35"/>
      <c r="W64" s="35"/>
      <c r="X64" s="35"/>
      <c r="Y64" s="35"/>
      <c r="Z64" s="35"/>
      <c r="AA64" s="35"/>
      <c r="AB64" s="35"/>
      <c r="AC64" s="35"/>
      <c r="AD64" s="35"/>
      <c r="AE64" s="35"/>
    </row>
    <row r="68" spans="1:31" s="2" customFormat="1" ht="6.95" customHeight="1">
      <c r="A68" s="35"/>
      <c r="B68" s="50"/>
      <c r="C68" s="51"/>
      <c r="D68" s="51"/>
      <c r="E68" s="51"/>
      <c r="F68" s="51"/>
      <c r="G68" s="51"/>
      <c r="H68" s="51"/>
      <c r="I68" s="51"/>
      <c r="J68" s="51"/>
      <c r="K68" s="51"/>
      <c r="L68" s="107"/>
      <c r="S68" s="35"/>
      <c r="T68" s="35"/>
      <c r="U68" s="35"/>
      <c r="V68" s="35"/>
      <c r="W68" s="35"/>
      <c r="X68" s="35"/>
      <c r="Y68" s="35"/>
      <c r="Z68" s="35"/>
      <c r="AA68" s="35"/>
      <c r="AB68" s="35"/>
      <c r="AC68" s="35"/>
      <c r="AD68" s="35"/>
      <c r="AE68" s="35"/>
    </row>
    <row r="69" spans="1:31" s="2" customFormat="1" ht="24.95" customHeight="1">
      <c r="A69" s="35"/>
      <c r="B69" s="36"/>
      <c r="C69" s="24" t="s">
        <v>117</v>
      </c>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6.95" customHeight="1">
      <c r="A70" s="35"/>
      <c r="B70" s="36"/>
      <c r="C70" s="37"/>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12" customHeight="1">
      <c r="A71" s="35"/>
      <c r="B71" s="36"/>
      <c r="C71" s="30" t="s">
        <v>16</v>
      </c>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6.5" customHeight="1">
      <c r="A72" s="35"/>
      <c r="B72" s="36"/>
      <c r="C72" s="37"/>
      <c r="D72" s="37"/>
      <c r="E72" s="373" t="str">
        <f>E7</f>
        <v>K.ú. Mnichov u Mariánských Lázní - Cesta C5 a liniová zeleň KZ2 - extravilán</v>
      </c>
      <c r="F72" s="374"/>
      <c r="G72" s="374"/>
      <c r="H72" s="374"/>
      <c r="I72" s="37"/>
      <c r="J72" s="37"/>
      <c r="K72" s="37"/>
      <c r="L72" s="107"/>
      <c r="S72" s="35"/>
      <c r="T72" s="35"/>
      <c r="U72" s="35"/>
      <c r="V72" s="35"/>
      <c r="W72" s="35"/>
      <c r="X72" s="35"/>
      <c r="Y72" s="35"/>
      <c r="Z72" s="35"/>
      <c r="AA72" s="35"/>
      <c r="AB72" s="35"/>
      <c r="AC72" s="35"/>
      <c r="AD72" s="35"/>
      <c r="AE72" s="35"/>
    </row>
    <row r="73" spans="1:31" s="2" customFormat="1" ht="12" customHeight="1">
      <c r="A73" s="35"/>
      <c r="B73" s="36"/>
      <c r="C73" s="30" t="s">
        <v>102</v>
      </c>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16.5" customHeight="1">
      <c r="A74" s="35"/>
      <c r="B74" s="36"/>
      <c r="C74" s="37"/>
      <c r="D74" s="37"/>
      <c r="E74" s="326" t="str">
        <f>E9</f>
        <v>SO 802 - Výsadba KZ2</v>
      </c>
      <c r="F74" s="375"/>
      <c r="G74" s="375"/>
      <c r="H74" s="375"/>
      <c r="I74" s="37"/>
      <c r="J74" s="37"/>
      <c r="K74" s="37"/>
      <c r="L74" s="107"/>
      <c r="S74" s="35"/>
      <c r="T74" s="35"/>
      <c r="U74" s="35"/>
      <c r="V74" s="35"/>
      <c r="W74" s="35"/>
      <c r="X74" s="35"/>
      <c r="Y74" s="35"/>
      <c r="Z74" s="35"/>
      <c r="AA74" s="35"/>
      <c r="AB74" s="35"/>
      <c r="AC74" s="35"/>
      <c r="AD74" s="35"/>
      <c r="AE74" s="35"/>
    </row>
    <row r="75" spans="1:31" s="2" customFormat="1" ht="6.95" customHeight="1">
      <c r="A75" s="35"/>
      <c r="B75" s="36"/>
      <c r="C75" s="37"/>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12" customHeight="1">
      <c r="A76" s="35"/>
      <c r="B76" s="36"/>
      <c r="C76" s="30" t="s">
        <v>21</v>
      </c>
      <c r="D76" s="37"/>
      <c r="E76" s="37"/>
      <c r="F76" s="28" t="str">
        <f>F12</f>
        <v>Mnichov</v>
      </c>
      <c r="G76" s="37"/>
      <c r="H76" s="37"/>
      <c r="I76" s="30" t="s">
        <v>23</v>
      </c>
      <c r="J76" s="60" t="str">
        <f>IF(J12="","",J12)</f>
        <v>10. 11. 2020</v>
      </c>
      <c r="K76" s="37"/>
      <c r="L76" s="10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25.7" customHeight="1">
      <c r="A78" s="35"/>
      <c r="B78" s="36"/>
      <c r="C78" s="30" t="s">
        <v>25</v>
      </c>
      <c r="D78" s="37"/>
      <c r="E78" s="37"/>
      <c r="F78" s="28" t="str">
        <f>E15</f>
        <v>Česká republika - Státní pozemkový úřad</v>
      </c>
      <c r="G78" s="37"/>
      <c r="H78" s="37"/>
      <c r="I78" s="30" t="s">
        <v>31</v>
      </c>
      <c r="J78" s="33" t="str">
        <f>E21</f>
        <v>AZ Consult spol. s r.o.</v>
      </c>
      <c r="K78" s="37"/>
      <c r="L78" s="107"/>
      <c r="S78" s="35"/>
      <c r="T78" s="35"/>
      <c r="U78" s="35"/>
      <c r="V78" s="35"/>
      <c r="W78" s="35"/>
      <c r="X78" s="35"/>
      <c r="Y78" s="35"/>
      <c r="Z78" s="35"/>
      <c r="AA78" s="35"/>
      <c r="AB78" s="35"/>
      <c r="AC78" s="35"/>
      <c r="AD78" s="35"/>
      <c r="AE78" s="35"/>
    </row>
    <row r="79" spans="1:31" s="2" customFormat="1" ht="15.2" customHeight="1">
      <c r="A79" s="35"/>
      <c r="B79" s="36"/>
      <c r="C79" s="30" t="s">
        <v>29</v>
      </c>
      <c r="D79" s="37"/>
      <c r="E79" s="37"/>
      <c r="F79" s="28" t="str">
        <f>IF(E18="","",E18)</f>
        <v>Vyplň údaj</v>
      </c>
      <c r="G79" s="37"/>
      <c r="H79" s="37"/>
      <c r="I79" s="30" t="s">
        <v>34</v>
      </c>
      <c r="J79" s="33" t="str">
        <f>E24</f>
        <v>Lucie Wojčiková</v>
      </c>
      <c r="K79" s="37"/>
      <c r="L79" s="107"/>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11" customFormat="1" ht="29.25" customHeight="1">
      <c r="A81" s="147"/>
      <c r="B81" s="148"/>
      <c r="C81" s="149" t="s">
        <v>118</v>
      </c>
      <c r="D81" s="150" t="s">
        <v>57</v>
      </c>
      <c r="E81" s="150" t="s">
        <v>53</v>
      </c>
      <c r="F81" s="150" t="s">
        <v>54</v>
      </c>
      <c r="G81" s="150" t="s">
        <v>119</v>
      </c>
      <c r="H81" s="150" t="s">
        <v>120</v>
      </c>
      <c r="I81" s="150" t="s">
        <v>121</v>
      </c>
      <c r="J81" s="150" t="s">
        <v>106</v>
      </c>
      <c r="K81" s="151" t="s">
        <v>122</v>
      </c>
      <c r="L81" s="152"/>
      <c r="M81" s="69" t="s">
        <v>19</v>
      </c>
      <c r="N81" s="70" t="s">
        <v>42</v>
      </c>
      <c r="O81" s="70" t="s">
        <v>123</v>
      </c>
      <c r="P81" s="70" t="s">
        <v>124</v>
      </c>
      <c r="Q81" s="70" t="s">
        <v>125</v>
      </c>
      <c r="R81" s="70" t="s">
        <v>126</v>
      </c>
      <c r="S81" s="70" t="s">
        <v>127</v>
      </c>
      <c r="T81" s="71" t="s">
        <v>128</v>
      </c>
      <c r="U81" s="147"/>
      <c r="V81" s="147"/>
      <c r="W81" s="147"/>
      <c r="X81" s="147"/>
      <c r="Y81" s="147"/>
      <c r="Z81" s="147"/>
      <c r="AA81" s="147"/>
      <c r="AB81" s="147"/>
      <c r="AC81" s="147"/>
      <c r="AD81" s="147"/>
      <c r="AE81" s="147"/>
    </row>
    <row r="82" spans="1:65" s="2" customFormat="1" ht="22.9" customHeight="1">
      <c r="A82" s="35"/>
      <c r="B82" s="36"/>
      <c r="C82" s="76" t="s">
        <v>129</v>
      </c>
      <c r="D82" s="37"/>
      <c r="E82" s="37"/>
      <c r="F82" s="37"/>
      <c r="G82" s="37"/>
      <c r="H82" s="37"/>
      <c r="I82" s="37"/>
      <c r="J82" s="153">
        <f>BK82</f>
        <v>0</v>
      </c>
      <c r="K82" s="37"/>
      <c r="L82" s="40"/>
      <c r="M82" s="72"/>
      <c r="N82" s="154"/>
      <c r="O82" s="73"/>
      <c r="P82" s="155">
        <f>P83</f>
        <v>0</v>
      </c>
      <c r="Q82" s="73"/>
      <c r="R82" s="155">
        <f>R83</f>
        <v>0.78855976000000005</v>
      </c>
      <c r="S82" s="73"/>
      <c r="T82" s="156">
        <f>T83</f>
        <v>0</v>
      </c>
      <c r="U82" s="35"/>
      <c r="V82" s="35"/>
      <c r="W82" s="35"/>
      <c r="X82" s="35"/>
      <c r="Y82" s="35"/>
      <c r="Z82" s="35"/>
      <c r="AA82" s="35"/>
      <c r="AB82" s="35"/>
      <c r="AC82" s="35"/>
      <c r="AD82" s="35"/>
      <c r="AE82" s="35"/>
      <c r="AT82" s="18" t="s">
        <v>71</v>
      </c>
      <c r="AU82" s="18" t="s">
        <v>107</v>
      </c>
      <c r="BK82" s="157">
        <f>BK83</f>
        <v>0</v>
      </c>
    </row>
    <row r="83" spans="1:65" s="12" customFormat="1" ht="25.9" customHeight="1">
      <c r="B83" s="158"/>
      <c r="C83" s="159"/>
      <c r="D83" s="160" t="s">
        <v>71</v>
      </c>
      <c r="E83" s="161" t="s">
        <v>130</v>
      </c>
      <c r="F83" s="161" t="s">
        <v>131</v>
      </c>
      <c r="G83" s="159"/>
      <c r="H83" s="159"/>
      <c r="I83" s="162"/>
      <c r="J83" s="163">
        <f>BK83</f>
        <v>0</v>
      </c>
      <c r="K83" s="159"/>
      <c r="L83" s="164"/>
      <c r="M83" s="165"/>
      <c r="N83" s="166"/>
      <c r="O83" s="166"/>
      <c r="P83" s="167">
        <f>P84+P151</f>
        <v>0</v>
      </c>
      <c r="Q83" s="166"/>
      <c r="R83" s="167">
        <f>R84+R151</f>
        <v>0.78855976000000005</v>
      </c>
      <c r="S83" s="166"/>
      <c r="T83" s="168">
        <f>T84+T151</f>
        <v>0</v>
      </c>
      <c r="AR83" s="169" t="s">
        <v>80</v>
      </c>
      <c r="AT83" s="170" t="s">
        <v>71</v>
      </c>
      <c r="AU83" s="170" t="s">
        <v>72</v>
      </c>
      <c r="AY83" s="169" t="s">
        <v>132</v>
      </c>
      <c r="BK83" s="171">
        <f>BK84+BK151</f>
        <v>0</v>
      </c>
    </row>
    <row r="84" spans="1:65" s="12" customFormat="1" ht="22.9" customHeight="1">
      <c r="B84" s="158"/>
      <c r="C84" s="159"/>
      <c r="D84" s="160" t="s">
        <v>71</v>
      </c>
      <c r="E84" s="172" t="s">
        <v>80</v>
      </c>
      <c r="F84" s="172" t="s">
        <v>133</v>
      </c>
      <c r="G84" s="159"/>
      <c r="H84" s="159"/>
      <c r="I84" s="162"/>
      <c r="J84" s="173">
        <f>BK84</f>
        <v>0</v>
      </c>
      <c r="K84" s="159"/>
      <c r="L84" s="164"/>
      <c r="M84" s="165"/>
      <c r="N84" s="166"/>
      <c r="O84" s="166"/>
      <c r="P84" s="167">
        <f>SUM(P85:P150)</f>
        <v>0</v>
      </c>
      <c r="Q84" s="166"/>
      <c r="R84" s="167">
        <f>SUM(R85:R150)</f>
        <v>0.78855976000000005</v>
      </c>
      <c r="S84" s="166"/>
      <c r="T84" s="168">
        <f>SUM(T85:T150)</f>
        <v>0</v>
      </c>
      <c r="AR84" s="169" t="s">
        <v>80</v>
      </c>
      <c r="AT84" s="170" t="s">
        <v>71</v>
      </c>
      <c r="AU84" s="170" t="s">
        <v>80</v>
      </c>
      <c r="AY84" s="169" t="s">
        <v>132</v>
      </c>
      <c r="BK84" s="171">
        <f>SUM(BK85:BK150)</f>
        <v>0</v>
      </c>
    </row>
    <row r="85" spans="1:65" s="2" customFormat="1" ht="24.2" customHeight="1">
      <c r="A85" s="35"/>
      <c r="B85" s="36"/>
      <c r="C85" s="174" t="s">
        <v>80</v>
      </c>
      <c r="D85" s="174" t="s">
        <v>134</v>
      </c>
      <c r="E85" s="175" t="s">
        <v>1453</v>
      </c>
      <c r="F85" s="176" t="s">
        <v>1454</v>
      </c>
      <c r="G85" s="177" t="s">
        <v>293</v>
      </c>
      <c r="H85" s="178">
        <v>7</v>
      </c>
      <c r="I85" s="179"/>
      <c r="J85" s="180">
        <f>ROUND(I85*H85,2)</f>
        <v>0</v>
      </c>
      <c r="K85" s="176" t="s">
        <v>138</v>
      </c>
      <c r="L85" s="40"/>
      <c r="M85" s="181" t="s">
        <v>19</v>
      </c>
      <c r="N85" s="182" t="s">
        <v>43</v>
      </c>
      <c r="O85" s="65"/>
      <c r="P85" s="183">
        <f>O85*H85</f>
        <v>0</v>
      </c>
      <c r="Q85" s="183">
        <v>0</v>
      </c>
      <c r="R85" s="183">
        <f>Q85*H85</f>
        <v>0</v>
      </c>
      <c r="S85" s="183">
        <v>0</v>
      </c>
      <c r="T85" s="184">
        <f>S85*H85</f>
        <v>0</v>
      </c>
      <c r="U85" s="35"/>
      <c r="V85" s="35"/>
      <c r="W85" s="35"/>
      <c r="X85" s="35"/>
      <c r="Y85" s="35"/>
      <c r="Z85" s="35"/>
      <c r="AA85" s="35"/>
      <c r="AB85" s="35"/>
      <c r="AC85" s="35"/>
      <c r="AD85" s="35"/>
      <c r="AE85" s="35"/>
      <c r="AR85" s="185" t="s">
        <v>139</v>
      </c>
      <c r="AT85" s="185" t="s">
        <v>134</v>
      </c>
      <c r="AU85" s="185" t="s">
        <v>82</v>
      </c>
      <c r="AY85" s="18" t="s">
        <v>132</v>
      </c>
      <c r="BE85" s="186">
        <f>IF(N85="základní",J85,0)</f>
        <v>0</v>
      </c>
      <c r="BF85" s="186">
        <f>IF(N85="snížená",J85,0)</f>
        <v>0</v>
      </c>
      <c r="BG85" s="186">
        <f>IF(N85="zákl. přenesená",J85,0)</f>
        <v>0</v>
      </c>
      <c r="BH85" s="186">
        <f>IF(N85="sníž. přenesená",J85,0)</f>
        <v>0</v>
      </c>
      <c r="BI85" s="186">
        <f>IF(N85="nulová",J85,0)</f>
        <v>0</v>
      </c>
      <c r="BJ85" s="18" t="s">
        <v>80</v>
      </c>
      <c r="BK85" s="186">
        <f>ROUND(I85*H85,2)</f>
        <v>0</v>
      </c>
      <c r="BL85" s="18" t="s">
        <v>139</v>
      </c>
      <c r="BM85" s="185" t="s">
        <v>1455</v>
      </c>
    </row>
    <row r="86" spans="1:65" s="2" customFormat="1" ht="58.5">
      <c r="A86" s="35"/>
      <c r="B86" s="36"/>
      <c r="C86" s="37"/>
      <c r="D86" s="187" t="s">
        <v>141</v>
      </c>
      <c r="E86" s="37"/>
      <c r="F86" s="188" t="s">
        <v>1456</v>
      </c>
      <c r="G86" s="37"/>
      <c r="H86" s="37"/>
      <c r="I86" s="189"/>
      <c r="J86" s="37"/>
      <c r="K86" s="37"/>
      <c r="L86" s="40"/>
      <c r="M86" s="190"/>
      <c r="N86" s="191"/>
      <c r="O86" s="65"/>
      <c r="P86" s="65"/>
      <c r="Q86" s="65"/>
      <c r="R86" s="65"/>
      <c r="S86" s="65"/>
      <c r="T86" s="66"/>
      <c r="U86" s="35"/>
      <c r="V86" s="35"/>
      <c r="W86" s="35"/>
      <c r="X86" s="35"/>
      <c r="Y86" s="35"/>
      <c r="Z86" s="35"/>
      <c r="AA86" s="35"/>
      <c r="AB86" s="35"/>
      <c r="AC86" s="35"/>
      <c r="AD86" s="35"/>
      <c r="AE86" s="35"/>
      <c r="AT86" s="18" t="s">
        <v>141</v>
      </c>
      <c r="AU86" s="18" t="s">
        <v>82</v>
      </c>
    </row>
    <row r="87" spans="1:65" s="2" customFormat="1" ht="24.2" customHeight="1">
      <c r="A87" s="35"/>
      <c r="B87" s="36"/>
      <c r="C87" s="174" t="s">
        <v>82</v>
      </c>
      <c r="D87" s="174" t="s">
        <v>134</v>
      </c>
      <c r="E87" s="175" t="s">
        <v>1457</v>
      </c>
      <c r="F87" s="176" t="s">
        <v>1458</v>
      </c>
      <c r="G87" s="177" t="s">
        <v>293</v>
      </c>
      <c r="H87" s="178">
        <v>5</v>
      </c>
      <c r="I87" s="179"/>
      <c r="J87" s="180">
        <f>ROUND(I87*H87,2)</f>
        <v>0</v>
      </c>
      <c r="K87" s="176" t="s">
        <v>138</v>
      </c>
      <c r="L87" s="40"/>
      <c r="M87" s="181" t="s">
        <v>19</v>
      </c>
      <c r="N87" s="182" t="s">
        <v>43</v>
      </c>
      <c r="O87" s="65"/>
      <c r="P87" s="183">
        <f>O87*H87</f>
        <v>0</v>
      </c>
      <c r="Q87" s="183">
        <v>0</v>
      </c>
      <c r="R87" s="183">
        <f>Q87*H87</f>
        <v>0</v>
      </c>
      <c r="S87" s="183">
        <v>0</v>
      </c>
      <c r="T87" s="184">
        <f>S87*H87</f>
        <v>0</v>
      </c>
      <c r="U87" s="35"/>
      <c r="V87" s="35"/>
      <c r="W87" s="35"/>
      <c r="X87" s="35"/>
      <c r="Y87" s="35"/>
      <c r="Z87" s="35"/>
      <c r="AA87" s="35"/>
      <c r="AB87" s="35"/>
      <c r="AC87" s="35"/>
      <c r="AD87" s="35"/>
      <c r="AE87" s="35"/>
      <c r="AR87" s="185" t="s">
        <v>139</v>
      </c>
      <c r="AT87" s="185" t="s">
        <v>134</v>
      </c>
      <c r="AU87" s="185" t="s">
        <v>82</v>
      </c>
      <c r="AY87" s="18" t="s">
        <v>132</v>
      </c>
      <c r="BE87" s="186">
        <f>IF(N87="základní",J87,0)</f>
        <v>0</v>
      </c>
      <c r="BF87" s="186">
        <f>IF(N87="snížená",J87,0)</f>
        <v>0</v>
      </c>
      <c r="BG87" s="186">
        <f>IF(N87="zákl. přenesená",J87,0)</f>
        <v>0</v>
      </c>
      <c r="BH87" s="186">
        <f>IF(N87="sníž. přenesená",J87,0)</f>
        <v>0</v>
      </c>
      <c r="BI87" s="186">
        <f>IF(N87="nulová",J87,0)</f>
        <v>0</v>
      </c>
      <c r="BJ87" s="18" t="s">
        <v>80</v>
      </c>
      <c r="BK87" s="186">
        <f>ROUND(I87*H87,2)</f>
        <v>0</v>
      </c>
      <c r="BL87" s="18" t="s">
        <v>139</v>
      </c>
      <c r="BM87" s="185" t="s">
        <v>1459</v>
      </c>
    </row>
    <row r="88" spans="1:65" s="2" customFormat="1" ht="58.5">
      <c r="A88" s="35"/>
      <c r="B88" s="36"/>
      <c r="C88" s="37"/>
      <c r="D88" s="187" t="s">
        <v>141</v>
      </c>
      <c r="E88" s="37"/>
      <c r="F88" s="188" t="s">
        <v>1456</v>
      </c>
      <c r="G88" s="37"/>
      <c r="H88" s="37"/>
      <c r="I88" s="189"/>
      <c r="J88" s="37"/>
      <c r="K88" s="37"/>
      <c r="L88" s="40"/>
      <c r="M88" s="190"/>
      <c r="N88" s="191"/>
      <c r="O88" s="65"/>
      <c r="P88" s="65"/>
      <c r="Q88" s="65"/>
      <c r="R88" s="65"/>
      <c r="S88" s="65"/>
      <c r="T88" s="66"/>
      <c r="U88" s="35"/>
      <c r="V88" s="35"/>
      <c r="W88" s="35"/>
      <c r="X88" s="35"/>
      <c r="Y88" s="35"/>
      <c r="Z88" s="35"/>
      <c r="AA88" s="35"/>
      <c r="AB88" s="35"/>
      <c r="AC88" s="35"/>
      <c r="AD88" s="35"/>
      <c r="AE88" s="35"/>
      <c r="AT88" s="18" t="s">
        <v>141</v>
      </c>
      <c r="AU88" s="18" t="s">
        <v>82</v>
      </c>
    </row>
    <row r="89" spans="1:65" s="2" customFormat="1" ht="24.2" customHeight="1">
      <c r="A89" s="35"/>
      <c r="B89" s="36"/>
      <c r="C89" s="174" t="s">
        <v>151</v>
      </c>
      <c r="D89" s="174" t="s">
        <v>134</v>
      </c>
      <c r="E89" s="175" t="s">
        <v>1460</v>
      </c>
      <c r="F89" s="176" t="s">
        <v>1461</v>
      </c>
      <c r="G89" s="177" t="s">
        <v>293</v>
      </c>
      <c r="H89" s="178">
        <v>34</v>
      </c>
      <c r="I89" s="179"/>
      <c r="J89" s="180">
        <f>ROUND(I89*H89,2)</f>
        <v>0</v>
      </c>
      <c r="K89" s="176" t="s">
        <v>138</v>
      </c>
      <c r="L89" s="40"/>
      <c r="M89" s="181" t="s">
        <v>19</v>
      </c>
      <c r="N89" s="182" t="s">
        <v>43</v>
      </c>
      <c r="O89" s="65"/>
      <c r="P89" s="183">
        <f>O89*H89</f>
        <v>0</v>
      </c>
      <c r="Q89" s="183">
        <v>0</v>
      </c>
      <c r="R89" s="183">
        <f>Q89*H89</f>
        <v>0</v>
      </c>
      <c r="S89" s="183">
        <v>0</v>
      </c>
      <c r="T89" s="184">
        <f>S89*H89</f>
        <v>0</v>
      </c>
      <c r="U89" s="35"/>
      <c r="V89" s="35"/>
      <c r="W89" s="35"/>
      <c r="X89" s="35"/>
      <c r="Y89" s="35"/>
      <c r="Z89" s="35"/>
      <c r="AA89" s="35"/>
      <c r="AB89" s="35"/>
      <c r="AC89" s="35"/>
      <c r="AD89" s="35"/>
      <c r="AE89" s="35"/>
      <c r="AR89" s="185" t="s">
        <v>139</v>
      </c>
      <c r="AT89" s="185" t="s">
        <v>134</v>
      </c>
      <c r="AU89" s="185" t="s">
        <v>82</v>
      </c>
      <c r="AY89" s="18" t="s">
        <v>132</v>
      </c>
      <c r="BE89" s="186">
        <f>IF(N89="základní",J89,0)</f>
        <v>0</v>
      </c>
      <c r="BF89" s="186">
        <f>IF(N89="snížená",J89,0)</f>
        <v>0</v>
      </c>
      <c r="BG89" s="186">
        <f>IF(N89="zákl. přenesená",J89,0)</f>
        <v>0</v>
      </c>
      <c r="BH89" s="186">
        <f>IF(N89="sníž. přenesená",J89,0)</f>
        <v>0</v>
      </c>
      <c r="BI89" s="186">
        <f>IF(N89="nulová",J89,0)</f>
        <v>0</v>
      </c>
      <c r="BJ89" s="18" t="s">
        <v>80</v>
      </c>
      <c r="BK89" s="186">
        <f>ROUND(I89*H89,2)</f>
        <v>0</v>
      </c>
      <c r="BL89" s="18" t="s">
        <v>139</v>
      </c>
      <c r="BM89" s="185" t="s">
        <v>1462</v>
      </c>
    </row>
    <row r="90" spans="1:65" s="2" customFormat="1" ht="87.75">
      <c r="A90" s="35"/>
      <c r="B90" s="36"/>
      <c r="C90" s="37"/>
      <c r="D90" s="187" t="s">
        <v>141</v>
      </c>
      <c r="E90" s="37"/>
      <c r="F90" s="188" t="s">
        <v>1463</v>
      </c>
      <c r="G90" s="37"/>
      <c r="H90" s="37"/>
      <c r="I90" s="189"/>
      <c r="J90" s="37"/>
      <c r="K90" s="37"/>
      <c r="L90" s="40"/>
      <c r="M90" s="190"/>
      <c r="N90" s="191"/>
      <c r="O90" s="65"/>
      <c r="P90" s="65"/>
      <c r="Q90" s="65"/>
      <c r="R90" s="65"/>
      <c r="S90" s="65"/>
      <c r="T90" s="66"/>
      <c r="U90" s="35"/>
      <c r="V90" s="35"/>
      <c r="W90" s="35"/>
      <c r="X90" s="35"/>
      <c r="Y90" s="35"/>
      <c r="Z90" s="35"/>
      <c r="AA90" s="35"/>
      <c r="AB90" s="35"/>
      <c r="AC90" s="35"/>
      <c r="AD90" s="35"/>
      <c r="AE90" s="35"/>
      <c r="AT90" s="18" t="s">
        <v>141</v>
      </c>
      <c r="AU90" s="18" t="s">
        <v>82</v>
      </c>
    </row>
    <row r="91" spans="1:65" s="13" customFormat="1" ht="11.25">
      <c r="B91" s="192"/>
      <c r="C91" s="193"/>
      <c r="D91" s="187" t="s">
        <v>143</v>
      </c>
      <c r="E91" s="194" t="s">
        <v>19</v>
      </c>
      <c r="F91" s="195" t="s">
        <v>1464</v>
      </c>
      <c r="G91" s="193"/>
      <c r="H91" s="194" t="s">
        <v>19</v>
      </c>
      <c r="I91" s="196"/>
      <c r="J91" s="193"/>
      <c r="K91" s="193"/>
      <c r="L91" s="197"/>
      <c r="M91" s="198"/>
      <c r="N91" s="199"/>
      <c r="O91" s="199"/>
      <c r="P91" s="199"/>
      <c r="Q91" s="199"/>
      <c r="R91" s="199"/>
      <c r="S91" s="199"/>
      <c r="T91" s="200"/>
      <c r="AT91" s="201" t="s">
        <v>143</v>
      </c>
      <c r="AU91" s="201" t="s">
        <v>82</v>
      </c>
      <c r="AV91" s="13" t="s">
        <v>80</v>
      </c>
      <c r="AW91" s="13" t="s">
        <v>33</v>
      </c>
      <c r="AX91" s="13" t="s">
        <v>72</v>
      </c>
      <c r="AY91" s="201" t="s">
        <v>132</v>
      </c>
    </row>
    <row r="92" spans="1:65" s="13" customFormat="1" ht="11.25">
      <c r="B92" s="192"/>
      <c r="C92" s="193"/>
      <c r="D92" s="187" t="s">
        <v>143</v>
      </c>
      <c r="E92" s="194" t="s">
        <v>19</v>
      </c>
      <c r="F92" s="195" t="s">
        <v>1465</v>
      </c>
      <c r="G92" s="193"/>
      <c r="H92" s="194" t="s">
        <v>19</v>
      </c>
      <c r="I92" s="196"/>
      <c r="J92" s="193"/>
      <c r="K92" s="193"/>
      <c r="L92" s="197"/>
      <c r="M92" s="198"/>
      <c r="N92" s="199"/>
      <c r="O92" s="199"/>
      <c r="P92" s="199"/>
      <c r="Q92" s="199"/>
      <c r="R92" s="199"/>
      <c r="S92" s="199"/>
      <c r="T92" s="200"/>
      <c r="AT92" s="201" t="s">
        <v>143</v>
      </c>
      <c r="AU92" s="201" t="s">
        <v>82</v>
      </c>
      <c r="AV92" s="13" t="s">
        <v>80</v>
      </c>
      <c r="AW92" s="13" t="s">
        <v>33</v>
      </c>
      <c r="AX92" s="13" t="s">
        <v>72</v>
      </c>
      <c r="AY92" s="201" t="s">
        <v>132</v>
      </c>
    </row>
    <row r="93" spans="1:65" s="14" customFormat="1" ht="11.25">
      <c r="B93" s="202"/>
      <c r="C93" s="203"/>
      <c r="D93" s="187" t="s">
        <v>143</v>
      </c>
      <c r="E93" s="204" t="s">
        <v>19</v>
      </c>
      <c r="F93" s="205" t="s">
        <v>1466</v>
      </c>
      <c r="G93" s="203"/>
      <c r="H93" s="206">
        <v>34</v>
      </c>
      <c r="I93" s="207"/>
      <c r="J93" s="203"/>
      <c r="K93" s="203"/>
      <c r="L93" s="208"/>
      <c r="M93" s="209"/>
      <c r="N93" s="210"/>
      <c r="O93" s="210"/>
      <c r="P93" s="210"/>
      <c r="Q93" s="210"/>
      <c r="R93" s="210"/>
      <c r="S93" s="210"/>
      <c r="T93" s="211"/>
      <c r="AT93" s="212" t="s">
        <v>143</v>
      </c>
      <c r="AU93" s="212" t="s">
        <v>82</v>
      </c>
      <c r="AV93" s="14" t="s">
        <v>82</v>
      </c>
      <c r="AW93" s="14" t="s">
        <v>33</v>
      </c>
      <c r="AX93" s="14" t="s">
        <v>80</v>
      </c>
      <c r="AY93" s="212" t="s">
        <v>132</v>
      </c>
    </row>
    <row r="94" spans="1:65" s="2" customFormat="1" ht="14.45" customHeight="1">
      <c r="A94" s="35"/>
      <c r="B94" s="36"/>
      <c r="C94" s="224" t="s">
        <v>139</v>
      </c>
      <c r="D94" s="224" t="s">
        <v>214</v>
      </c>
      <c r="E94" s="225" t="s">
        <v>1467</v>
      </c>
      <c r="F94" s="226" t="s">
        <v>1468</v>
      </c>
      <c r="G94" s="227" t="s">
        <v>183</v>
      </c>
      <c r="H94" s="228">
        <v>0.313</v>
      </c>
      <c r="I94" s="229"/>
      <c r="J94" s="230">
        <f>ROUND(I94*H94,2)</f>
        <v>0</v>
      </c>
      <c r="K94" s="226" t="s">
        <v>138</v>
      </c>
      <c r="L94" s="231"/>
      <c r="M94" s="232" t="s">
        <v>19</v>
      </c>
      <c r="N94" s="233" t="s">
        <v>43</v>
      </c>
      <c r="O94" s="65"/>
      <c r="P94" s="183">
        <f>O94*H94</f>
        <v>0</v>
      </c>
      <c r="Q94" s="183">
        <v>0.22</v>
      </c>
      <c r="R94" s="183">
        <f>Q94*H94</f>
        <v>6.8860000000000005E-2</v>
      </c>
      <c r="S94" s="183">
        <v>0</v>
      </c>
      <c r="T94" s="184">
        <f>S94*H94</f>
        <v>0</v>
      </c>
      <c r="U94" s="35"/>
      <c r="V94" s="35"/>
      <c r="W94" s="35"/>
      <c r="X94" s="35"/>
      <c r="Y94" s="35"/>
      <c r="Z94" s="35"/>
      <c r="AA94" s="35"/>
      <c r="AB94" s="35"/>
      <c r="AC94" s="35"/>
      <c r="AD94" s="35"/>
      <c r="AE94" s="35"/>
      <c r="AR94" s="185" t="s">
        <v>186</v>
      </c>
      <c r="AT94" s="185" t="s">
        <v>214</v>
      </c>
      <c r="AU94" s="185" t="s">
        <v>82</v>
      </c>
      <c r="AY94" s="18" t="s">
        <v>132</v>
      </c>
      <c r="BE94" s="186">
        <f>IF(N94="základní",J94,0)</f>
        <v>0</v>
      </c>
      <c r="BF94" s="186">
        <f>IF(N94="snížená",J94,0)</f>
        <v>0</v>
      </c>
      <c r="BG94" s="186">
        <f>IF(N94="zákl. přenesená",J94,0)</f>
        <v>0</v>
      </c>
      <c r="BH94" s="186">
        <f>IF(N94="sníž. přenesená",J94,0)</f>
        <v>0</v>
      </c>
      <c r="BI94" s="186">
        <f>IF(N94="nulová",J94,0)</f>
        <v>0</v>
      </c>
      <c r="BJ94" s="18" t="s">
        <v>80</v>
      </c>
      <c r="BK94" s="186">
        <f>ROUND(I94*H94,2)</f>
        <v>0</v>
      </c>
      <c r="BL94" s="18" t="s">
        <v>139</v>
      </c>
      <c r="BM94" s="185" t="s">
        <v>1469</v>
      </c>
    </row>
    <row r="95" spans="1:65" s="14" customFormat="1" ht="11.25">
      <c r="B95" s="202"/>
      <c r="C95" s="203"/>
      <c r="D95" s="187" t="s">
        <v>143</v>
      </c>
      <c r="E95" s="204" t="s">
        <v>19</v>
      </c>
      <c r="F95" s="205" t="s">
        <v>1470</v>
      </c>
      <c r="G95" s="203"/>
      <c r="H95" s="206">
        <v>20.88</v>
      </c>
      <c r="I95" s="207"/>
      <c r="J95" s="203"/>
      <c r="K95" s="203"/>
      <c r="L95" s="208"/>
      <c r="M95" s="209"/>
      <c r="N95" s="210"/>
      <c r="O95" s="210"/>
      <c r="P95" s="210"/>
      <c r="Q95" s="210"/>
      <c r="R95" s="210"/>
      <c r="S95" s="210"/>
      <c r="T95" s="211"/>
      <c r="AT95" s="212" t="s">
        <v>143</v>
      </c>
      <c r="AU95" s="212" t="s">
        <v>82</v>
      </c>
      <c r="AV95" s="14" t="s">
        <v>82</v>
      </c>
      <c r="AW95" s="14" t="s">
        <v>33</v>
      </c>
      <c r="AX95" s="14" t="s">
        <v>80</v>
      </c>
      <c r="AY95" s="212" t="s">
        <v>132</v>
      </c>
    </row>
    <row r="96" spans="1:65" s="14" customFormat="1" ht="11.25">
      <c r="B96" s="202"/>
      <c r="C96" s="203"/>
      <c r="D96" s="187" t="s">
        <v>143</v>
      </c>
      <c r="E96" s="203"/>
      <c r="F96" s="205" t="s">
        <v>1471</v>
      </c>
      <c r="G96" s="203"/>
      <c r="H96" s="206">
        <v>0.313</v>
      </c>
      <c r="I96" s="207"/>
      <c r="J96" s="203"/>
      <c r="K96" s="203"/>
      <c r="L96" s="208"/>
      <c r="M96" s="209"/>
      <c r="N96" s="210"/>
      <c r="O96" s="210"/>
      <c r="P96" s="210"/>
      <c r="Q96" s="210"/>
      <c r="R96" s="210"/>
      <c r="S96" s="210"/>
      <c r="T96" s="211"/>
      <c r="AT96" s="212" t="s">
        <v>143</v>
      </c>
      <c r="AU96" s="212" t="s">
        <v>82</v>
      </c>
      <c r="AV96" s="14" t="s">
        <v>82</v>
      </c>
      <c r="AW96" s="14" t="s">
        <v>4</v>
      </c>
      <c r="AX96" s="14" t="s">
        <v>80</v>
      </c>
      <c r="AY96" s="212" t="s">
        <v>132</v>
      </c>
    </row>
    <row r="97" spans="1:65" s="2" customFormat="1" ht="24.2" customHeight="1">
      <c r="A97" s="35"/>
      <c r="B97" s="36"/>
      <c r="C97" s="174" t="s">
        <v>164</v>
      </c>
      <c r="D97" s="174" t="s">
        <v>134</v>
      </c>
      <c r="E97" s="175" t="s">
        <v>1472</v>
      </c>
      <c r="F97" s="176" t="s">
        <v>1473</v>
      </c>
      <c r="G97" s="177" t="s">
        <v>293</v>
      </c>
      <c r="H97" s="178">
        <v>34</v>
      </c>
      <c r="I97" s="179"/>
      <c r="J97" s="180">
        <f>ROUND(I97*H97,2)</f>
        <v>0</v>
      </c>
      <c r="K97" s="176" t="s">
        <v>138</v>
      </c>
      <c r="L97" s="40"/>
      <c r="M97" s="181" t="s">
        <v>19</v>
      </c>
      <c r="N97" s="182" t="s">
        <v>43</v>
      </c>
      <c r="O97" s="65"/>
      <c r="P97" s="183">
        <f>O97*H97</f>
        <v>0</v>
      </c>
      <c r="Q97" s="183">
        <v>0</v>
      </c>
      <c r="R97" s="183">
        <f>Q97*H97</f>
        <v>0</v>
      </c>
      <c r="S97" s="183">
        <v>0</v>
      </c>
      <c r="T97" s="184">
        <f>S97*H97</f>
        <v>0</v>
      </c>
      <c r="U97" s="35"/>
      <c r="V97" s="35"/>
      <c r="W97" s="35"/>
      <c r="X97" s="35"/>
      <c r="Y97" s="35"/>
      <c r="Z97" s="35"/>
      <c r="AA97" s="35"/>
      <c r="AB97" s="35"/>
      <c r="AC97" s="35"/>
      <c r="AD97" s="35"/>
      <c r="AE97" s="35"/>
      <c r="AR97" s="185" t="s">
        <v>139</v>
      </c>
      <c r="AT97" s="185" t="s">
        <v>134</v>
      </c>
      <c r="AU97" s="185" t="s">
        <v>82</v>
      </c>
      <c r="AY97" s="18" t="s">
        <v>132</v>
      </c>
      <c r="BE97" s="186">
        <f>IF(N97="základní",J97,0)</f>
        <v>0</v>
      </c>
      <c r="BF97" s="186">
        <f>IF(N97="snížená",J97,0)</f>
        <v>0</v>
      </c>
      <c r="BG97" s="186">
        <f>IF(N97="zákl. přenesená",J97,0)</f>
        <v>0</v>
      </c>
      <c r="BH97" s="186">
        <f>IF(N97="sníž. přenesená",J97,0)</f>
        <v>0</v>
      </c>
      <c r="BI97" s="186">
        <f>IF(N97="nulová",J97,0)</f>
        <v>0</v>
      </c>
      <c r="BJ97" s="18" t="s">
        <v>80</v>
      </c>
      <c r="BK97" s="186">
        <f>ROUND(I97*H97,2)</f>
        <v>0</v>
      </c>
      <c r="BL97" s="18" t="s">
        <v>139</v>
      </c>
      <c r="BM97" s="185" t="s">
        <v>1474</v>
      </c>
    </row>
    <row r="98" spans="1:65" s="2" customFormat="1" ht="58.5">
      <c r="A98" s="35"/>
      <c r="B98" s="36"/>
      <c r="C98" s="37"/>
      <c r="D98" s="187" t="s">
        <v>141</v>
      </c>
      <c r="E98" s="37"/>
      <c r="F98" s="188" t="s">
        <v>1475</v>
      </c>
      <c r="G98" s="37"/>
      <c r="H98" s="37"/>
      <c r="I98" s="189"/>
      <c r="J98" s="37"/>
      <c r="K98" s="37"/>
      <c r="L98" s="40"/>
      <c r="M98" s="190"/>
      <c r="N98" s="191"/>
      <c r="O98" s="65"/>
      <c r="P98" s="65"/>
      <c r="Q98" s="65"/>
      <c r="R98" s="65"/>
      <c r="S98" s="65"/>
      <c r="T98" s="66"/>
      <c r="U98" s="35"/>
      <c r="V98" s="35"/>
      <c r="W98" s="35"/>
      <c r="X98" s="35"/>
      <c r="Y98" s="35"/>
      <c r="Z98" s="35"/>
      <c r="AA98" s="35"/>
      <c r="AB98" s="35"/>
      <c r="AC98" s="35"/>
      <c r="AD98" s="35"/>
      <c r="AE98" s="35"/>
      <c r="AT98" s="18" t="s">
        <v>141</v>
      </c>
      <c r="AU98" s="18" t="s">
        <v>82</v>
      </c>
    </row>
    <row r="99" spans="1:65" s="14" customFormat="1" ht="11.25">
      <c r="B99" s="202"/>
      <c r="C99" s="203"/>
      <c r="D99" s="187" t="s">
        <v>143</v>
      </c>
      <c r="E99" s="204" t="s">
        <v>19</v>
      </c>
      <c r="F99" s="205" t="s">
        <v>1476</v>
      </c>
      <c r="G99" s="203"/>
      <c r="H99" s="206">
        <v>17</v>
      </c>
      <c r="I99" s="207"/>
      <c r="J99" s="203"/>
      <c r="K99" s="203"/>
      <c r="L99" s="208"/>
      <c r="M99" s="209"/>
      <c r="N99" s="210"/>
      <c r="O99" s="210"/>
      <c r="P99" s="210"/>
      <c r="Q99" s="210"/>
      <c r="R99" s="210"/>
      <c r="S99" s="210"/>
      <c r="T99" s="211"/>
      <c r="AT99" s="212" t="s">
        <v>143</v>
      </c>
      <c r="AU99" s="212" t="s">
        <v>82</v>
      </c>
      <c r="AV99" s="14" t="s">
        <v>82</v>
      </c>
      <c r="AW99" s="14" t="s">
        <v>33</v>
      </c>
      <c r="AX99" s="14" t="s">
        <v>72</v>
      </c>
      <c r="AY99" s="212" t="s">
        <v>132</v>
      </c>
    </row>
    <row r="100" spans="1:65" s="14" customFormat="1" ht="11.25">
      <c r="B100" s="202"/>
      <c r="C100" s="203"/>
      <c r="D100" s="187" t="s">
        <v>143</v>
      </c>
      <c r="E100" s="204" t="s">
        <v>19</v>
      </c>
      <c r="F100" s="205" t="s">
        <v>1477</v>
      </c>
      <c r="G100" s="203"/>
      <c r="H100" s="206">
        <v>17</v>
      </c>
      <c r="I100" s="207"/>
      <c r="J100" s="203"/>
      <c r="K100" s="203"/>
      <c r="L100" s="208"/>
      <c r="M100" s="209"/>
      <c r="N100" s="210"/>
      <c r="O100" s="210"/>
      <c r="P100" s="210"/>
      <c r="Q100" s="210"/>
      <c r="R100" s="210"/>
      <c r="S100" s="210"/>
      <c r="T100" s="211"/>
      <c r="AT100" s="212" t="s">
        <v>143</v>
      </c>
      <c r="AU100" s="212" t="s">
        <v>82</v>
      </c>
      <c r="AV100" s="14" t="s">
        <v>82</v>
      </c>
      <c r="AW100" s="14" t="s">
        <v>33</v>
      </c>
      <c r="AX100" s="14" t="s">
        <v>72</v>
      </c>
      <c r="AY100" s="212" t="s">
        <v>132</v>
      </c>
    </row>
    <row r="101" spans="1:65" s="15" customFormat="1" ht="11.25">
      <c r="B101" s="213"/>
      <c r="C101" s="214"/>
      <c r="D101" s="187" t="s">
        <v>143</v>
      </c>
      <c r="E101" s="215" t="s">
        <v>19</v>
      </c>
      <c r="F101" s="216" t="s">
        <v>163</v>
      </c>
      <c r="G101" s="214"/>
      <c r="H101" s="217">
        <v>34</v>
      </c>
      <c r="I101" s="218"/>
      <c r="J101" s="214"/>
      <c r="K101" s="214"/>
      <c r="L101" s="219"/>
      <c r="M101" s="220"/>
      <c r="N101" s="221"/>
      <c r="O101" s="221"/>
      <c r="P101" s="221"/>
      <c r="Q101" s="221"/>
      <c r="R101" s="221"/>
      <c r="S101" s="221"/>
      <c r="T101" s="222"/>
      <c r="AT101" s="223" t="s">
        <v>143</v>
      </c>
      <c r="AU101" s="223" t="s">
        <v>82</v>
      </c>
      <c r="AV101" s="15" t="s">
        <v>139</v>
      </c>
      <c r="AW101" s="15" t="s">
        <v>33</v>
      </c>
      <c r="AX101" s="15" t="s">
        <v>80</v>
      </c>
      <c r="AY101" s="223" t="s">
        <v>132</v>
      </c>
    </row>
    <row r="102" spans="1:65" s="2" customFormat="1" ht="14.45" customHeight="1">
      <c r="A102" s="35"/>
      <c r="B102" s="36"/>
      <c r="C102" s="224" t="s">
        <v>173</v>
      </c>
      <c r="D102" s="224" t="s">
        <v>214</v>
      </c>
      <c r="E102" s="225" t="s">
        <v>1478</v>
      </c>
      <c r="F102" s="226" t="s">
        <v>1479</v>
      </c>
      <c r="G102" s="227" t="s">
        <v>293</v>
      </c>
      <c r="H102" s="228">
        <v>17</v>
      </c>
      <c r="I102" s="229"/>
      <c r="J102" s="230">
        <f>ROUND(I102*H102,2)</f>
        <v>0</v>
      </c>
      <c r="K102" s="226" t="s">
        <v>19</v>
      </c>
      <c r="L102" s="231"/>
      <c r="M102" s="232" t="s">
        <v>19</v>
      </c>
      <c r="N102" s="233" t="s">
        <v>43</v>
      </c>
      <c r="O102" s="65"/>
      <c r="P102" s="183">
        <f>O102*H102</f>
        <v>0</v>
      </c>
      <c r="Q102" s="183">
        <v>0</v>
      </c>
      <c r="R102" s="183">
        <f>Q102*H102</f>
        <v>0</v>
      </c>
      <c r="S102" s="183">
        <v>0</v>
      </c>
      <c r="T102" s="184">
        <f>S102*H102</f>
        <v>0</v>
      </c>
      <c r="U102" s="35"/>
      <c r="V102" s="35"/>
      <c r="W102" s="35"/>
      <c r="X102" s="35"/>
      <c r="Y102" s="35"/>
      <c r="Z102" s="35"/>
      <c r="AA102" s="35"/>
      <c r="AB102" s="35"/>
      <c r="AC102" s="35"/>
      <c r="AD102" s="35"/>
      <c r="AE102" s="35"/>
      <c r="AR102" s="185" t="s">
        <v>186</v>
      </c>
      <c r="AT102" s="185" t="s">
        <v>214</v>
      </c>
      <c r="AU102" s="185" t="s">
        <v>82</v>
      </c>
      <c r="AY102" s="18" t="s">
        <v>132</v>
      </c>
      <c r="BE102" s="186">
        <f>IF(N102="základní",J102,0)</f>
        <v>0</v>
      </c>
      <c r="BF102" s="186">
        <f>IF(N102="snížená",J102,0)</f>
        <v>0</v>
      </c>
      <c r="BG102" s="186">
        <f>IF(N102="zákl. přenesená",J102,0)</f>
        <v>0</v>
      </c>
      <c r="BH102" s="186">
        <f>IF(N102="sníž. přenesená",J102,0)</f>
        <v>0</v>
      </c>
      <c r="BI102" s="186">
        <f>IF(N102="nulová",J102,0)</f>
        <v>0</v>
      </c>
      <c r="BJ102" s="18" t="s">
        <v>80</v>
      </c>
      <c r="BK102" s="186">
        <f>ROUND(I102*H102,2)</f>
        <v>0</v>
      </c>
      <c r="BL102" s="18" t="s">
        <v>139</v>
      </c>
      <c r="BM102" s="185" t="s">
        <v>1480</v>
      </c>
    </row>
    <row r="103" spans="1:65" s="2" customFormat="1" ht="14.45" customHeight="1">
      <c r="A103" s="35"/>
      <c r="B103" s="36"/>
      <c r="C103" s="224" t="s">
        <v>180</v>
      </c>
      <c r="D103" s="224" t="s">
        <v>214</v>
      </c>
      <c r="E103" s="225" t="s">
        <v>1481</v>
      </c>
      <c r="F103" s="226" t="s">
        <v>1479</v>
      </c>
      <c r="G103" s="227" t="s">
        <v>293</v>
      </c>
      <c r="H103" s="228">
        <v>17</v>
      </c>
      <c r="I103" s="229"/>
      <c r="J103" s="230">
        <f>ROUND(I103*H103,2)</f>
        <v>0</v>
      </c>
      <c r="K103" s="226" t="s">
        <v>19</v>
      </c>
      <c r="L103" s="231"/>
      <c r="M103" s="232" t="s">
        <v>19</v>
      </c>
      <c r="N103" s="233" t="s">
        <v>43</v>
      </c>
      <c r="O103" s="65"/>
      <c r="P103" s="183">
        <f>O103*H103</f>
        <v>0</v>
      </c>
      <c r="Q103" s="183">
        <v>0</v>
      </c>
      <c r="R103" s="183">
        <f>Q103*H103</f>
        <v>0</v>
      </c>
      <c r="S103" s="183">
        <v>0</v>
      </c>
      <c r="T103" s="184">
        <f>S103*H103</f>
        <v>0</v>
      </c>
      <c r="U103" s="35"/>
      <c r="V103" s="35"/>
      <c r="W103" s="35"/>
      <c r="X103" s="35"/>
      <c r="Y103" s="35"/>
      <c r="Z103" s="35"/>
      <c r="AA103" s="35"/>
      <c r="AB103" s="35"/>
      <c r="AC103" s="35"/>
      <c r="AD103" s="35"/>
      <c r="AE103" s="35"/>
      <c r="AR103" s="185" t="s">
        <v>186</v>
      </c>
      <c r="AT103" s="185" t="s">
        <v>214</v>
      </c>
      <c r="AU103" s="185" t="s">
        <v>82</v>
      </c>
      <c r="AY103" s="18" t="s">
        <v>132</v>
      </c>
      <c r="BE103" s="186">
        <f>IF(N103="základní",J103,0)</f>
        <v>0</v>
      </c>
      <c r="BF103" s="186">
        <f>IF(N103="snížená",J103,0)</f>
        <v>0</v>
      </c>
      <c r="BG103" s="186">
        <f>IF(N103="zákl. přenesená",J103,0)</f>
        <v>0</v>
      </c>
      <c r="BH103" s="186">
        <f>IF(N103="sníž. přenesená",J103,0)</f>
        <v>0</v>
      </c>
      <c r="BI103" s="186">
        <f>IF(N103="nulová",J103,0)</f>
        <v>0</v>
      </c>
      <c r="BJ103" s="18" t="s">
        <v>80</v>
      </c>
      <c r="BK103" s="186">
        <f>ROUND(I103*H103,2)</f>
        <v>0</v>
      </c>
      <c r="BL103" s="18" t="s">
        <v>139</v>
      </c>
      <c r="BM103" s="185" t="s">
        <v>1482</v>
      </c>
    </row>
    <row r="104" spans="1:65" s="2" customFormat="1" ht="14.45" customHeight="1">
      <c r="A104" s="35"/>
      <c r="B104" s="36"/>
      <c r="C104" s="174" t="s">
        <v>186</v>
      </c>
      <c r="D104" s="174" t="s">
        <v>134</v>
      </c>
      <c r="E104" s="175" t="s">
        <v>1483</v>
      </c>
      <c r="F104" s="176" t="s">
        <v>1484</v>
      </c>
      <c r="G104" s="177" t="s">
        <v>293</v>
      </c>
      <c r="H104" s="178">
        <v>34</v>
      </c>
      <c r="I104" s="179"/>
      <c r="J104" s="180">
        <f>ROUND(I104*H104,2)</f>
        <v>0</v>
      </c>
      <c r="K104" s="176" t="s">
        <v>138</v>
      </c>
      <c r="L104" s="40"/>
      <c r="M104" s="181" t="s">
        <v>19</v>
      </c>
      <c r="N104" s="182" t="s">
        <v>43</v>
      </c>
      <c r="O104" s="65"/>
      <c r="P104" s="183">
        <f>O104*H104</f>
        <v>0</v>
      </c>
      <c r="Q104" s="183">
        <v>5.0000000000000002E-5</v>
      </c>
      <c r="R104" s="183">
        <f>Q104*H104</f>
        <v>1.7000000000000001E-3</v>
      </c>
      <c r="S104" s="183">
        <v>0</v>
      </c>
      <c r="T104" s="184">
        <f>S104*H104</f>
        <v>0</v>
      </c>
      <c r="U104" s="35"/>
      <c r="V104" s="35"/>
      <c r="W104" s="35"/>
      <c r="X104" s="35"/>
      <c r="Y104" s="35"/>
      <c r="Z104" s="35"/>
      <c r="AA104" s="35"/>
      <c r="AB104" s="35"/>
      <c r="AC104" s="35"/>
      <c r="AD104" s="35"/>
      <c r="AE104" s="35"/>
      <c r="AR104" s="185" t="s">
        <v>139</v>
      </c>
      <c r="AT104" s="185" t="s">
        <v>134</v>
      </c>
      <c r="AU104" s="185" t="s">
        <v>82</v>
      </c>
      <c r="AY104" s="18" t="s">
        <v>132</v>
      </c>
      <c r="BE104" s="186">
        <f>IF(N104="základní",J104,0)</f>
        <v>0</v>
      </c>
      <c r="BF104" s="186">
        <f>IF(N104="snížená",J104,0)</f>
        <v>0</v>
      </c>
      <c r="BG104" s="186">
        <f>IF(N104="zákl. přenesená",J104,0)</f>
        <v>0</v>
      </c>
      <c r="BH104" s="186">
        <f>IF(N104="sníž. přenesená",J104,0)</f>
        <v>0</v>
      </c>
      <c r="BI104" s="186">
        <f>IF(N104="nulová",J104,0)</f>
        <v>0</v>
      </c>
      <c r="BJ104" s="18" t="s">
        <v>80</v>
      </c>
      <c r="BK104" s="186">
        <f>ROUND(I104*H104,2)</f>
        <v>0</v>
      </c>
      <c r="BL104" s="18" t="s">
        <v>139</v>
      </c>
      <c r="BM104" s="185" t="s">
        <v>1485</v>
      </c>
    </row>
    <row r="105" spans="1:65" s="2" customFormat="1" ht="48.75">
      <c r="A105" s="35"/>
      <c r="B105" s="36"/>
      <c r="C105" s="37"/>
      <c r="D105" s="187" t="s">
        <v>141</v>
      </c>
      <c r="E105" s="37"/>
      <c r="F105" s="188" t="s">
        <v>1486</v>
      </c>
      <c r="G105" s="37"/>
      <c r="H105" s="37"/>
      <c r="I105" s="189"/>
      <c r="J105" s="37"/>
      <c r="K105" s="37"/>
      <c r="L105" s="40"/>
      <c r="M105" s="190"/>
      <c r="N105" s="191"/>
      <c r="O105" s="65"/>
      <c r="P105" s="65"/>
      <c r="Q105" s="65"/>
      <c r="R105" s="65"/>
      <c r="S105" s="65"/>
      <c r="T105" s="66"/>
      <c r="U105" s="35"/>
      <c r="V105" s="35"/>
      <c r="W105" s="35"/>
      <c r="X105" s="35"/>
      <c r="Y105" s="35"/>
      <c r="Z105" s="35"/>
      <c r="AA105" s="35"/>
      <c r="AB105" s="35"/>
      <c r="AC105" s="35"/>
      <c r="AD105" s="35"/>
      <c r="AE105" s="35"/>
      <c r="AT105" s="18" t="s">
        <v>141</v>
      </c>
      <c r="AU105" s="18" t="s">
        <v>82</v>
      </c>
    </row>
    <row r="106" spans="1:65" s="13" customFormat="1" ht="11.25">
      <c r="B106" s="192"/>
      <c r="C106" s="193"/>
      <c r="D106" s="187" t="s">
        <v>143</v>
      </c>
      <c r="E106" s="194" t="s">
        <v>19</v>
      </c>
      <c r="F106" s="195" t="s">
        <v>1487</v>
      </c>
      <c r="G106" s="193"/>
      <c r="H106" s="194" t="s">
        <v>19</v>
      </c>
      <c r="I106" s="196"/>
      <c r="J106" s="193"/>
      <c r="K106" s="193"/>
      <c r="L106" s="197"/>
      <c r="M106" s="198"/>
      <c r="N106" s="199"/>
      <c r="O106" s="199"/>
      <c r="P106" s="199"/>
      <c r="Q106" s="199"/>
      <c r="R106" s="199"/>
      <c r="S106" s="199"/>
      <c r="T106" s="200"/>
      <c r="AT106" s="201" t="s">
        <v>143</v>
      </c>
      <c r="AU106" s="201" t="s">
        <v>82</v>
      </c>
      <c r="AV106" s="13" t="s">
        <v>80</v>
      </c>
      <c r="AW106" s="13" t="s">
        <v>33</v>
      </c>
      <c r="AX106" s="13" t="s">
        <v>72</v>
      </c>
      <c r="AY106" s="201" t="s">
        <v>132</v>
      </c>
    </row>
    <row r="107" spans="1:65" s="14" customFormat="1" ht="11.25">
      <c r="B107" s="202"/>
      <c r="C107" s="203"/>
      <c r="D107" s="187" t="s">
        <v>143</v>
      </c>
      <c r="E107" s="204" t="s">
        <v>19</v>
      </c>
      <c r="F107" s="205" t="s">
        <v>1488</v>
      </c>
      <c r="G107" s="203"/>
      <c r="H107" s="206">
        <v>34</v>
      </c>
      <c r="I107" s="207"/>
      <c r="J107" s="203"/>
      <c r="K107" s="203"/>
      <c r="L107" s="208"/>
      <c r="M107" s="209"/>
      <c r="N107" s="210"/>
      <c r="O107" s="210"/>
      <c r="P107" s="210"/>
      <c r="Q107" s="210"/>
      <c r="R107" s="210"/>
      <c r="S107" s="210"/>
      <c r="T107" s="211"/>
      <c r="AT107" s="212" t="s">
        <v>143</v>
      </c>
      <c r="AU107" s="212" t="s">
        <v>82</v>
      </c>
      <c r="AV107" s="14" t="s">
        <v>82</v>
      </c>
      <c r="AW107" s="14" t="s">
        <v>33</v>
      </c>
      <c r="AX107" s="14" t="s">
        <v>80</v>
      </c>
      <c r="AY107" s="212" t="s">
        <v>132</v>
      </c>
    </row>
    <row r="108" spans="1:65" s="2" customFormat="1" ht="14.45" customHeight="1">
      <c r="A108" s="35"/>
      <c r="B108" s="36"/>
      <c r="C108" s="174" t="s">
        <v>193</v>
      </c>
      <c r="D108" s="174" t="s">
        <v>134</v>
      </c>
      <c r="E108" s="175" t="s">
        <v>1489</v>
      </c>
      <c r="F108" s="176" t="s">
        <v>1490</v>
      </c>
      <c r="G108" s="177" t="s">
        <v>293</v>
      </c>
      <c r="H108" s="178">
        <v>34</v>
      </c>
      <c r="I108" s="179"/>
      <c r="J108" s="180">
        <f>ROUND(I108*H108,2)</f>
        <v>0</v>
      </c>
      <c r="K108" s="176" t="s">
        <v>138</v>
      </c>
      <c r="L108" s="40"/>
      <c r="M108" s="181" t="s">
        <v>19</v>
      </c>
      <c r="N108" s="182" t="s">
        <v>43</v>
      </c>
      <c r="O108" s="65"/>
      <c r="P108" s="183">
        <f>O108*H108</f>
        <v>0</v>
      </c>
      <c r="Q108" s="183">
        <v>5.0000000000000002E-5</v>
      </c>
      <c r="R108" s="183">
        <f>Q108*H108</f>
        <v>1.7000000000000001E-3</v>
      </c>
      <c r="S108" s="183">
        <v>0</v>
      </c>
      <c r="T108" s="184">
        <f>S108*H108</f>
        <v>0</v>
      </c>
      <c r="U108" s="35"/>
      <c r="V108" s="35"/>
      <c r="W108" s="35"/>
      <c r="X108" s="35"/>
      <c r="Y108" s="35"/>
      <c r="Z108" s="35"/>
      <c r="AA108" s="35"/>
      <c r="AB108" s="35"/>
      <c r="AC108" s="35"/>
      <c r="AD108" s="35"/>
      <c r="AE108" s="35"/>
      <c r="AR108" s="185" t="s">
        <v>139</v>
      </c>
      <c r="AT108" s="185" t="s">
        <v>134</v>
      </c>
      <c r="AU108" s="185" t="s">
        <v>82</v>
      </c>
      <c r="AY108" s="18" t="s">
        <v>132</v>
      </c>
      <c r="BE108" s="186">
        <f>IF(N108="základní",J108,0)</f>
        <v>0</v>
      </c>
      <c r="BF108" s="186">
        <f>IF(N108="snížená",J108,0)</f>
        <v>0</v>
      </c>
      <c r="BG108" s="186">
        <f>IF(N108="zákl. přenesená",J108,0)</f>
        <v>0</v>
      </c>
      <c r="BH108" s="186">
        <f>IF(N108="sníž. přenesená",J108,0)</f>
        <v>0</v>
      </c>
      <c r="BI108" s="186">
        <f>IF(N108="nulová",J108,0)</f>
        <v>0</v>
      </c>
      <c r="BJ108" s="18" t="s">
        <v>80</v>
      </c>
      <c r="BK108" s="186">
        <f>ROUND(I108*H108,2)</f>
        <v>0</v>
      </c>
      <c r="BL108" s="18" t="s">
        <v>139</v>
      </c>
      <c r="BM108" s="185" t="s">
        <v>1491</v>
      </c>
    </row>
    <row r="109" spans="1:65" s="2" customFormat="1" ht="48.75">
      <c r="A109" s="35"/>
      <c r="B109" s="36"/>
      <c r="C109" s="37"/>
      <c r="D109" s="187" t="s">
        <v>141</v>
      </c>
      <c r="E109" s="37"/>
      <c r="F109" s="188" t="s">
        <v>1486</v>
      </c>
      <c r="G109" s="37"/>
      <c r="H109" s="37"/>
      <c r="I109" s="189"/>
      <c r="J109" s="37"/>
      <c r="K109" s="37"/>
      <c r="L109" s="40"/>
      <c r="M109" s="190"/>
      <c r="N109" s="191"/>
      <c r="O109" s="65"/>
      <c r="P109" s="65"/>
      <c r="Q109" s="65"/>
      <c r="R109" s="65"/>
      <c r="S109" s="65"/>
      <c r="T109" s="66"/>
      <c r="U109" s="35"/>
      <c r="V109" s="35"/>
      <c r="W109" s="35"/>
      <c r="X109" s="35"/>
      <c r="Y109" s="35"/>
      <c r="Z109" s="35"/>
      <c r="AA109" s="35"/>
      <c r="AB109" s="35"/>
      <c r="AC109" s="35"/>
      <c r="AD109" s="35"/>
      <c r="AE109" s="35"/>
      <c r="AT109" s="18" t="s">
        <v>141</v>
      </c>
      <c r="AU109" s="18" t="s">
        <v>82</v>
      </c>
    </row>
    <row r="110" spans="1:65" s="14" customFormat="1" ht="11.25">
      <c r="B110" s="202"/>
      <c r="C110" s="203"/>
      <c r="D110" s="187" t="s">
        <v>143</v>
      </c>
      <c r="E110" s="204" t="s">
        <v>19</v>
      </c>
      <c r="F110" s="205" t="s">
        <v>346</v>
      </c>
      <c r="G110" s="203"/>
      <c r="H110" s="206">
        <v>34</v>
      </c>
      <c r="I110" s="207"/>
      <c r="J110" s="203"/>
      <c r="K110" s="203"/>
      <c r="L110" s="208"/>
      <c r="M110" s="209"/>
      <c r="N110" s="210"/>
      <c r="O110" s="210"/>
      <c r="P110" s="210"/>
      <c r="Q110" s="210"/>
      <c r="R110" s="210"/>
      <c r="S110" s="210"/>
      <c r="T110" s="211"/>
      <c r="AT110" s="212" t="s">
        <v>143</v>
      </c>
      <c r="AU110" s="212" t="s">
        <v>82</v>
      </c>
      <c r="AV110" s="14" t="s">
        <v>82</v>
      </c>
      <c r="AW110" s="14" t="s">
        <v>33</v>
      </c>
      <c r="AX110" s="14" t="s">
        <v>80</v>
      </c>
      <c r="AY110" s="212" t="s">
        <v>132</v>
      </c>
    </row>
    <row r="111" spans="1:65" s="2" customFormat="1" ht="14.45" customHeight="1">
      <c r="A111" s="35"/>
      <c r="B111" s="36"/>
      <c r="C111" s="224" t="s">
        <v>200</v>
      </c>
      <c r="D111" s="224" t="s">
        <v>214</v>
      </c>
      <c r="E111" s="225" t="s">
        <v>1492</v>
      </c>
      <c r="F111" s="226" t="s">
        <v>1493</v>
      </c>
      <c r="G111" s="227" t="s">
        <v>293</v>
      </c>
      <c r="H111" s="228">
        <v>136</v>
      </c>
      <c r="I111" s="229"/>
      <c r="J111" s="230">
        <f>ROUND(I111*H111,2)</f>
        <v>0</v>
      </c>
      <c r="K111" s="226" t="s">
        <v>138</v>
      </c>
      <c r="L111" s="231"/>
      <c r="M111" s="232" t="s">
        <v>19</v>
      </c>
      <c r="N111" s="233" t="s">
        <v>43</v>
      </c>
      <c r="O111" s="65"/>
      <c r="P111" s="183">
        <f>O111*H111</f>
        <v>0</v>
      </c>
      <c r="Q111" s="183">
        <v>4.7200000000000002E-3</v>
      </c>
      <c r="R111" s="183">
        <f>Q111*H111</f>
        <v>0.64192000000000005</v>
      </c>
      <c r="S111" s="183">
        <v>0</v>
      </c>
      <c r="T111" s="184">
        <f>S111*H111</f>
        <v>0</v>
      </c>
      <c r="U111" s="35"/>
      <c r="V111" s="35"/>
      <c r="W111" s="35"/>
      <c r="X111" s="35"/>
      <c r="Y111" s="35"/>
      <c r="Z111" s="35"/>
      <c r="AA111" s="35"/>
      <c r="AB111" s="35"/>
      <c r="AC111" s="35"/>
      <c r="AD111" s="35"/>
      <c r="AE111" s="35"/>
      <c r="AR111" s="185" t="s">
        <v>186</v>
      </c>
      <c r="AT111" s="185" t="s">
        <v>214</v>
      </c>
      <c r="AU111" s="185" t="s">
        <v>82</v>
      </c>
      <c r="AY111" s="18" t="s">
        <v>132</v>
      </c>
      <c r="BE111" s="186">
        <f>IF(N111="základní",J111,0)</f>
        <v>0</v>
      </c>
      <c r="BF111" s="186">
        <f>IF(N111="snížená",J111,0)</f>
        <v>0</v>
      </c>
      <c r="BG111" s="186">
        <f>IF(N111="zákl. přenesená",J111,0)</f>
        <v>0</v>
      </c>
      <c r="BH111" s="186">
        <f>IF(N111="sníž. přenesená",J111,0)</f>
        <v>0</v>
      </c>
      <c r="BI111" s="186">
        <f>IF(N111="nulová",J111,0)</f>
        <v>0</v>
      </c>
      <c r="BJ111" s="18" t="s">
        <v>80</v>
      </c>
      <c r="BK111" s="186">
        <f>ROUND(I111*H111,2)</f>
        <v>0</v>
      </c>
      <c r="BL111" s="18" t="s">
        <v>139</v>
      </c>
      <c r="BM111" s="185" t="s">
        <v>1494</v>
      </c>
    </row>
    <row r="112" spans="1:65" s="14" customFormat="1" ht="11.25">
      <c r="B112" s="202"/>
      <c r="C112" s="203"/>
      <c r="D112" s="187" t="s">
        <v>143</v>
      </c>
      <c r="E112" s="204" t="s">
        <v>19</v>
      </c>
      <c r="F112" s="205" t="s">
        <v>1495</v>
      </c>
      <c r="G112" s="203"/>
      <c r="H112" s="206">
        <v>102</v>
      </c>
      <c r="I112" s="207"/>
      <c r="J112" s="203"/>
      <c r="K112" s="203"/>
      <c r="L112" s="208"/>
      <c r="M112" s="209"/>
      <c r="N112" s="210"/>
      <c r="O112" s="210"/>
      <c r="P112" s="210"/>
      <c r="Q112" s="210"/>
      <c r="R112" s="210"/>
      <c r="S112" s="210"/>
      <c r="T112" s="211"/>
      <c r="AT112" s="212" t="s">
        <v>143</v>
      </c>
      <c r="AU112" s="212" t="s">
        <v>82</v>
      </c>
      <c r="AV112" s="14" t="s">
        <v>82</v>
      </c>
      <c r="AW112" s="14" t="s">
        <v>33</v>
      </c>
      <c r="AX112" s="14" t="s">
        <v>72</v>
      </c>
      <c r="AY112" s="212" t="s">
        <v>132</v>
      </c>
    </row>
    <row r="113" spans="1:65" s="13" customFormat="1" ht="11.25">
      <c r="B113" s="192"/>
      <c r="C113" s="193"/>
      <c r="D113" s="187" t="s">
        <v>143</v>
      </c>
      <c r="E113" s="194" t="s">
        <v>19</v>
      </c>
      <c r="F113" s="195" t="s">
        <v>1496</v>
      </c>
      <c r="G113" s="193"/>
      <c r="H113" s="194" t="s">
        <v>19</v>
      </c>
      <c r="I113" s="196"/>
      <c r="J113" s="193"/>
      <c r="K113" s="193"/>
      <c r="L113" s="197"/>
      <c r="M113" s="198"/>
      <c r="N113" s="199"/>
      <c r="O113" s="199"/>
      <c r="P113" s="199"/>
      <c r="Q113" s="199"/>
      <c r="R113" s="199"/>
      <c r="S113" s="199"/>
      <c r="T113" s="200"/>
      <c r="AT113" s="201" t="s">
        <v>143</v>
      </c>
      <c r="AU113" s="201" t="s">
        <v>82</v>
      </c>
      <c r="AV113" s="13" t="s">
        <v>80</v>
      </c>
      <c r="AW113" s="13" t="s">
        <v>33</v>
      </c>
      <c r="AX113" s="13" t="s">
        <v>72</v>
      </c>
      <c r="AY113" s="201" t="s">
        <v>132</v>
      </c>
    </row>
    <row r="114" spans="1:65" s="14" customFormat="1" ht="11.25">
      <c r="B114" s="202"/>
      <c r="C114" s="203"/>
      <c r="D114" s="187" t="s">
        <v>143</v>
      </c>
      <c r="E114" s="204" t="s">
        <v>19</v>
      </c>
      <c r="F114" s="205" t="s">
        <v>1488</v>
      </c>
      <c r="G114" s="203"/>
      <c r="H114" s="206">
        <v>34</v>
      </c>
      <c r="I114" s="207"/>
      <c r="J114" s="203"/>
      <c r="K114" s="203"/>
      <c r="L114" s="208"/>
      <c r="M114" s="209"/>
      <c r="N114" s="210"/>
      <c r="O114" s="210"/>
      <c r="P114" s="210"/>
      <c r="Q114" s="210"/>
      <c r="R114" s="210"/>
      <c r="S114" s="210"/>
      <c r="T114" s="211"/>
      <c r="AT114" s="212" t="s">
        <v>143</v>
      </c>
      <c r="AU114" s="212" t="s">
        <v>82</v>
      </c>
      <c r="AV114" s="14" t="s">
        <v>82</v>
      </c>
      <c r="AW114" s="14" t="s">
        <v>33</v>
      </c>
      <c r="AX114" s="14" t="s">
        <v>72</v>
      </c>
      <c r="AY114" s="212" t="s">
        <v>132</v>
      </c>
    </row>
    <row r="115" spans="1:65" s="15" customFormat="1" ht="11.25">
      <c r="B115" s="213"/>
      <c r="C115" s="214"/>
      <c r="D115" s="187" t="s">
        <v>143</v>
      </c>
      <c r="E115" s="215" t="s">
        <v>19</v>
      </c>
      <c r="F115" s="216" t="s">
        <v>163</v>
      </c>
      <c r="G115" s="214"/>
      <c r="H115" s="217">
        <v>136</v>
      </c>
      <c r="I115" s="218"/>
      <c r="J115" s="214"/>
      <c r="K115" s="214"/>
      <c r="L115" s="219"/>
      <c r="M115" s="220"/>
      <c r="N115" s="221"/>
      <c r="O115" s="221"/>
      <c r="P115" s="221"/>
      <c r="Q115" s="221"/>
      <c r="R115" s="221"/>
      <c r="S115" s="221"/>
      <c r="T115" s="222"/>
      <c r="AT115" s="223" t="s">
        <v>143</v>
      </c>
      <c r="AU115" s="223" t="s">
        <v>82</v>
      </c>
      <c r="AV115" s="15" t="s">
        <v>139</v>
      </c>
      <c r="AW115" s="15" t="s">
        <v>33</v>
      </c>
      <c r="AX115" s="15" t="s">
        <v>80</v>
      </c>
      <c r="AY115" s="223" t="s">
        <v>132</v>
      </c>
    </row>
    <row r="116" spans="1:65" s="2" customFormat="1" ht="14.45" customHeight="1">
      <c r="A116" s="35"/>
      <c r="B116" s="36"/>
      <c r="C116" s="174" t="s">
        <v>205</v>
      </c>
      <c r="D116" s="174" t="s">
        <v>134</v>
      </c>
      <c r="E116" s="175" t="s">
        <v>1497</v>
      </c>
      <c r="F116" s="176" t="s">
        <v>1498</v>
      </c>
      <c r="G116" s="177" t="s">
        <v>137</v>
      </c>
      <c r="H116" s="178">
        <v>5.3040000000000003</v>
      </c>
      <c r="I116" s="179"/>
      <c r="J116" s="180">
        <f>ROUND(I116*H116,2)</f>
        <v>0</v>
      </c>
      <c r="K116" s="176" t="s">
        <v>138</v>
      </c>
      <c r="L116" s="40"/>
      <c r="M116" s="181" t="s">
        <v>19</v>
      </c>
      <c r="N116" s="182" t="s">
        <v>43</v>
      </c>
      <c r="O116" s="65"/>
      <c r="P116" s="183">
        <f>O116*H116</f>
        <v>0</v>
      </c>
      <c r="Q116" s="183">
        <v>6.8999999999999997E-4</v>
      </c>
      <c r="R116" s="183">
        <f>Q116*H116</f>
        <v>3.6597600000000002E-3</v>
      </c>
      <c r="S116" s="183">
        <v>0</v>
      </c>
      <c r="T116" s="184">
        <f>S116*H116</f>
        <v>0</v>
      </c>
      <c r="U116" s="35"/>
      <c r="V116" s="35"/>
      <c r="W116" s="35"/>
      <c r="X116" s="35"/>
      <c r="Y116" s="35"/>
      <c r="Z116" s="35"/>
      <c r="AA116" s="35"/>
      <c r="AB116" s="35"/>
      <c r="AC116" s="35"/>
      <c r="AD116" s="35"/>
      <c r="AE116" s="35"/>
      <c r="AR116" s="185" t="s">
        <v>139</v>
      </c>
      <c r="AT116" s="185" t="s">
        <v>134</v>
      </c>
      <c r="AU116" s="185" t="s">
        <v>82</v>
      </c>
      <c r="AY116" s="18" t="s">
        <v>132</v>
      </c>
      <c r="BE116" s="186">
        <f>IF(N116="základní",J116,0)</f>
        <v>0</v>
      </c>
      <c r="BF116" s="186">
        <f>IF(N116="snížená",J116,0)</f>
        <v>0</v>
      </c>
      <c r="BG116" s="186">
        <f>IF(N116="zákl. přenesená",J116,0)</f>
        <v>0</v>
      </c>
      <c r="BH116" s="186">
        <f>IF(N116="sníž. přenesená",J116,0)</f>
        <v>0</v>
      </c>
      <c r="BI116" s="186">
        <f>IF(N116="nulová",J116,0)</f>
        <v>0</v>
      </c>
      <c r="BJ116" s="18" t="s">
        <v>80</v>
      </c>
      <c r="BK116" s="186">
        <f>ROUND(I116*H116,2)</f>
        <v>0</v>
      </c>
      <c r="BL116" s="18" t="s">
        <v>139</v>
      </c>
      <c r="BM116" s="185" t="s">
        <v>1499</v>
      </c>
    </row>
    <row r="117" spans="1:65" s="2" customFormat="1" ht="29.25">
      <c r="A117" s="35"/>
      <c r="B117" s="36"/>
      <c r="C117" s="37"/>
      <c r="D117" s="187" t="s">
        <v>141</v>
      </c>
      <c r="E117" s="37"/>
      <c r="F117" s="188" t="s">
        <v>1500</v>
      </c>
      <c r="G117" s="37"/>
      <c r="H117" s="37"/>
      <c r="I117" s="189"/>
      <c r="J117" s="37"/>
      <c r="K117" s="37"/>
      <c r="L117" s="40"/>
      <c r="M117" s="190"/>
      <c r="N117" s="191"/>
      <c r="O117" s="65"/>
      <c r="P117" s="65"/>
      <c r="Q117" s="65"/>
      <c r="R117" s="65"/>
      <c r="S117" s="65"/>
      <c r="T117" s="66"/>
      <c r="U117" s="35"/>
      <c r="V117" s="35"/>
      <c r="W117" s="35"/>
      <c r="X117" s="35"/>
      <c r="Y117" s="35"/>
      <c r="Z117" s="35"/>
      <c r="AA117" s="35"/>
      <c r="AB117" s="35"/>
      <c r="AC117" s="35"/>
      <c r="AD117" s="35"/>
      <c r="AE117" s="35"/>
      <c r="AT117" s="18" t="s">
        <v>141</v>
      </c>
      <c r="AU117" s="18" t="s">
        <v>82</v>
      </c>
    </row>
    <row r="118" spans="1:65" s="14" customFormat="1" ht="11.25">
      <c r="B118" s="202"/>
      <c r="C118" s="203"/>
      <c r="D118" s="187" t="s">
        <v>143</v>
      </c>
      <c r="E118" s="204" t="s">
        <v>19</v>
      </c>
      <c r="F118" s="205" t="s">
        <v>1501</v>
      </c>
      <c r="G118" s="203"/>
      <c r="H118" s="206">
        <v>5.3040000000000003</v>
      </c>
      <c r="I118" s="207"/>
      <c r="J118" s="203"/>
      <c r="K118" s="203"/>
      <c r="L118" s="208"/>
      <c r="M118" s="209"/>
      <c r="N118" s="210"/>
      <c r="O118" s="210"/>
      <c r="P118" s="210"/>
      <c r="Q118" s="210"/>
      <c r="R118" s="210"/>
      <c r="S118" s="210"/>
      <c r="T118" s="211"/>
      <c r="AT118" s="212" t="s">
        <v>143</v>
      </c>
      <c r="AU118" s="212" t="s">
        <v>82</v>
      </c>
      <c r="AV118" s="14" t="s">
        <v>82</v>
      </c>
      <c r="AW118" s="14" t="s">
        <v>33</v>
      </c>
      <c r="AX118" s="14" t="s">
        <v>80</v>
      </c>
      <c r="AY118" s="212" t="s">
        <v>132</v>
      </c>
    </row>
    <row r="119" spans="1:65" s="2" customFormat="1" ht="14.45" customHeight="1">
      <c r="A119" s="35"/>
      <c r="B119" s="36"/>
      <c r="C119" s="174" t="s">
        <v>213</v>
      </c>
      <c r="D119" s="174" t="s">
        <v>134</v>
      </c>
      <c r="E119" s="175" t="s">
        <v>1502</v>
      </c>
      <c r="F119" s="176" t="s">
        <v>1503</v>
      </c>
      <c r="G119" s="177" t="s">
        <v>293</v>
      </c>
      <c r="H119" s="178">
        <v>34</v>
      </c>
      <c r="I119" s="179"/>
      <c r="J119" s="180">
        <f>ROUND(I119*H119,2)</f>
        <v>0</v>
      </c>
      <c r="K119" s="176" t="s">
        <v>19</v>
      </c>
      <c r="L119" s="40"/>
      <c r="M119" s="181" t="s">
        <v>19</v>
      </c>
      <c r="N119" s="182" t="s">
        <v>43</v>
      </c>
      <c r="O119" s="65"/>
      <c r="P119" s="183">
        <f>O119*H119</f>
        <v>0</v>
      </c>
      <c r="Q119" s="183">
        <v>2.0799999999999998E-3</v>
      </c>
      <c r="R119" s="183">
        <f>Q119*H119</f>
        <v>7.0719999999999991E-2</v>
      </c>
      <c r="S119" s="183">
        <v>0</v>
      </c>
      <c r="T119" s="184">
        <f>S119*H119</f>
        <v>0</v>
      </c>
      <c r="U119" s="35"/>
      <c r="V119" s="35"/>
      <c r="W119" s="35"/>
      <c r="X119" s="35"/>
      <c r="Y119" s="35"/>
      <c r="Z119" s="35"/>
      <c r="AA119" s="35"/>
      <c r="AB119" s="35"/>
      <c r="AC119" s="35"/>
      <c r="AD119" s="35"/>
      <c r="AE119" s="35"/>
      <c r="AR119" s="185" t="s">
        <v>139</v>
      </c>
      <c r="AT119" s="185" t="s">
        <v>134</v>
      </c>
      <c r="AU119" s="185" t="s">
        <v>82</v>
      </c>
      <c r="AY119" s="18" t="s">
        <v>132</v>
      </c>
      <c r="BE119" s="186">
        <f>IF(N119="základní",J119,0)</f>
        <v>0</v>
      </c>
      <c r="BF119" s="186">
        <f>IF(N119="snížená",J119,0)</f>
        <v>0</v>
      </c>
      <c r="BG119" s="186">
        <f>IF(N119="zákl. přenesená",J119,0)</f>
        <v>0</v>
      </c>
      <c r="BH119" s="186">
        <f>IF(N119="sníž. přenesená",J119,0)</f>
        <v>0</v>
      </c>
      <c r="BI119" s="186">
        <f>IF(N119="nulová",J119,0)</f>
        <v>0</v>
      </c>
      <c r="BJ119" s="18" t="s">
        <v>80</v>
      </c>
      <c r="BK119" s="186">
        <f>ROUND(I119*H119,2)</f>
        <v>0</v>
      </c>
      <c r="BL119" s="18" t="s">
        <v>139</v>
      </c>
      <c r="BM119" s="185" t="s">
        <v>1504</v>
      </c>
    </row>
    <row r="120" spans="1:65" s="14" customFormat="1" ht="11.25">
      <c r="B120" s="202"/>
      <c r="C120" s="203"/>
      <c r="D120" s="187" t="s">
        <v>143</v>
      </c>
      <c r="E120" s="204" t="s">
        <v>19</v>
      </c>
      <c r="F120" s="205" t="s">
        <v>1488</v>
      </c>
      <c r="G120" s="203"/>
      <c r="H120" s="206">
        <v>34</v>
      </c>
      <c r="I120" s="207"/>
      <c r="J120" s="203"/>
      <c r="K120" s="203"/>
      <c r="L120" s="208"/>
      <c r="M120" s="209"/>
      <c r="N120" s="210"/>
      <c r="O120" s="210"/>
      <c r="P120" s="210"/>
      <c r="Q120" s="210"/>
      <c r="R120" s="210"/>
      <c r="S120" s="210"/>
      <c r="T120" s="211"/>
      <c r="AT120" s="212" t="s">
        <v>143</v>
      </c>
      <c r="AU120" s="212" t="s">
        <v>82</v>
      </c>
      <c r="AV120" s="14" t="s">
        <v>82</v>
      </c>
      <c r="AW120" s="14" t="s">
        <v>33</v>
      </c>
      <c r="AX120" s="14" t="s">
        <v>80</v>
      </c>
      <c r="AY120" s="212" t="s">
        <v>132</v>
      </c>
    </row>
    <row r="121" spans="1:65" s="2" customFormat="1" ht="24.2" customHeight="1">
      <c r="A121" s="35"/>
      <c r="B121" s="36"/>
      <c r="C121" s="174" t="s">
        <v>220</v>
      </c>
      <c r="D121" s="174" t="s">
        <v>134</v>
      </c>
      <c r="E121" s="175" t="s">
        <v>1505</v>
      </c>
      <c r="F121" s="176" t="s">
        <v>1506</v>
      </c>
      <c r="G121" s="177" t="s">
        <v>1507</v>
      </c>
      <c r="H121" s="178">
        <v>0.34</v>
      </c>
      <c r="I121" s="179"/>
      <c r="J121" s="180">
        <f>ROUND(I121*H121,2)</f>
        <v>0</v>
      </c>
      <c r="K121" s="176" t="s">
        <v>138</v>
      </c>
      <c r="L121" s="40"/>
      <c r="M121" s="181" t="s">
        <v>19</v>
      </c>
      <c r="N121" s="182" t="s">
        <v>43</v>
      </c>
      <c r="O121" s="65"/>
      <c r="P121" s="183">
        <f>O121*H121</f>
        <v>0</v>
      </c>
      <c r="Q121" s="183">
        <v>0</v>
      </c>
      <c r="R121" s="183">
        <f>Q121*H121</f>
        <v>0</v>
      </c>
      <c r="S121" s="183">
        <v>0</v>
      </c>
      <c r="T121" s="184">
        <f>S121*H121</f>
        <v>0</v>
      </c>
      <c r="U121" s="35"/>
      <c r="V121" s="35"/>
      <c r="W121" s="35"/>
      <c r="X121" s="35"/>
      <c r="Y121" s="35"/>
      <c r="Z121" s="35"/>
      <c r="AA121" s="35"/>
      <c r="AB121" s="35"/>
      <c r="AC121" s="35"/>
      <c r="AD121" s="35"/>
      <c r="AE121" s="35"/>
      <c r="AR121" s="185" t="s">
        <v>139</v>
      </c>
      <c r="AT121" s="185" t="s">
        <v>134</v>
      </c>
      <c r="AU121" s="185" t="s">
        <v>82</v>
      </c>
      <c r="AY121" s="18" t="s">
        <v>132</v>
      </c>
      <c r="BE121" s="186">
        <f>IF(N121="základní",J121,0)</f>
        <v>0</v>
      </c>
      <c r="BF121" s="186">
        <f>IF(N121="snížená",J121,0)</f>
        <v>0</v>
      </c>
      <c r="BG121" s="186">
        <f>IF(N121="zákl. přenesená",J121,0)</f>
        <v>0</v>
      </c>
      <c r="BH121" s="186">
        <f>IF(N121="sníž. přenesená",J121,0)</f>
        <v>0</v>
      </c>
      <c r="BI121" s="186">
        <f>IF(N121="nulová",J121,0)</f>
        <v>0</v>
      </c>
      <c r="BJ121" s="18" t="s">
        <v>80</v>
      </c>
      <c r="BK121" s="186">
        <f>ROUND(I121*H121,2)</f>
        <v>0</v>
      </c>
      <c r="BL121" s="18" t="s">
        <v>139</v>
      </c>
      <c r="BM121" s="185" t="s">
        <v>1508</v>
      </c>
    </row>
    <row r="122" spans="1:65" s="2" customFormat="1" ht="107.25">
      <c r="A122" s="35"/>
      <c r="B122" s="36"/>
      <c r="C122" s="37"/>
      <c r="D122" s="187" t="s">
        <v>141</v>
      </c>
      <c r="E122" s="37"/>
      <c r="F122" s="188" t="s">
        <v>1509</v>
      </c>
      <c r="G122" s="37"/>
      <c r="H122" s="37"/>
      <c r="I122" s="189"/>
      <c r="J122" s="37"/>
      <c r="K122" s="37"/>
      <c r="L122" s="40"/>
      <c r="M122" s="190"/>
      <c r="N122" s="191"/>
      <c r="O122" s="65"/>
      <c r="P122" s="65"/>
      <c r="Q122" s="65"/>
      <c r="R122" s="65"/>
      <c r="S122" s="65"/>
      <c r="T122" s="66"/>
      <c r="U122" s="35"/>
      <c r="V122" s="35"/>
      <c r="W122" s="35"/>
      <c r="X122" s="35"/>
      <c r="Y122" s="35"/>
      <c r="Z122" s="35"/>
      <c r="AA122" s="35"/>
      <c r="AB122" s="35"/>
      <c r="AC122" s="35"/>
      <c r="AD122" s="35"/>
      <c r="AE122" s="35"/>
      <c r="AT122" s="18" t="s">
        <v>141</v>
      </c>
      <c r="AU122" s="18" t="s">
        <v>82</v>
      </c>
    </row>
    <row r="123" spans="1:65" s="14" customFormat="1" ht="11.25">
      <c r="B123" s="202"/>
      <c r="C123" s="203"/>
      <c r="D123" s="187" t="s">
        <v>143</v>
      </c>
      <c r="E123" s="204" t="s">
        <v>19</v>
      </c>
      <c r="F123" s="205" t="s">
        <v>1510</v>
      </c>
      <c r="G123" s="203"/>
      <c r="H123" s="206">
        <v>0.34</v>
      </c>
      <c r="I123" s="207"/>
      <c r="J123" s="203"/>
      <c r="K123" s="203"/>
      <c r="L123" s="208"/>
      <c r="M123" s="209"/>
      <c r="N123" s="210"/>
      <c r="O123" s="210"/>
      <c r="P123" s="210"/>
      <c r="Q123" s="210"/>
      <c r="R123" s="210"/>
      <c r="S123" s="210"/>
      <c r="T123" s="211"/>
      <c r="AT123" s="212" t="s">
        <v>143</v>
      </c>
      <c r="AU123" s="212" t="s">
        <v>82</v>
      </c>
      <c r="AV123" s="14" t="s">
        <v>82</v>
      </c>
      <c r="AW123" s="14" t="s">
        <v>33</v>
      </c>
      <c r="AX123" s="14" t="s">
        <v>80</v>
      </c>
      <c r="AY123" s="212" t="s">
        <v>132</v>
      </c>
    </row>
    <row r="124" spans="1:65" s="2" customFormat="1" ht="14.45" customHeight="1">
      <c r="A124" s="35"/>
      <c r="B124" s="36"/>
      <c r="C124" s="224" t="s">
        <v>226</v>
      </c>
      <c r="D124" s="224" t="s">
        <v>214</v>
      </c>
      <c r="E124" s="225" t="s">
        <v>1511</v>
      </c>
      <c r="F124" s="226" t="s">
        <v>1512</v>
      </c>
      <c r="G124" s="227" t="s">
        <v>250</v>
      </c>
      <c r="H124" s="228">
        <v>0.34</v>
      </c>
      <c r="I124" s="229"/>
      <c r="J124" s="230">
        <f>ROUND(I124*H124,2)</f>
        <v>0</v>
      </c>
      <c r="K124" s="226" t="s">
        <v>19</v>
      </c>
      <c r="L124" s="231"/>
      <c r="M124" s="232" t="s">
        <v>19</v>
      </c>
      <c r="N124" s="233" t="s">
        <v>43</v>
      </c>
      <c r="O124" s="65"/>
      <c r="P124" s="183">
        <f>O124*H124</f>
        <v>0</v>
      </c>
      <c r="Q124" s="183">
        <v>0</v>
      </c>
      <c r="R124" s="183">
        <f>Q124*H124</f>
        <v>0</v>
      </c>
      <c r="S124" s="183">
        <v>0</v>
      </c>
      <c r="T124" s="184">
        <f>S124*H124</f>
        <v>0</v>
      </c>
      <c r="U124" s="35"/>
      <c r="V124" s="35"/>
      <c r="W124" s="35"/>
      <c r="X124" s="35"/>
      <c r="Y124" s="35"/>
      <c r="Z124" s="35"/>
      <c r="AA124" s="35"/>
      <c r="AB124" s="35"/>
      <c r="AC124" s="35"/>
      <c r="AD124" s="35"/>
      <c r="AE124" s="35"/>
      <c r="AR124" s="185" t="s">
        <v>186</v>
      </c>
      <c r="AT124" s="185" t="s">
        <v>214</v>
      </c>
      <c r="AU124" s="185" t="s">
        <v>82</v>
      </c>
      <c r="AY124" s="18" t="s">
        <v>132</v>
      </c>
      <c r="BE124" s="186">
        <f>IF(N124="základní",J124,0)</f>
        <v>0</v>
      </c>
      <c r="BF124" s="186">
        <f>IF(N124="snížená",J124,0)</f>
        <v>0</v>
      </c>
      <c r="BG124" s="186">
        <f>IF(N124="zákl. přenesená",J124,0)</f>
        <v>0</v>
      </c>
      <c r="BH124" s="186">
        <f>IF(N124="sníž. přenesená",J124,0)</f>
        <v>0</v>
      </c>
      <c r="BI124" s="186">
        <f>IF(N124="nulová",J124,0)</f>
        <v>0</v>
      </c>
      <c r="BJ124" s="18" t="s">
        <v>80</v>
      </c>
      <c r="BK124" s="186">
        <f>ROUND(I124*H124,2)</f>
        <v>0</v>
      </c>
      <c r="BL124" s="18" t="s">
        <v>139</v>
      </c>
      <c r="BM124" s="185" t="s">
        <v>1513</v>
      </c>
    </row>
    <row r="125" spans="1:65" s="2" customFormat="1" ht="19.5">
      <c r="A125" s="35"/>
      <c r="B125" s="36"/>
      <c r="C125" s="37"/>
      <c r="D125" s="187" t="s">
        <v>295</v>
      </c>
      <c r="E125" s="37"/>
      <c r="F125" s="188" t="s">
        <v>1514</v>
      </c>
      <c r="G125" s="37"/>
      <c r="H125" s="37"/>
      <c r="I125" s="189"/>
      <c r="J125" s="37"/>
      <c r="K125" s="37"/>
      <c r="L125" s="40"/>
      <c r="M125" s="190"/>
      <c r="N125" s="191"/>
      <c r="O125" s="65"/>
      <c r="P125" s="65"/>
      <c r="Q125" s="65"/>
      <c r="R125" s="65"/>
      <c r="S125" s="65"/>
      <c r="T125" s="66"/>
      <c r="U125" s="35"/>
      <c r="V125" s="35"/>
      <c r="W125" s="35"/>
      <c r="X125" s="35"/>
      <c r="Y125" s="35"/>
      <c r="Z125" s="35"/>
      <c r="AA125" s="35"/>
      <c r="AB125" s="35"/>
      <c r="AC125" s="35"/>
      <c r="AD125" s="35"/>
      <c r="AE125" s="35"/>
      <c r="AT125" s="18" t="s">
        <v>295</v>
      </c>
      <c r="AU125" s="18" t="s">
        <v>82</v>
      </c>
    </row>
    <row r="126" spans="1:65" s="14" customFormat="1" ht="11.25">
      <c r="B126" s="202"/>
      <c r="C126" s="203"/>
      <c r="D126" s="187" t="s">
        <v>143</v>
      </c>
      <c r="E126" s="204" t="s">
        <v>19</v>
      </c>
      <c r="F126" s="205" t="s">
        <v>1510</v>
      </c>
      <c r="G126" s="203"/>
      <c r="H126" s="206">
        <v>0.34</v>
      </c>
      <c r="I126" s="207"/>
      <c r="J126" s="203"/>
      <c r="K126" s="203"/>
      <c r="L126" s="208"/>
      <c r="M126" s="209"/>
      <c r="N126" s="210"/>
      <c r="O126" s="210"/>
      <c r="P126" s="210"/>
      <c r="Q126" s="210"/>
      <c r="R126" s="210"/>
      <c r="S126" s="210"/>
      <c r="T126" s="211"/>
      <c r="AT126" s="212" t="s">
        <v>143</v>
      </c>
      <c r="AU126" s="212" t="s">
        <v>82</v>
      </c>
      <c r="AV126" s="14" t="s">
        <v>82</v>
      </c>
      <c r="AW126" s="14" t="s">
        <v>33</v>
      </c>
      <c r="AX126" s="14" t="s">
        <v>80</v>
      </c>
      <c r="AY126" s="212" t="s">
        <v>132</v>
      </c>
    </row>
    <row r="127" spans="1:65" s="2" customFormat="1" ht="24.2" customHeight="1">
      <c r="A127" s="35"/>
      <c r="B127" s="36"/>
      <c r="C127" s="174" t="s">
        <v>8</v>
      </c>
      <c r="D127" s="174" t="s">
        <v>134</v>
      </c>
      <c r="E127" s="175" t="s">
        <v>1515</v>
      </c>
      <c r="F127" s="176" t="s">
        <v>1516</v>
      </c>
      <c r="G127" s="177" t="s">
        <v>217</v>
      </c>
      <c r="H127" s="178">
        <v>8.0000000000000002E-3</v>
      </c>
      <c r="I127" s="179"/>
      <c r="J127" s="180">
        <f>ROUND(I127*H127,2)</f>
        <v>0</v>
      </c>
      <c r="K127" s="176" t="s">
        <v>138</v>
      </c>
      <c r="L127" s="40"/>
      <c r="M127" s="181" t="s">
        <v>19</v>
      </c>
      <c r="N127" s="182" t="s">
        <v>43</v>
      </c>
      <c r="O127" s="65"/>
      <c r="P127" s="183">
        <f>O127*H127</f>
        <v>0</v>
      </c>
      <c r="Q127" s="183">
        <v>0</v>
      </c>
      <c r="R127" s="183">
        <f>Q127*H127</f>
        <v>0</v>
      </c>
      <c r="S127" s="183">
        <v>0</v>
      </c>
      <c r="T127" s="184">
        <f>S127*H127</f>
        <v>0</v>
      </c>
      <c r="U127" s="35"/>
      <c r="V127" s="35"/>
      <c r="W127" s="35"/>
      <c r="X127" s="35"/>
      <c r="Y127" s="35"/>
      <c r="Z127" s="35"/>
      <c r="AA127" s="35"/>
      <c r="AB127" s="35"/>
      <c r="AC127" s="35"/>
      <c r="AD127" s="35"/>
      <c r="AE127" s="35"/>
      <c r="AR127" s="185" t="s">
        <v>139</v>
      </c>
      <c r="AT127" s="185" t="s">
        <v>134</v>
      </c>
      <c r="AU127" s="185" t="s">
        <v>82</v>
      </c>
      <c r="AY127" s="18" t="s">
        <v>132</v>
      </c>
      <c r="BE127" s="186">
        <f>IF(N127="základní",J127,0)</f>
        <v>0</v>
      </c>
      <c r="BF127" s="186">
        <f>IF(N127="snížená",J127,0)</f>
        <v>0</v>
      </c>
      <c r="BG127" s="186">
        <f>IF(N127="zákl. přenesená",J127,0)</f>
        <v>0</v>
      </c>
      <c r="BH127" s="186">
        <f>IF(N127="sníž. přenesená",J127,0)</f>
        <v>0</v>
      </c>
      <c r="BI127" s="186">
        <f>IF(N127="nulová",J127,0)</f>
        <v>0</v>
      </c>
      <c r="BJ127" s="18" t="s">
        <v>80</v>
      </c>
      <c r="BK127" s="186">
        <f>ROUND(I127*H127,2)</f>
        <v>0</v>
      </c>
      <c r="BL127" s="18" t="s">
        <v>139</v>
      </c>
      <c r="BM127" s="185" t="s">
        <v>1517</v>
      </c>
    </row>
    <row r="128" spans="1:65" s="2" customFormat="1" ht="48.75">
      <c r="A128" s="35"/>
      <c r="B128" s="36"/>
      <c r="C128" s="37"/>
      <c r="D128" s="187" t="s">
        <v>141</v>
      </c>
      <c r="E128" s="37"/>
      <c r="F128" s="188" t="s">
        <v>1518</v>
      </c>
      <c r="G128" s="37"/>
      <c r="H128" s="37"/>
      <c r="I128" s="189"/>
      <c r="J128" s="37"/>
      <c r="K128" s="37"/>
      <c r="L128" s="40"/>
      <c r="M128" s="190"/>
      <c r="N128" s="191"/>
      <c r="O128" s="65"/>
      <c r="P128" s="65"/>
      <c r="Q128" s="65"/>
      <c r="R128" s="65"/>
      <c r="S128" s="65"/>
      <c r="T128" s="66"/>
      <c r="U128" s="35"/>
      <c r="V128" s="35"/>
      <c r="W128" s="35"/>
      <c r="X128" s="35"/>
      <c r="Y128" s="35"/>
      <c r="Z128" s="35"/>
      <c r="AA128" s="35"/>
      <c r="AB128" s="35"/>
      <c r="AC128" s="35"/>
      <c r="AD128" s="35"/>
      <c r="AE128" s="35"/>
      <c r="AT128" s="18" t="s">
        <v>141</v>
      </c>
      <c r="AU128" s="18" t="s">
        <v>82</v>
      </c>
    </row>
    <row r="129" spans="1:65" s="13" customFormat="1" ht="11.25">
      <c r="B129" s="192"/>
      <c r="C129" s="193"/>
      <c r="D129" s="187" t="s">
        <v>143</v>
      </c>
      <c r="E129" s="194" t="s">
        <v>19</v>
      </c>
      <c r="F129" s="195" t="s">
        <v>1519</v>
      </c>
      <c r="G129" s="193"/>
      <c r="H129" s="194" t="s">
        <v>19</v>
      </c>
      <c r="I129" s="196"/>
      <c r="J129" s="193"/>
      <c r="K129" s="193"/>
      <c r="L129" s="197"/>
      <c r="M129" s="198"/>
      <c r="N129" s="199"/>
      <c r="O129" s="199"/>
      <c r="P129" s="199"/>
      <c r="Q129" s="199"/>
      <c r="R129" s="199"/>
      <c r="S129" s="199"/>
      <c r="T129" s="200"/>
      <c r="AT129" s="201" t="s">
        <v>143</v>
      </c>
      <c r="AU129" s="201" t="s">
        <v>82</v>
      </c>
      <c r="AV129" s="13" t="s">
        <v>80</v>
      </c>
      <c r="AW129" s="13" t="s">
        <v>33</v>
      </c>
      <c r="AX129" s="13" t="s">
        <v>72</v>
      </c>
      <c r="AY129" s="201" t="s">
        <v>132</v>
      </c>
    </row>
    <row r="130" spans="1:65" s="14" customFormat="1" ht="11.25">
      <c r="B130" s="202"/>
      <c r="C130" s="203"/>
      <c r="D130" s="187" t="s">
        <v>143</v>
      </c>
      <c r="E130" s="204" t="s">
        <v>19</v>
      </c>
      <c r="F130" s="205" t="s">
        <v>1520</v>
      </c>
      <c r="G130" s="203"/>
      <c r="H130" s="206">
        <v>7.0000000000000001E-3</v>
      </c>
      <c r="I130" s="207"/>
      <c r="J130" s="203"/>
      <c r="K130" s="203"/>
      <c r="L130" s="208"/>
      <c r="M130" s="209"/>
      <c r="N130" s="210"/>
      <c r="O130" s="210"/>
      <c r="P130" s="210"/>
      <c r="Q130" s="210"/>
      <c r="R130" s="210"/>
      <c r="S130" s="210"/>
      <c r="T130" s="211"/>
      <c r="AT130" s="212" t="s">
        <v>143</v>
      </c>
      <c r="AU130" s="212" t="s">
        <v>82</v>
      </c>
      <c r="AV130" s="14" t="s">
        <v>82</v>
      </c>
      <c r="AW130" s="14" t="s">
        <v>33</v>
      </c>
      <c r="AX130" s="14" t="s">
        <v>72</v>
      </c>
      <c r="AY130" s="212" t="s">
        <v>132</v>
      </c>
    </row>
    <row r="131" spans="1:65" s="14" customFormat="1" ht="11.25">
      <c r="B131" s="202"/>
      <c r="C131" s="203"/>
      <c r="D131" s="187" t="s">
        <v>143</v>
      </c>
      <c r="E131" s="204" t="s">
        <v>19</v>
      </c>
      <c r="F131" s="205" t="s">
        <v>1521</v>
      </c>
      <c r="G131" s="203"/>
      <c r="H131" s="206">
        <v>1E-3</v>
      </c>
      <c r="I131" s="207"/>
      <c r="J131" s="203"/>
      <c r="K131" s="203"/>
      <c r="L131" s="208"/>
      <c r="M131" s="209"/>
      <c r="N131" s="210"/>
      <c r="O131" s="210"/>
      <c r="P131" s="210"/>
      <c r="Q131" s="210"/>
      <c r="R131" s="210"/>
      <c r="S131" s="210"/>
      <c r="T131" s="211"/>
      <c r="AT131" s="212" t="s">
        <v>143</v>
      </c>
      <c r="AU131" s="212" t="s">
        <v>82</v>
      </c>
      <c r="AV131" s="14" t="s">
        <v>82</v>
      </c>
      <c r="AW131" s="14" t="s">
        <v>33</v>
      </c>
      <c r="AX131" s="14" t="s">
        <v>72</v>
      </c>
      <c r="AY131" s="212" t="s">
        <v>132</v>
      </c>
    </row>
    <row r="132" spans="1:65" s="15" customFormat="1" ht="11.25">
      <c r="B132" s="213"/>
      <c r="C132" s="214"/>
      <c r="D132" s="187" t="s">
        <v>143</v>
      </c>
      <c r="E132" s="215" t="s">
        <v>19</v>
      </c>
      <c r="F132" s="216" t="s">
        <v>163</v>
      </c>
      <c r="G132" s="214"/>
      <c r="H132" s="217">
        <v>8.0000000000000002E-3</v>
      </c>
      <c r="I132" s="218"/>
      <c r="J132" s="214"/>
      <c r="K132" s="214"/>
      <c r="L132" s="219"/>
      <c r="M132" s="220"/>
      <c r="N132" s="221"/>
      <c r="O132" s="221"/>
      <c r="P132" s="221"/>
      <c r="Q132" s="221"/>
      <c r="R132" s="221"/>
      <c r="S132" s="221"/>
      <c r="T132" s="222"/>
      <c r="AT132" s="223" t="s">
        <v>143</v>
      </c>
      <c r="AU132" s="223" t="s">
        <v>82</v>
      </c>
      <c r="AV132" s="15" t="s">
        <v>139</v>
      </c>
      <c r="AW132" s="15" t="s">
        <v>33</v>
      </c>
      <c r="AX132" s="15" t="s">
        <v>80</v>
      </c>
      <c r="AY132" s="223" t="s">
        <v>132</v>
      </c>
    </row>
    <row r="133" spans="1:65" s="2" customFormat="1" ht="14.45" customHeight="1">
      <c r="A133" s="35"/>
      <c r="B133" s="36"/>
      <c r="C133" s="224" t="s">
        <v>236</v>
      </c>
      <c r="D133" s="224" t="s">
        <v>214</v>
      </c>
      <c r="E133" s="225" t="s">
        <v>1522</v>
      </c>
      <c r="F133" s="226" t="s">
        <v>1523</v>
      </c>
      <c r="G133" s="227" t="s">
        <v>250</v>
      </c>
      <c r="H133" s="228">
        <v>6.8</v>
      </c>
      <c r="I133" s="229"/>
      <c r="J133" s="230">
        <f>ROUND(I133*H133,2)</f>
        <v>0</v>
      </c>
      <c r="K133" s="226" t="s">
        <v>19</v>
      </c>
      <c r="L133" s="231"/>
      <c r="M133" s="232" t="s">
        <v>19</v>
      </c>
      <c r="N133" s="233" t="s">
        <v>43</v>
      </c>
      <c r="O133" s="65"/>
      <c r="P133" s="183">
        <f>O133*H133</f>
        <v>0</v>
      </c>
      <c r="Q133" s="183">
        <v>0</v>
      </c>
      <c r="R133" s="183">
        <f>Q133*H133</f>
        <v>0</v>
      </c>
      <c r="S133" s="183">
        <v>0</v>
      </c>
      <c r="T133" s="184">
        <f>S133*H133</f>
        <v>0</v>
      </c>
      <c r="U133" s="35"/>
      <c r="V133" s="35"/>
      <c r="W133" s="35"/>
      <c r="X133" s="35"/>
      <c r="Y133" s="35"/>
      <c r="Z133" s="35"/>
      <c r="AA133" s="35"/>
      <c r="AB133" s="35"/>
      <c r="AC133" s="35"/>
      <c r="AD133" s="35"/>
      <c r="AE133" s="35"/>
      <c r="AR133" s="185" t="s">
        <v>186</v>
      </c>
      <c r="AT133" s="185" t="s">
        <v>214</v>
      </c>
      <c r="AU133" s="185" t="s">
        <v>82</v>
      </c>
      <c r="AY133" s="18" t="s">
        <v>132</v>
      </c>
      <c r="BE133" s="186">
        <f>IF(N133="základní",J133,0)</f>
        <v>0</v>
      </c>
      <c r="BF133" s="186">
        <f>IF(N133="snížená",J133,0)</f>
        <v>0</v>
      </c>
      <c r="BG133" s="186">
        <f>IF(N133="zákl. přenesená",J133,0)</f>
        <v>0</v>
      </c>
      <c r="BH133" s="186">
        <f>IF(N133="sníž. přenesená",J133,0)</f>
        <v>0</v>
      </c>
      <c r="BI133" s="186">
        <f>IF(N133="nulová",J133,0)</f>
        <v>0</v>
      </c>
      <c r="BJ133" s="18" t="s">
        <v>80</v>
      </c>
      <c r="BK133" s="186">
        <f>ROUND(I133*H133,2)</f>
        <v>0</v>
      </c>
      <c r="BL133" s="18" t="s">
        <v>139</v>
      </c>
      <c r="BM133" s="185" t="s">
        <v>1524</v>
      </c>
    </row>
    <row r="134" spans="1:65" s="2" customFormat="1" ht="39">
      <c r="A134" s="35"/>
      <c r="B134" s="36"/>
      <c r="C134" s="37"/>
      <c r="D134" s="187" t="s">
        <v>295</v>
      </c>
      <c r="E134" s="37"/>
      <c r="F134" s="188" t="s">
        <v>1525</v>
      </c>
      <c r="G134" s="37"/>
      <c r="H134" s="37"/>
      <c r="I134" s="189"/>
      <c r="J134" s="37"/>
      <c r="K134" s="37"/>
      <c r="L134" s="40"/>
      <c r="M134" s="190"/>
      <c r="N134" s="191"/>
      <c r="O134" s="65"/>
      <c r="P134" s="65"/>
      <c r="Q134" s="65"/>
      <c r="R134" s="65"/>
      <c r="S134" s="65"/>
      <c r="T134" s="66"/>
      <c r="U134" s="35"/>
      <c r="V134" s="35"/>
      <c r="W134" s="35"/>
      <c r="X134" s="35"/>
      <c r="Y134" s="35"/>
      <c r="Z134" s="35"/>
      <c r="AA134" s="35"/>
      <c r="AB134" s="35"/>
      <c r="AC134" s="35"/>
      <c r="AD134" s="35"/>
      <c r="AE134" s="35"/>
      <c r="AT134" s="18" t="s">
        <v>295</v>
      </c>
      <c r="AU134" s="18" t="s">
        <v>82</v>
      </c>
    </row>
    <row r="135" spans="1:65" s="14" customFormat="1" ht="11.25">
      <c r="B135" s="202"/>
      <c r="C135" s="203"/>
      <c r="D135" s="187" t="s">
        <v>143</v>
      </c>
      <c r="E135" s="204" t="s">
        <v>19</v>
      </c>
      <c r="F135" s="205" t="s">
        <v>1526</v>
      </c>
      <c r="G135" s="203"/>
      <c r="H135" s="206">
        <v>6.8</v>
      </c>
      <c r="I135" s="207"/>
      <c r="J135" s="203"/>
      <c r="K135" s="203"/>
      <c r="L135" s="208"/>
      <c r="M135" s="209"/>
      <c r="N135" s="210"/>
      <c r="O135" s="210"/>
      <c r="P135" s="210"/>
      <c r="Q135" s="210"/>
      <c r="R135" s="210"/>
      <c r="S135" s="210"/>
      <c r="T135" s="211"/>
      <c r="AT135" s="212" t="s">
        <v>143</v>
      </c>
      <c r="AU135" s="212" t="s">
        <v>82</v>
      </c>
      <c r="AV135" s="14" t="s">
        <v>82</v>
      </c>
      <c r="AW135" s="14" t="s">
        <v>33</v>
      </c>
      <c r="AX135" s="14" t="s">
        <v>80</v>
      </c>
      <c r="AY135" s="212" t="s">
        <v>132</v>
      </c>
    </row>
    <row r="136" spans="1:65" s="2" customFormat="1" ht="14.45" customHeight="1">
      <c r="A136" s="35"/>
      <c r="B136" s="36"/>
      <c r="C136" s="224" t="s">
        <v>242</v>
      </c>
      <c r="D136" s="224" t="s">
        <v>214</v>
      </c>
      <c r="E136" s="225" t="s">
        <v>1527</v>
      </c>
      <c r="F136" s="226" t="s">
        <v>1528</v>
      </c>
      <c r="G136" s="227" t="s">
        <v>250</v>
      </c>
      <c r="H136" s="228">
        <v>1.02</v>
      </c>
      <c r="I136" s="229"/>
      <c r="J136" s="230">
        <f>ROUND(I136*H136,2)</f>
        <v>0</v>
      </c>
      <c r="K136" s="226" t="s">
        <v>19</v>
      </c>
      <c r="L136" s="231"/>
      <c r="M136" s="232" t="s">
        <v>19</v>
      </c>
      <c r="N136" s="233" t="s">
        <v>43</v>
      </c>
      <c r="O136" s="65"/>
      <c r="P136" s="183">
        <f>O136*H136</f>
        <v>0</v>
      </c>
      <c r="Q136" s="183">
        <v>0</v>
      </c>
      <c r="R136" s="183">
        <f>Q136*H136</f>
        <v>0</v>
      </c>
      <c r="S136" s="183">
        <v>0</v>
      </c>
      <c r="T136" s="184">
        <f>S136*H136</f>
        <v>0</v>
      </c>
      <c r="U136" s="35"/>
      <c r="V136" s="35"/>
      <c r="W136" s="35"/>
      <c r="X136" s="35"/>
      <c r="Y136" s="35"/>
      <c r="Z136" s="35"/>
      <c r="AA136" s="35"/>
      <c r="AB136" s="35"/>
      <c r="AC136" s="35"/>
      <c r="AD136" s="35"/>
      <c r="AE136" s="35"/>
      <c r="AR136" s="185" t="s">
        <v>186</v>
      </c>
      <c r="AT136" s="185" t="s">
        <v>214</v>
      </c>
      <c r="AU136" s="185" t="s">
        <v>82</v>
      </c>
      <c r="AY136" s="18" t="s">
        <v>132</v>
      </c>
      <c r="BE136" s="186">
        <f>IF(N136="základní",J136,0)</f>
        <v>0</v>
      </c>
      <c r="BF136" s="186">
        <f>IF(N136="snížená",J136,0)</f>
        <v>0</v>
      </c>
      <c r="BG136" s="186">
        <f>IF(N136="zákl. přenesená",J136,0)</f>
        <v>0</v>
      </c>
      <c r="BH136" s="186">
        <f>IF(N136="sníž. přenesená",J136,0)</f>
        <v>0</v>
      </c>
      <c r="BI136" s="186">
        <f>IF(N136="nulová",J136,0)</f>
        <v>0</v>
      </c>
      <c r="BJ136" s="18" t="s">
        <v>80</v>
      </c>
      <c r="BK136" s="186">
        <f>ROUND(I136*H136,2)</f>
        <v>0</v>
      </c>
      <c r="BL136" s="18" t="s">
        <v>139</v>
      </c>
      <c r="BM136" s="185" t="s">
        <v>1529</v>
      </c>
    </row>
    <row r="137" spans="1:65" s="2" customFormat="1" ht="19.5">
      <c r="A137" s="35"/>
      <c r="B137" s="36"/>
      <c r="C137" s="37"/>
      <c r="D137" s="187" t="s">
        <v>295</v>
      </c>
      <c r="E137" s="37"/>
      <c r="F137" s="188" t="s">
        <v>1530</v>
      </c>
      <c r="G137" s="37"/>
      <c r="H137" s="37"/>
      <c r="I137" s="189"/>
      <c r="J137" s="37"/>
      <c r="K137" s="37"/>
      <c r="L137" s="40"/>
      <c r="M137" s="190"/>
      <c r="N137" s="191"/>
      <c r="O137" s="65"/>
      <c r="P137" s="65"/>
      <c r="Q137" s="65"/>
      <c r="R137" s="65"/>
      <c r="S137" s="65"/>
      <c r="T137" s="66"/>
      <c r="U137" s="35"/>
      <c r="V137" s="35"/>
      <c r="W137" s="35"/>
      <c r="X137" s="35"/>
      <c r="Y137" s="35"/>
      <c r="Z137" s="35"/>
      <c r="AA137" s="35"/>
      <c r="AB137" s="35"/>
      <c r="AC137" s="35"/>
      <c r="AD137" s="35"/>
      <c r="AE137" s="35"/>
      <c r="AT137" s="18" t="s">
        <v>295</v>
      </c>
      <c r="AU137" s="18" t="s">
        <v>82</v>
      </c>
    </row>
    <row r="138" spans="1:65" s="14" customFormat="1" ht="11.25">
      <c r="B138" s="202"/>
      <c r="C138" s="203"/>
      <c r="D138" s="187" t="s">
        <v>143</v>
      </c>
      <c r="E138" s="204" t="s">
        <v>19</v>
      </c>
      <c r="F138" s="205" t="s">
        <v>1531</v>
      </c>
      <c r="G138" s="203"/>
      <c r="H138" s="206">
        <v>1.02</v>
      </c>
      <c r="I138" s="207"/>
      <c r="J138" s="203"/>
      <c r="K138" s="203"/>
      <c r="L138" s="208"/>
      <c r="M138" s="209"/>
      <c r="N138" s="210"/>
      <c r="O138" s="210"/>
      <c r="P138" s="210"/>
      <c r="Q138" s="210"/>
      <c r="R138" s="210"/>
      <c r="S138" s="210"/>
      <c r="T138" s="211"/>
      <c r="AT138" s="212" t="s">
        <v>143</v>
      </c>
      <c r="AU138" s="212" t="s">
        <v>82</v>
      </c>
      <c r="AV138" s="14" t="s">
        <v>82</v>
      </c>
      <c r="AW138" s="14" t="s">
        <v>33</v>
      </c>
      <c r="AX138" s="14" t="s">
        <v>80</v>
      </c>
      <c r="AY138" s="212" t="s">
        <v>132</v>
      </c>
    </row>
    <row r="139" spans="1:65" s="2" customFormat="1" ht="14.45" customHeight="1">
      <c r="A139" s="35"/>
      <c r="B139" s="36"/>
      <c r="C139" s="174" t="s">
        <v>247</v>
      </c>
      <c r="D139" s="174" t="s">
        <v>134</v>
      </c>
      <c r="E139" s="175" t="s">
        <v>1532</v>
      </c>
      <c r="F139" s="176" t="s">
        <v>1533</v>
      </c>
      <c r="G139" s="177" t="s">
        <v>183</v>
      </c>
      <c r="H139" s="178">
        <v>1.36</v>
      </c>
      <c r="I139" s="179"/>
      <c r="J139" s="180">
        <f>ROUND(I139*H139,2)</f>
        <v>0</v>
      </c>
      <c r="K139" s="176" t="s">
        <v>138</v>
      </c>
      <c r="L139" s="40"/>
      <c r="M139" s="181" t="s">
        <v>19</v>
      </c>
      <c r="N139" s="182" t="s">
        <v>43</v>
      </c>
      <c r="O139" s="65"/>
      <c r="P139" s="183">
        <f>O139*H139</f>
        <v>0</v>
      </c>
      <c r="Q139" s="183">
        <v>0</v>
      </c>
      <c r="R139" s="183">
        <f>Q139*H139</f>
        <v>0</v>
      </c>
      <c r="S139" s="183">
        <v>0</v>
      </c>
      <c r="T139" s="184">
        <f>S139*H139</f>
        <v>0</v>
      </c>
      <c r="U139" s="35"/>
      <c r="V139" s="35"/>
      <c r="W139" s="35"/>
      <c r="X139" s="35"/>
      <c r="Y139" s="35"/>
      <c r="Z139" s="35"/>
      <c r="AA139" s="35"/>
      <c r="AB139" s="35"/>
      <c r="AC139" s="35"/>
      <c r="AD139" s="35"/>
      <c r="AE139" s="35"/>
      <c r="AR139" s="185" t="s">
        <v>139</v>
      </c>
      <c r="AT139" s="185" t="s">
        <v>134</v>
      </c>
      <c r="AU139" s="185" t="s">
        <v>82</v>
      </c>
      <c r="AY139" s="18" t="s">
        <v>132</v>
      </c>
      <c r="BE139" s="186">
        <f>IF(N139="základní",J139,0)</f>
        <v>0</v>
      </c>
      <c r="BF139" s="186">
        <f>IF(N139="snížená",J139,0)</f>
        <v>0</v>
      </c>
      <c r="BG139" s="186">
        <f>IF(N139="zákl. přenesená",J139,0)</f>
        <v>0</v>
      </c>
      <c r="BH139" s="186">
        <f>IF(N139="sníž. přenesená",J139,0)</f>
        <v>0</v>
      </c>
      <c r="BI139" s="186">
        <f>IF(N139="nulová",J139,0)</f>
        <v>0</v>
      </c>
      <c r="BJ139" s="18" t="s">
        <v>80</v>
      </c>
      <c r="BK139" s="186">
        <f>ROUND(I139*H139,2)</f>
        <v>0</v>
      </c>
      <c r="BL139" s="18" t="s">
        <v>139</v>
      </c>
      <c r="BM139" s="185" t="s">
        <v>1534</v>
      </c>
    </row>
    <row r="140" spans="1:65" s="2" customFormat="1" ht="19.5">
      <c r="A140" s="35"/>
      <c r="B140" s="36"/>
      <c r="C140" s="37"/>
      <c r="D140" s="187" t="s">
        <v>295</v>
      </c>
      <c r="E140" s="37"/>
      <c r="F140" s="188" t="s">
        <v>1535</v>
      </c>
      <c r="G140" s="37"/>
      <c r="H140" s="37"/>
      <c r="I140" s="189"/>
      <c r="J140" s="37"/>
      <c r="K140" s="37"/>
      <c r="L140" s="40"/>
      <c r="M140" s="190"/>
      <c r="N140" s="191"/>
      <c r="O140" s="65"/>
      <c r="P140" s="65"/>
      <c r="Q140" s="65"/>
      <c r="R140" s="65"/>
      <c r="S140" s="65"/>
      <c r="T140" s="66"/>
      <c r="U140" s="35"/>
      <c r="V140" s="35"/>
      <c r="W140" s="35"/>
      <c r="X140" s="35"/>
      <c r="Y140" s="35"/>
      <c r="Z140" s="35"/>
      <c r="AA140" s="35"/>
      <c r="AB140" s="35"/>
      <c r="AC140" s="35"/>
      <c r="AD140" s="35"/>
      <c r="AE140" s="35"/>
      <c r="AT140" s="18" t="s">
        <v>295</v>
      </c>
      <c r="AU140" s="18" t="s">
        <v>82</v>
      </c>
    </row>
    <row r="141" spans="1:65" s="13" customFormat="1" ht="11.25">
      <c r="B141" s="192"/>
      <c r="C141" s="193"/>
      <c r="D141" s="187" t="s">
        <v>143</v>
      </c>
      <c r="E141" s="194" t="s">
        <v>19</v>
      </c>
      <c r="F141" s="195" t="s">
        <v>1536</v>
      </c>
      <c r="G141" s="193"/>
      <c r="H141" s="194" t="s">
        <v>19</v>
      </c>
      <c r="I141" s="196"/>
      <c r="J141" s="193"/>
      <c r="K141" s="193"/>
      <c r="L141" s="197"/>
      <c r="M141" s="198"/>
      <c r="N141" s="199"/>
      <c r="O141" s="199"/>
      <c r="P141" s="199"/>
      <c r="Q141" s="199"/>
      <c r="R141" s="199"/>
      <c r="S141" s="199"/>
      <c r="T141" s="200"/>
      <c r="AT141" s="201" t="s">
        <v>143</v>
      </c>
      <c r="AU141" s="201" t="s">
        <v>82</v>
      </c>
      <c r="AV141" s="13" t="s">
        <v>80</v>
      </c>
      <c r="AW141" s="13" t="s">
        <v>33</v>
      </c>
      <c r="AX141" s="13" t="s">
        <v>72</v>
      </c>
      <c r="AY141" s="201" t="s">
        <v>132</v>
      </c>
    </row>
    <row r="142" spans="1:65" s="14" customFormat="1" ht="11.25">
      <c r="B142" s="202"/>
      <c r="C142" s="203"/>
      <c r="D142" s="187" t="s">
        <v>143</v>
      </c>
      <c r="E142" s="204" t="s">
        <v>19</v>
      </c>
      <c r="F142" s="205" t="s">
        <v>1537</v>
      </c>
      <c r="G142" s="203"/>
      <c r="H142" s="206">
        <v>0.68</v>
      </c>
      <c r="I142" s="207"/>
      <c r="J142" s="203"/>
      <c r="K142" s="203"/>
      <c r="L142" s="208"/>
      <c r="M142" s="209"/>
      <c r="N142" s="210"/>
      <c r="O142" s="210"/>
      <c r="P142" s="210"/>
      <c r="Q142" s="210"/>
      <c r="R142" s="210"/>
      <c r="S142" s="210"/>
      <c r="T142" s="211"/>
      <c r="AT142" s="212" t="s">
        <v>143</v>
      </c>
      <c r="AU142" s="212" t="s">
        <v>82</v>
      </c>
      <c r="AV142" s="14" t="s">
        <v>82</v>
      </c>
      <c r="AW142" s="14" t="s">
        <v>33</v>
      </c>
      <c r="AX142" s="14" t="s">
        <v>72</v>
      </c>
      <c r="AY142" s="212" t="s">
        <v>132</v>
      </c>
    </row>
    <row r="143" spans="1:65" s="14" customFormat="1" ht="11.25">
      <c r="B143" s="202"/>
      <c r="C143" s="203"/>
      <c r="D143" s="187" t="s">
        <v>143</v>
      </c>
      <c r="E143" s="204" t="s">
        <v>19</v>
      </c>
      <c r="F143" s="205" t="s">
        <v>1538</v>
      </c>
      <c r="G143" s="203"/>
      <c r="H143" s="206">
        <v>0.68</v>
      </c>
      <c r="I143" s="207"/>
      <c r="J143" s="203"/>
      <c r="K143" s="203"/>
      <c r="L143" s="208"/>
      <c r="M143" s="209"/>
      <c r="N143" s="210"/>
      <c r="O143" s="210"/>
      <c r="P143" s="210"/>
      <c r="Q143" s="210"/>
      <c r="R143" s="210"/>
      <c r="S143" s="210"/>
      <c r="T143" s="211"/>
      <c r="AT143" s="212" t="s">
        <v>143</v>
      </c>
      <c r="AU143" s="212" t="s">
        <v>82</v>
      </c>
      <c r="AV143" s="14" t="s">
        <v>82</v>
      </c>
      <c r="AW143" s="14" t="s">
        <v>33</v>
      </c>
      <c r="AX143" s="14" t="s">
        <v>72</v>
      </c>
      <c r="AY143" s="212" t="s">
        <v>132</v>
      </c>
    </row>
    <row r="144" spans="1:65" s="15" customFormat="1" ht="11.25">
      <c r="B144" s="213"/>
      <c r="C144" s="214"/>
      <c r="D144" s="187" t="s">
        <v>143</v>
      </c>
      <c r="E144" s="215" t="s">
        <v>19</v>
      </c>
      <c r="F144" s="216" t="s">
        <v>163</v>
      </c>
      <c r="G144" s="214"/>
      <c r="H144" s="217">
        <v>1.36</v>
      </c>
      <c r="I144" s="218"/>
      <c r="J144" s="214"/>
      <c r="K144" s="214"/>
      <c r="L144" s="219"/>
      <c r="M144" s="220"/>
      <c r="N144" s="221"/>
      <c r="O144" s="221"/>
      <c r="P144" s="221"/>
      <c r="Q144" s="221"/>
      <c r="R144" s="221"/>
      <c r="S144" s="221"/>
      <c r="T144" s="222"/>
      <c r="AT144" s="223" t="s">
        <v>143</v>
      </c>
      <c r="AU144" s="223" t="s">
        <v>82</v>
      </c>
      <c r="AV144" s="15" t="s">
        <v>139</v>
      </c>
      <c r="AW144" s="15" t="s">
        <v>33</v>
      </c>
      <c r="AX144" s="15" t="s">
        <v>80</v>
      </c>
      <c r="AY144" s="223" t="s">
        <v>132</v>
      </c>
    </row>
    <row r="145" spans="1:65" s="2" customFormat="1" ht="14.45" customHeight="1">
      <c r="A145" s="35"/>
      <c r="B145" s="36"/>
      <c r="C145" s="174" t="s">
        <v>253</v>
      </c>
      <c r="D145" s="174" t="s">
        <v>134</v>
      </c>
      <c r="E145" s="175" t="s">
        <v>1539</v>
      </c>
      <c r="F145" s="176" t="s">
        <v>1540</v>
      </c>
      <c r="G145" s="177" t="s">
        <v>183</v>
      </c>
      <c r="H145" s="178">
        <v>1.36</v>
      </c>
      <c r="I145" s="179"/>
      <c r="J145" s="180">
        <f>ROUND(I145*H145,2)</f>
        <v>0</v>
      </c>
      <c r="K145" s="176" t="s">
        <v>138</v>
      </c>
      <c r="L145" s="40"/>
      <c r="M145" s="181" t="s">
        <v>19</v>
      </c>
      <c r="N145" s="182" t="s">
        <v>43</v>
      </c>
      <c r="O145" s="65"/>
      <c r="P145" s="183">
        <f>O145*H145</f>
        <v>0</v>
      </c>
      <c r="Q145" s="183">
        <v>0</v>
      </c>
      <c r="R145" s="183">
        <f>Q145*H145</f>
        <v>0</v>
      </c>
      <c r="S145" s="183">
        <v>0</v>
      </c>
      <c r="T145" s="184">
        <f>S145*H145</f>
        <v>0</v>
      </c>
      <c r="U145" s="35"/>
      <c r="V145" s="35"/>
      <c r="W145" s="35"/>
      <c r="X145" s="35"/>
      <c r="Y145" s="35"/>
      <c r="Z145" s="35"/>
      <c r="AA145" s="35"/>
      <c r="AB145" s="35"/>
      <c r="AC145" s="35"/>
      <c r="AD145" s="35"/>
      <c r="AE145" s="35"/>
      <c r="AR145" s="185" t="s">
        <v>139</v>
      </c>
      <c r="AT145" s="185" t="s">
        <v>134</v>
      </c>
      <c r="AU145" s="185" t="s">
        <v>82</v>
      </c>
      <c r="AY145" s="18" t="s">
        <v>132</v>
      </c>
      <c r="BE145" s="186">
        <f>IF(N145="základní",J145,0)</f>
        <v>0</v>
      </c>
      <c r="BF145" s="186">
        <f>IF(N145="snížená",J145,0)</f>
        <v>0</v>
      </c>
      <c r="BG145" s="186">
        <f>IF(N145="zákl. přenesená",J145,0)</f>
        <v>0</v>
      </c>
      <c r="BH145" s="186">
        <f>IF(N145="sníž. přenesená",J145,0)</f>
        <v>0</v>
      </c>
      <c r="BI145" s="186">
        <f>IF(N145="nulová",J145,0)</f>
        <v>0</v>
      </c>
      <c r="BJ145" s="18" t="s">
        <v>80</v>
      </c>
      <c r="BK145" s="186">
        <f>ROUND(I145*H145,2)</f>
        <v>0</v>
      </c>
      <c r="BL145" s="18" t="s">
        <v>139</v>
      </c>
      <c r="BM145" s="185" t="s">
        <v>1541</v>
      </c>
    </row>
    <row r="146" spans="1:65" s="2" customFormat="1" ht="48.75">
      <c r="A146" s="35"/>
      <c r="B146" s="36"/>
      <c r="C146" s="37"/>
      <c r="D146" s="187" t="s">
        <v>141</v>
      </c>
      <c r="E146" s="37"/>
      <c r="F146" s="188" t="s">
        <v>1542</v>
      </c>
      <c r="G146" s="37"/>
      <c r="H146" s="37"/>
      <c r="I146" s="189"/>
      <c r="J146" s="37"/>
      <c r="K146" s="37"/>
      <c r="L146" s="40"/>
      <c r="M146" s="190"/>
      <c r="N146" s="191"/>
      <c r="O146" s="65"/>
      <c r="P146" s="65"/>
      <c r="Q146" s="65"/>
      <c r="R146" s="65"/>
      <c r="S146" s="65"/>
      <c r="T146" s="66"/>
      <c r="U146" s="35"/>
      <c r="V146" s="35"/>
      <c r="W146" s="35"/>
      <c r="X146" s="35"/>
      <c r="Y146" s="35"/>
      <c r="Z146" s="35"/>
      <c r="AA146" s="35"/>
      <c r="AB146" s="35"/>
      <c r="AC146" s="35"/>
      <c r="AD146" s="35"/>
      <c r="AE146" s="35"/>
      <c r="AT146" s="18" t="s">
        <v>141</v>
      </c>
      <c r="AU146" s="18" t="s">
        <v>82</v>
      </c>
    </row>
    <row r="147" spans="1:65" s="2" customFormat="1" ht="14.45" customHeight="1">
      <c r="A147" s="35"/>
      <c r="B147" s="36"/>
      <c r="C147" s="174" t="s">
        <v>260</v>
      </c>
      <c r="D147" s="174" t="s">
        <v>134</v>
      </c>
      <c r="E147" s="175" t="s">
        <v>1543</v>
      </c>
      <c r="F147" s="176" t="s">
        <v>1544</v>
      </c>
      <c r="G147" s="177" t="s">
        <v>183</v>
      </c>
      <c r="H147" s="178">
        <v>1.36</v>
      </c>
      <c r="I147" s="179"/>
      <c r="J147" s="180">
        <f>ROUND(I147*H147,2)</f>
        <v>0</v>
      </c>
      <c r="K147" s="176" t="s">
        <v>138</v>
      </c>
      <c r="L147" s="40"/>
      <c r="M147" s="181" t="s">
        <v>19</v>
      </c>
      <c r="N147" s="182" t="s">
        <v>43</v>
      </c>
      <c r="O147" s="65"/>
      <c r="P147" s="183">
        <f>O147*H147</f>
        <v>0</v>
      </c>
      <c r="Q147" s="183">
        <v>0</v>
      </c>
      <c r="R147" s="183">
        <f>Q147*H147</f>
        <v>0</v>
      </c>
      <c r="S147" s="183">
        <v>0</v>
      </c>
      <c r="T147" s="184">
        <f>S147*H147</f>
        <v>0</v>
      </c>
      <c r="U147" s="35"/>
      <c r="V147" s="35"/>
      <c r="W147" s="35"/>
      <c r="X147" s="35"/>
      <c r="Y147" s="35"/>
      <c r="Z147" s="35"/>
      <c r="AA147" s="35"/>
      <c r="AB147" s="35"/>
      <c r="AC147" s="35"/>
      <c r="AD147" s="35"/>
      <c r="AE147" s="35"/>
      <c r="AR147" s="185" t="s">
        <v>139</v>
      </c>
      <c r="AT147" s="185" t="s">
        <v>134</v>
      </c>
      <c r="AU147" s="185" t="s">
        <v>82</v>
      </c>
      <c r="AY147" s="18" t="s">
        <v>132</v>
      </c>
      <c r="BE147" s="186">
        <f>IF(N147="základní",J147,0)</f>
        <v>0</v>
      </c>
      <c r="BF147" s="186">
        <f>IF(N147="snížená",J147,0)</f>
        <v>0</v>
      </c>
      <c r="BG147" s="186">
        <f>IF(N147="zákl. přenesená",J147,0)</f>
        <v>0</v>
      </c>
      <c r="BH147" s="186">
        <f>IF(N147="sníž. přenesená",J147,0)</f>
        <v>0</v>
      </c>
      <c r="BI147" s="186">
        <f>IF(N147="nulová",J147,0)</f>
        <v>0</v>
      </c>
      <c r="BJ147" s="18" t="s">
        <v>80</v>
      </c>
      <c r="BK147" s="186">
        <f>ROUND(I147*H147,2)</f>
        <v>0</v>
      </c>
      <c r="BL147" s="18" t="s">
        <v>139</v>
      </c>
      <c r="BM147" s="185" t="s">
        <v>1545</v>
      </c>
    </row>
    <row r="148" spans="1:65" s="2" customFormat="1" ht="48.75">
      <c r="A148" s="35"/>
      <c r="B148" s="36"/>
      <c r="C148" s="37"/>
      <c r="D148" s="187" t="s">
        <v>141</v>
      </c>
      <c r="E148" s="37"/>
      <c r="F148" s="188" t="s">
        <v>1542</v>
      </c>
      <c r="G148" s="37"/>
      <c r="H148" s="37"/>
      <c r="I148" s="189"/>
      <c r="J148" s="37"/>
      <c r="K148" s="37"/>
      <c r="L148" s="40"/>
      <c r="M148" s="190"/>
      <c r="N148" s="191"/>
      <c r="O148" s="65"/>
      <c r="P148" s="65"/>
      <c r="Q148" s="65"/>
      <c r="R148" s="65"/>
      <c r="S148" s="65"/>
      <c r="T148" s="66"/>
      <c r="U148" s="35"/>
      <c r="V148" s="35"/>
      <c r="W148" s="35"/>
      <c r="X148" s="35"/>
      <c r="Y148" s="35"/>
      <c r="Z148" s="35"/>
      <c r="AA148" s="35"/>
      <c r="AB148" s="35"/>
      <c r="AC148" s="35"/>
      <c r="AD148" s="35"/>
      <c r="AE148" s="35"/>
      <c r="AT148" s="18" t="s">
        <v>141</v>
      </c>
      <c r="AU148" s="18" t="s">
        <v>82</v>
      </c>
    </row>
    <row r="149" spans="1:65" s="2" customFormat="1" ht="14.45" customHeight="1">
      <c r="A149" s="35"/>
      <c r="B149" s="36"/>
      <c r="C149" s="174" t="s">
        <v>7</v>
      </c>
      <c r="D149" s="174" t="s">
        <v>134</v>
      </c>
      <c r="E149" s="175" t="s">
        <v>1546</v>
      </c>
      <c r="F149" s="176" t="s">
        <v>1547</v>
      </c>
      <c r="G149" s="177" t="s">
        <v>293</v>
      </c>
      <c r="H149" s="178">
        <v>34</v>
      </c>
      <c r="I149" s="179"/>
      <c r="J149" s="180">
        <f>ROUND(I149*H149,2)</f>
        <v>0</v>
      </c>
      <c r="K149" s="176" t="s">
        <v>19</v>
      </c>
      <c r="L149" s="40"/>
      <c r="M149" s="181" t="s">
        <v>19</v>
      </c>
      <c r="N149" s="182" t="s">
        <v>43</v>
      </c>
      <c r="O149" s="65"/>
      <c r="P149" s="183">
        <f>O149*H149</f>
        <v>0</v>
      </c>
      <c r="Q149" s="183">
        <v>0</v>
      </c>
      <c r="R149" s="183">
        <f>Q149*H149</f>
        <v>0</v>
      </c>
      <c r="S149" s="183">
        <v>0</v>
      </c>
      <c r="T149" s="184">
        <f>S149*H149</f>
        <v>0</v>
      </c>
      <c r="U149" s="35"/>
      <c r="V149" s="35"/>
      <c r="W149" s="35"/>
      <c r="X149" s="35"/>
      <c r="Y149" s="35"/>
      <c r="Z149" s="35"/>
      <c r="AA149" s="35"/>
      <c r="AB149" s="35"/>
      <c r="AC149" s="35"/>
      <c r="AD149" s="35"/>
      <c r="AE149" s="35"/>
      <c r="AR149" s="185" t="s">
        <v>139</v>
      </c>
      <c r="AT149" s="185" t="s">
        <v>134</v>
      </c>
      <c r="AU149" s="185" t="s">
        <v>82</v>
      </c>
      <c r="AY149" s="18" t="s">
        <v>132</v>
      </c>
      <c r="BE149" s="186">
        <f>IF(N149="základní",J149,0)</f>
        <v>0</v>
      </c>
      <c r="BF149" s="186">
        <f>IF(N149="snížená",J149,0)</f>
        <v>0</v>
      </c>
      <c r="BG149" s="186">
        <f>IF(N149="zákl. přenesená",J149,0)</f>
        <v>0</v>
      </c>
      <c r="BH149" s="186">
        <f>IF(N149="sníž. přenesená",J149,0)</f>
        <v>0</v>
      </c>
      <c r="BI149" s="186">
        <f>IF(N149="nulová",J149,0)</f>
        <v>0</v>
      </c>
      <c r="BJ149" s="18" t="s">
        <v>80</v>
      </c>
      <c r="BK149" s="186">
        <f>ROUND(I149*H149,2)</f>
        <v>0</v>
      </c>
      <c r="BL149" s="18" t="s">
        <v>139</v>
      </c>
      <c r="BM149" s="185" t="s">
        <v>1548</v>
      </c>
    </row>
    <row r="150" spans="1:65" s="14" customFormat="1" ht="11.25">
      <c r="B150" s="202"/>
      <c r="C150" s="203"/>
      <c r="D150" s="187" t="s">
        <v>143</v>
      </c>
      <c r="E150" s="204" t="s">
        <v>19</v>
      </c>
      <c r="F150" s="205" t="s">
        <v>1488</v>
      </c>
      <c r="G150" s="203"/>
      <c r="H150" s="206">
        <v>34</v>
      </c>
      <c r="I150" s="207"/>
      <c r="J150" s="203"/>
      <c r="K150" s="203"/>
      <c r="L150" s="208"/>
      <c r="M150" s="209"/>
      <c r="N150" s="210"/>
      <c r="O150" s="210"/>
      <c r="P150" s="210"/>
      <c r="Q150" s="210"/>
      <c r="R150" s="210"/>
      <c r="S150" s="210"/>
      <c r="T150" s="211"/>
      <c r="AT150" s="212" t="s">
        <v>143</v>
      </c>
      <c r="AU150" s="212" t="s">
        <v>82</v>
      </c>
      <c r="AV150" s="14" t="s">
        <v>82</v>
      </c>
      <c r="AW150" s="14" t="s">
        <v>33</v>
      </c>
      <c r="AX150" s="14" t="s">
        <v>80</v>
      </c>
      <c r="AY150" s="212" t="s">
        <v>132</v>
      </c>
    </row>
    <row r="151" spans="1:65" s="12" customFormat="1" ht="22.9" customHeight="1">
      <c r="B151" s="158"/>
      <c r="C151" s="159"/>
      <c r="D151" s="160" t="s">
        <v>71</v>
      </c>
      <c r="E151" s="172" t="s">
        <v>418</v>
      </c>
      <c r="F151" s="172" t="s">
        <v>419</v>
      </c>
      <c r="G151" s="159"/>
      <c r="H151" s="159"/>
      <c r="I151" s="162"/>
      <c r="J151" s="173">
        <f>BK151</f>
        <v>0</v>
      </c>
      <c r="K151" s="159"/>
      <c r="L151" s="164"/>
      <c r="M151" s="165"/>
      <c r="N151" s="166"/>
      <c r="O151" s="166"/>
      <c r="P151" s="167">
        <f>P152</f>
        <v>0</v>
      </c>
      <c r="Q151" s="166"/>
      <c r="R151" s="167">
        <f>R152</f>
        <v>0</v>
      </c>
      <c r="S151" s="166"/>
      <c r="T151" s="168">
        <f>T152</f>
        <v>0</v>
      </c>
      <c r="AR151" s="169" t="s">
        <v>80</v>
      </c>
      <c r="AT151" s="170" t="s">
        <v>71</v>
      </c>
      <c r="AU151" s="170" t="s">
        <v>80</v>
      </c>
      <c r="AY151" s="169" t="s">
        <v>132</v>
      </c>
      <c r="BK151" s="171">
        <f>BK152</f>
        <v>0</v>
      </c>
    </row>
    <row r="152" spans="1:65" s="2" customFormat="1" ht="14.45" customHeight="1">
      <c r="A152" s="35"/>
      <c r="B152" s="36"/>
      <c r="C152" s="174" t="s">
        <v>270</v>
      </c>
      <c r="D152" s="174" t="s">
        <v>134</v>
      </c>
      <c r="E152" s="175" t="s">
        <v>1549</v>
      </c>
      <c r="F152" s="176" t="s">
        <v>1550</v>
      </c>
      <c r="G152" s="177" t="s">
        <v>217</v>
      </c>
      <c r="H152" s="178">
        <v>0.78900000000000003</v>
      </c>
      <c r="I152" s="179"/>
      <c r="J152" s="180">
        <f>ROUND(I152*H152,2)</f>
        <v>0</v>
      </c>
      <c r="K152" s="176" t="s">
        <v>138</v>
      </c>
      <c r="L152" s="40"/>
      <c r="M152" s="237" t="s">
        <v>19</v>
      </c>
      <c r="N152" s="238" t="s">
        <v>43</v>
      </c>
      <c r="O152" s="239"/>
      <c r="P152" s="240">
        <f>O152*H152</f>
        <v>0</v>
      </c>
      <c r="Q152" s="240">
        <v>0</v>
      </c>
      <c r="R152" s="240">
        <f>Q152*H152</f>
        <v>0</v>
      </c>
      <c r="S152" s="240">
        <v>0</v>
      </c>
      <c r="T152" s="241">
        <f>S152*H152</f>
        <v>0</v>
      </c>
      <c r="U152" s="35"/>
      <c r="V152" s="35"/>
      <c r="W152" s="35"/>
      <c r="X152" s="35"/>
      <c r="Y152" s="35"/>
      <c r="Z152" s="35"/>
      <c r="AA152" s="35"/>
      <c r="AB152" s="35"/>
      <c r="AC152" s="35"/>
      <c r="AD152" s="35"/>
      <c r="AE152" s="35"/>
      <c r="AR152" s="185" t="s">
        <v>139</v>
      </c>
      <c r="AT152" s="185" t="s">
        <v>134</v>
      </c>
      <c r="AU152" s="185" t="s">
        <v>82</v>
      </c>
      <c r="AY152" s="18" t="s">
        <v>132</v>
      </c>
      <c r="BE152" s="186">
        <f>IF(N152="základní",J152,0)</f>
        <v>0</v>
      </c>
      <c r="BF152" s="186">
        <f>IF(N152="snížená",J152,0)</f>
        <v>0</v>
      </c>
      <c r="BG152" s="186">
        <f>IF(N152="zákl. přenesená",J152,0)</f>
        <v>0</v>
      </c>
      <c r="BH152" s="186">
        <f>IF(N152="sníž. přenesená",J152,0)</f>
        <v>0</v>
      </c>
      <c r="BI152" s="186">
        <f>IF(N152="nulová",J152,0)</f>
        <v>0</v>
      </c>
      <c r="BJ152" s="18" t="s">
        <v>80</v>
      </c>
      <c r="BK152" s="186">
        <f>ROUND(I152*H152,2)</f>
        <v>0</v>
      </c>
      <c r="BL152" s="18" t="s">
        <v>139</v>
      </c>
      <c r="BM152" s="185" t="s">
        <v>1551</v>
      </c>
    </row>
    <row r="153" spans="1:65" s="2" customFormat="1" ht="6.95" customHeight="1">
      <c r="A153" s="35"/>
      <c r="B153" s="48"/>
      <c r="C153" s="49"/>
      <c r="D153" s="49"/>
      <c r="E153" s="49"/>
      <c r="F153" s="49"/>
      <c r="G153" s="49"/>
      <c r="H153" s="49"/>
      <c r="I153" s="49"/>
      <c r="J153" s="49"/>
      <c r="K153" s="49"/>
      <c r="L153" s="40"/>
      <c r="M153" s="35"/>
      <c r="O153" s="35"/>
      <c r="P153" s="35"/>
      <c r="Q153" s="35"/>
      <c r="R153" s="35"/>
      <c r="S153" s="35"/>
      <c r="T153" s="35"/>
      <c r="U153" s="35"/>
      <c r="V153" s="35"/>
      <c r="W153" s="35"/>
      <c r="X153" s="35"/>
      <c r="Y153" s="35"/>
      <c r="Z153" s="35"/>
      <c r="AA153" s="35"/>
      <c r="AB153" s="35"/>
      <c r="AC153" s="35"/>
      <c r="AD153" s="35"/>
      <c r="AE153" s="35"/>
    </row>
  </sheetData>
  <sheetProtection algorithmName="SHA-512" hashValue="BUB13oTFgPhY/fsTKAH0/BRcmkA9bCAKAucqHMvNwSqVsLYO4VO3abozCqQiT3EwhDi0Yw99NdvH1sFEgqEoVQ==" saltValue="zKRGNO9W9INvQz0XmoIVD3z604BMNQfd+9uPQCVDC+9mLRXeFe1ugU7BI8l1xDl9jfbxqMfJr/oS4t1u/pFb0w==" spinCount="100000" sheet="1" objects="1" scenarios="1" formatColumns="0" formatRows="0" autoFilter="0"/>
  <autoFilter ref="C81:K152" xr:uid="{00000000-0009-0000-0000-000006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4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100</v>
      </c>
    </row>
    <row r="3" spans="1:46" s="1" customFormat="1" ht="6.95" customHeight="1">
      <c r="B3" s="102"/>
      <c r="C3" s="103"/>
      <c r="D3" s="103"/>
      <c r="E3" s="103"/>
      <c r="F3" s="103"/>
      <c r="G3" s="103"/>
      <c r="H3" s="103"/>
      <c r="I3" s="103"/>
      <c r="J3" s="103"/>
      <c r="K3" s="103"/>
      <c r="L3" s="21"/>
      <c r="AT3" s="18" t="s">
        <v>82</v>
      </c>
    </row>
    <row r="4" spans="1:46" s="1" customFormat="1" ht="24.95" customHeight="1">
      <c r="B4" s="21"/>
      <c r="D4" s="104" t="s">
        <v>101</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K.ú. Mnichov u Mariánských Lázní - Cesta C5 a liniová zeleň KZ2 - extravilán</v>
      </c>
      <c r="F7" s="367"/>
      <c r="G7" s="367"/>
      <c r="H7" s="367"/>
      <c r="L7" s="21"/>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1552</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10. 11. 2020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27</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
        <v>19</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32</v>
      </c>
      <c r="F21" s="35"/>
      <c r="G21" s="35"/>
      <c r="H21" s="35"/>
      <c r="I21" s="106" t="s">
        <v>28</v>
      </c>
      <c r="J21" s="108" t="s">
        <v>19</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35</v>
      </c>
      <c r="F24" s="35"/>
      <c r="G24" s="35"/>
      <c r="H24" s="35"/>
      <c r="I24" s="106" t="s">
        <v>28</v>
      </c>
      <c r="J24" s="108" t="s">
        <v>19</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36</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38</v>
      </c>
      <c r="E30" s="35"/>
      <c r="F30" s="35"/>
      <c r="G30" s="35"/>
      <c r="H30" s="35"/>
      <c r="I30" s="35"/>
      <c r="J30" s="115">
        <f>ROUND(J85,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40</v>
      </c>
      <c r="G32" s="35"/>
      <c r="H32" s="35"/>
      <c r="I32" s="116" t="s">
        <v>39</v>
      </c>
      <c r="J32" s="116" t="s">
        <v>41</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42</v>
      </c>
      <c r="E33" s="106" t="s">
        <v>43</v>
      </c>
      <c r="F33" s="118">
        <f>ROUND((SUM(BE85:BE143)),  2)</f>
        <v>0</v>
      </c>
      <c r="G33" s="35"/>
      <c r="H33" s="35"/>
      <c r="I33" s="119">
        <v>0.21</v>
      </c>
      <c r="J33" s="118">
        <f>ROUND(((SUM(BE85:BE143))*I33),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44</v>
      </c>
      <c r="F34" s="118">
        <f>ROUND((SUM(BF85:BF143)),  2)</f>
        <v>0</v>
      </c>
      <c r="G34" s="35"/>
      <c r="H34" s="35"/>
      <c r="I34" s="119">
        <v>0.15</v>
      </c>
      <c r="J34" s="118">
        <f>ROUND(((SUM(BF85:BF143))*I34),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45</v>
      </c>
      <c r="F35" s="118">
        <f>ROUND((SUM(BG85:BG143)),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46</v>
      </c>
      <c r="F36" s="118">
        <f>ROUND((SUM(BH85:BH143)),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47</v>
      </c>
      <c r="F37" s="118">
        <f>ROUND((SUM(BI85:BI143)),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48</v>
      </c>
      <c r="E39" s="122"/>
      <c r="F39" s="122"/>
      <c r="G39" s="123" t="s">
        <v>49</v>
      </c>
      <c r="H39" s="124" t="s">
        <v>50</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K.ú. Mnichov u Mariánských Lázní - Cesta C5 a liniová zeleň KZ2 - extravilán</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VON - Vedlejší a ostatní náklady</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Mnichov</v>
      </c>
      <c r="G52" s="37"/>
      <c r="H52" s="37"/>
      <c r="I52" s="30" t="s">
        <v>23</v>
      </c>
      <c r="J52" s="60" t="str">
        <f>IF(J12="","",J12)</f>
        <v>10. 11. 2020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25.7" customHeight="1">
      <c r="A54" s="35"/>
      <c r="B54" s="36"/>
      <c r="C54" s="30" t="s">
        <v>25</v>
      </c>
      <c r="D54" s="37"/>
      <c r="E54" s="37"/>
      <c r="F54" s="28" t="str">
        <f>E15</f>
        <v>Česká republika - Státní pozemkový úřad</v>
      </c>
      <c r="G54" s="37"/>
      <c r="H54" s="37"/>
      <c r="I54" s="30" t="s">
        <v>31</v>
      </c>
      <c r="J54" s="33" t="str">
        <f>E21</f>
        <v>AZ Consult spol. s r.o.</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Lucie Wojčiková</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70</v>
      </c>
      <c r="D59" s="37"/>
      <c r="E59" s="37"/>
      <c r="F59" s="37"/>
      <c r="G59" s="37"/>
      <c r="H59" s="37"/>
      <c r="I59" s="37"/>
      <c r="J59" s="78">
        <f>J85</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1553</v>
      </c>
      <c r="E60" s="138"/>
      <c r="F60" s="138"/>
      <c r="G60" s="138"/>
      <c r="H60" s="138"/>
      <c r="I60" s="138"/>
      <c r="J60" s="139">
        <f>J86</f>
        <v>0</v>
      </c>
      <c r="K60" s="136"/>
      <c r="L60" s="140"/>
    </row>
    <row r="61" spans="1:47" s="10" customFormat="1" ht="19.899999999999999" customHeight="1">
      <c r="B61" s="141"/>
      <c r="C61" s="142"/>
      <c r="D61" s="143" t="s">
        <v>1554</v>
      </c>
      <c r="E61" s="144"/>
      <c r="F61" s="144"/>
      <c r="G61" s="144"/>
      <c r="H61" s="144"/>
      <c r="I61" s="144"/>
      <c r="J61" s="145">
        <f>J87</f>
        <v>0</v>
      </c>
      <c r="K61" s="142"/>
      <c r="L61" s="146"/>
    </row>
    <row r="62" spans="1:47" s="10" customFormat="1" ht="19.899999999999999" customHeight="1">
      <c r="B62" s="141"/>
      <c r="C62" s="142"/>
      <c r="D62" s="143" t="s">
        <v>1555</v>
      </c>
      <c r="E62" s="144"/>
      <c r="F62" s="144"/>
      <c r="G62" s="144"/>
      <c r="H62" s="144"/>
      <c r="I62" s="144"/>
      <c r="J62" s="145">
        <f>J105</f>
        <v>0</v>
      </c>
      <c r="K62" s="142"/>
      <c r="L62" s="146"/>
    </row>
    <row r="63" spans="1:47" s="10" customFormat="1" ht="19.899999999999999" customHeight="1">
      <c r="B63" s="141"/>
      <c r="C63" s="142"/>
      <c r="D63" s="143" t="s">
        <v>1556</v>
      </c>
      <c r="E63" s="144"/>
      <c r="F63" s="144"/>
      <c r="G63" s="144"/>
      <c r="H63" s="144"/>
      <c r="I63" s="144"/>
      <c r="J63" s="145">
        <f>J127</f>
        <v>0</v>
      </c>
      <c r="K63" s="142"/>
      <c r="L63" s="146"/>
    </row>
    <row r="64" spans="1:47" s="10" customFormat="1" ht="19.899999999999999" customHeight="1">
      <c r="B64" s="141"/>
      <c r="C64" s="142"/>
      <c r="D64" s="143" t="s">
        <v>1557</v>
      </c>
      <c r="E64" s="144"/>
      <c r="F64" s="144"/>
      <c r="G64" s="144"/>
      <c r="H64" s="144"/>
      <c r="I64" s="144"/>
      <c r="J64" s="145">
        <f>J134</f>
        <v>0</v>
      </c>
      <c r="K64" s="142"/>
      <c r="L64" s="146"/>
    </row>
    <row r="65" spans="1:31" s="10" customFormat="1" ht="19.899999999999999" customHeight="1">
      <c r="B65" s="141"/>
      <c r="C65" s="142"/>
      <c r="D65" s="143" t="s">
        <v>1558</v>
      </c>
      <c r="E65" s="144"/>
      <c r="F65" s="144"/>
      <c r="G65" s="144"/>
      <c r="H65" s="144"/>
      <c r="I65" s="144"/>
      <c r="J65" s="145">
        <f>J137</f>
        <v>0</v>
      </c>
      <c r="K65" s="142"/>
      <c r="L65" s="146"/>
    </row>
    <row r="66" spans="1:31" s="2" customFormat="1" ht="21.75" customHeight="1">
      <c r="A66" s="35"/>
      <c r="B66" s="36"/>
      <c r="C66" s="37"/>
      <c r="D66" s="37"/>
      <c r="E66" s="37"/>
      <c r="F66" s="37"/>
      <c r="G66" s="37"/>
      <c r="H66" s="37"/>
      <c r="I66" s="37"/>
      <c r="J66" s="37"/>
      <c r="K66" s="37"/>
      <c r="L66" s="107"/>
      <c r="S66" s="35"/>
      <c r="T66" s="35"/>
      <c r="U66" s="35"/>
      <c r="V66" s="35"/>
      <c r="W66" s="35"/>
      <c r="X66" s="35"/>
      <c r="Y66" s="35"/>
      <c r="Z66" s="35"/>
      <c r="AA66" s="35"/>
      <c r="AB66" s="35"/>
      <c r="AC66" s="35"/>
      <c r="AD66" s="35"/>
      <c r="AE66" s="35"/>
    </row>
    <row r="67" spans="1:31" s="2" customFormat="1" ht="6.95" customHeight="1">
      <c r="A67" s="35"/>
      <c r="B67" s="48"/>
      <c r="C67" s="49"/>
      <c r="D67" s="49"/>
      <c r="E67" s="49"/>
      <c r="F67" s="49"/>
      <c r="G67" s="49"/>
      <c r="H67" s="49"/>
      <c r="I67" s="49"/>
      <c r="J67" s="49"/>
      <c r="K67" s="49"/>
      <c r="L67" s="107"/>
      <c r="S67" s="35"/>
      <c r="T67" s="35"/>
      <c r="U67" s="35"/>
      <c r="V67" s="35"/>
      <c r="W67" s="35"/>
      <c r="X67" s="35"/>
      <c r="Y67" s="35"/>
      <c r="Z67" s="35"/>
      <c r="AA67" s="35"/>
      <c r="AB67" s="35"/>
      <c r="AC67" s="35"/>
      <c r="AD67" s="35"/>
      <c r="AE67" s="35"/>
    </row>
    <row r="71" spans="1:31" s="2" customFormat="1" ht="6.95" customHeight="1">
      <c r="A71" s="35"/>
      <c r="B71" s="50"/>
      <c r="C71" s="51"/>
      <c r="D71" s="51"/>
      <c r="E71" s="51"/>
      <c r="F71" s="51"/>
      <c r="G71" s="51"/>
      <c r="H71" s="51"/>
      <c r="I71" s="51"/>
      <c r="J71" s="51"/>
      <c r="K71" s="51"/>
      <c r="L71" s="107"/>
      <c r="S71" s="35"/>
      <c r="T71" s="35"/>
      <c r="U71" s="35"/>
      <c r="V71" s="35"/>
      <c r="W71" s="35"/>
      <c r="X71" s="35"/>
      <c r="Y71" s="35"/>
      <c r="Z71" s="35"/>
      <c r="AA71" s="35"/>
      <c r="AB71" s="35"/>
      <c r="AC71" s="35"/>
      <c r="AD71" s="35"/>
      <c r="AE71" s="35"/>
    </row>
    <row r="72" spans="1:31" s="2" customFormat="1" ht="24.95" customHeight="1">
      <c r="A72" s="35"/>
      <c r="B72" s="36"/>
      <c r="C72" s="24" t="s">
        <v>117</v>
      </c>
      <c r="D72" s="37"/>
      <c r="E72" s="37"/>
      <c r="F72" s="37"/>
      <c r="G72" s="37"/>
      <c r="H72" s="37"/>
      <c r="I72" s="37"/>
      <c r="J72" s="37"/>
      <c r="K72" s="37"/>
      <c r="L72" s="107"/>
      <c r="S72" s="35"/>
      <c r="T72" s="35"/>
      <c r="U72" s="35"/>
      <c r="V72" s="35"/>
      <c r="W72" s="35"/>
      <c r="X72" s="35"/>
      <c r="Y72" s="35"/>
      <c r="Z72" s="35"/>
      <c r="AA72" s="35"/>
      <c r="AB72" s="35"/>
      <c r="AC72" s="35"/>
      <c r="AD72" s="35"/>
      <c r="AE72" s="35"/>
    </row>
    <row r="73" spans="1:31" s="2" customFormat="1" ht="6.95" customHeight="1">
      <c r="A73" s="35"/>
      <c r="B73" s="36"/>
      <c r="C73" s="37"/>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12" customHeight="1">
      <c r="A74" s="35"/>
      <c r="B74" s="36"/>
      <c r="C74" s="30" t="s">
        <v>16</v>
      </c>
      <c r="D74" s="37"/>
      <c r="E74" s="37"/>
      <c r="F74" s="37"/>
      <c r="G74" s="37"/>
      <c r="H74" s="37"/>
      <c r="I74" s="37"/>
      <c r="J74" s="37"/>
      <c r="K74" s="37"/>
      <c r="L74" s="107"/>
      <c r="S74" s="35"/>
      <c r="T74" s="35"/>
      <c r="U74" s="35"/>
      <c r="V74" s="35"/>
      <c r="W74" s="35"/>
      <c r="X74" s="35"/>
      <c r="Y74" s="35"/>
      <c r="Z74" s="35"/>
      <c r="AA74" s="35"/>
      <c r="AB74" s="35"/>
      <c r="AC74" s="35"/>
      <c r="AD74" s="35"/>
      <c r="AE74" s="35"/>
    </row>
    <row r="75" spans="1:31" s="2" customFormat="1" ht="16.5" customHeight="1">
      <c r="A75" s="35"/>
      <c r="B75" s="36"/>
      <c r="C75" s="37"/>
      <c r="D75" s="37"/>
      <c r="E75" s="373" t="str">
        <f>E7</f>
        <v>K.ú. Mnichov u Mariánských Lázní - Cesta C5 a liniová zeleň KZ2 - extravilán</v>
      </c>
      <c r="F75" s="374"/>
      <c r="G75" s="374"/>
      <c r="H75" s="374"/>
      <c r="I75" s="37"/>
      <c r="J75" s="37"/>
      <c r="K75" s="37"/>
      <c r="L75" s="107"/>
      <c r="S75" s="35"/>
      <c r="T75" s="35"/>
      <c r="U75" s="35"/>
      <c r="V75" s="35"/>
      <c r="W75" s="35"/>
      <c r="X75" s="35"/>
      <c r="Y75" s="35"/>
      <c r="Z75" s="35"/>
      <c r="AA75" s="35"/>
      <c r="AB75" s="35"/>
      <c r="AC75" s="35"/>
      <c r="AD75" s="35"/>
      <c r="AE75" s="35"/>
    </row>
    <row r="76" spans="1:31" s="2" customFormat="1" ht="12" customHeight="1">
      <c r="A76" s="35"/>
      <c r="B76" s="36"/>
      <c r="C76" s="30" t="s">
        <v>102</v>
      </c>
      <c r="D76" s="37"/>
      <c r="E76" s="37"/>
      <c r="F76" s="37"/>
      <c r="G76" s="37"/>
      <c r="H76" s="37"/>
      <c r="I76" s="37"/>
      <c r="J76" s="37"/>
      <c r="K76" s="37"/>
      <c r="L76" s="107"/>
      <c r="S76" s="35"/>
      <c r="T76" s="35"/>
      <c r="U76" s="35"/>
      <c r="V76" s="35"/>
      <c r="W76" s="35"/>
      <c r="X76" s="35"/>
      <c r="Y76" s="35"/>
      <c r="Z76" s="35"/>
      <c r="AA76" s="35"/>
      <c r="AB76" s="35"/>
      <c r="AC76" s="35"/>
      <c r="AD76" s="35"/>
      <c r="AE76" s="35"/>
    </row>
    <row r="77" spans="1:31" s="2" customFormat="1" ht="16.5" customHeight="1">
      <c r="A77" s="35"/>
      <c r="B77" s="36"/>
      <c r="C77" s="37"/>
      <c r="D77" s="37"/>
      <c r="E77" s="326" t="str">
        <f>E9</f>
        <v>VON - Vedlejší a ostatní náklady</v>
      </c>
      <c r="F77" s="375"/>
      <c r="G77" s="375"/>
      <c r="H77" s="375"/>
      <c r="I77" s="37"/>
      <c r="J77" s="37"/>
      <c r="K77" s="37"/>
      <c r="L77" s="107"/>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37"/>
      <c r="J78" s="37"/>
      <c r="K78" s="37"/>
      <c r="L78" s="107"/>
      <c r="S78" s="35"/>
      <c r="T78" s="35"/>
      <c r="U78" s="35"/>
      <c r="V78" s="35"/>
      <c r="W78" s="35"/>
      <c r="X78" s="35"/>
      <c r="Y78" s="35"/>
      <c r="Z78" s="35"/>
      <c r="AA78" s="35"/>
      <c r="AB78" s="35"/>
      <c r="AC78" s="35"/>
      <c r="AD78" s="35"/>
      <c r="AE78" s="35"/>
    </row>
    <row r="79" spans="1:31" s="2" customFormat="1" ht="12" customHeight="1">
      <c r="A79" s="35"/>
      <c r="B79" s="36"/>
      <c r="C79" s="30" t="s">
        <v>21</v>
      </c>
      <c r="D79" s="37"/>
      <c r="E79" s="37"/>
      <c r="F79" s="28" t="str">
        <f>F12</f>
        <v>Mnichov</v>
      </c>
      <c r="G79" s="37"/>
      <c r="H79" s="37"/>
      <c r="I79" s="30" t="s">
        <v>23</v>
      </c>
      <c r="J79" s="60" t="str">
        <f>IF(J12="","",J12)</f>
        <v>10. 11. 2020</v>
      </c>
      <c r="K79" s="37"/>
      <c r="L79" s="107"/>
      <c r="S79" s="35"/>
      <c r="T79" s="35"/>
      <c r="U79" s="35"/>
      <c r="V79" s="35"/>
      <c r="W79" s="35"/>
      <c r="X79" s="35"/>
      <c r="Y79" s="35"/>
      <c r="Z79" s="35"/>
      <c r="AA79" s="35"/>
      <c r="AB79" s="35"/>
      <c r="AC79" s="35"/>
      <c r="AD79" s="35"/>
      <c r="AE79" s="35"/>
    </row>
    <row r="80" spans="1:31" s="2" customFormat="1" ht="6.95"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2" customFormat="1" ht="25.7" customHeight="1">
      <c r="A81" s="35"/>
      <c r="B81" s="36"/>
      <c r="C81" s="30" t="s">
        <v>25</v>
      </c>
      <c r="D81" s="37"/>
      <c r="E81" s="37"/>
      <c r="F81" s="28" t="str">
        <f>E15</f>
        <v>Česká republika - Státní pozemkový úřad</v>
      </c>
      <c r="G81" s="37"/>
      <c r="H81" s="37"/>
      <c r="I81" s="30" t="s">
        <v>31</v>
      </c>
      <c r="J81" s="33" t="str">
        <f>E21</f>
        <v>AZ Consult spol. s r.o.</v>
      </c>
      <c r="K81" s="37"/>
      <c r="L81" s="107"/>
      <c r="S81" s="35"/>
      <c r="T81" s="35"/>
      <c r="U81" s="35"/>
      <c r="V81" s="35"/>
      <c r="W81" s="35"/>
      <c r="X81" s="35"/>
      <c r="Y81" s="35"/>
      <c r="Z81" s="35"/>
      <c r="AA81" s="35"/>
      <c r="AB81" s="35"/>
      <c r="AC81" s="35"/>
      <c r="AD81" s="35"/>
      <c r="AE81" s="35"/>
    </row>
    <row r="82" spans="1:65" s="2" customFormat="1" ht="15.2" customHeight="1">
      <c r="A82" s="35"/>
      <c r="B82" s="36"/>
      <c r="C82" s="30" t="s">
        <v>29</v>
      </c>
      <c r="D82" s="37"/>
      <c r="E82" s="37"/>
      <c r="F82" s="28" t="str">
        <f>IF(E18="","",E18)</f>
        <v>Vyplň údaj</v>
      </c>
      <c r="G82" s="37"/>
      <c r="H82" s="37"/>
      <c r="I82" s="30" t="s">
        <v>34</v>
      </c>
      <c r="J82" s="33" t="str">
        <f>E24</f>
        <v>Lucie Wojčiková</v>
      </c>
      <c r="K82" s="37"/>
      <c r="L82" s="107"/>
      <c r="S82" s="35"/>
      <c r="T82" s="35"/>
      <c r="U82" s="35"/>
      <c r="V82" s="35"/>
      <c r="W82" s="35"/>
      <c r="X82" s="35"/>
      <c r="Y82" s="35"/>
      <c r="Z82" s="35"/>
      <c r="AA82" s="35"/>
      <c r="AB82" s="35"/>
      <c r="AC82" s="35"/>
      <c r="AD82" s="35"/>
      <c r="AE82" s="35"/>
    </row>
    <row r="83" spans="1:65" s="2" customFormat="1" ht="10.35" customHeight="1">
      <c r="A83" s="35"/>
      <c r="B83" s="36"/>
      <c r="C83" s="37"/>
      <c r="D83" s="37"/>
      <c r="E83" s="37"/>
      <c r="F83" s="37"/>
      <c r="G83" s="37"/>
      <c r="H83" s="37"/>
      <c r="I83" s="37"/>
      <c r="J83" s="37"/>
      <c r="K83" s="37"/>
      <c r="L83" s="107"/>
      <c r="S83" s="35"/>
      <c r="T83" s="35"/>
      <c r="U83" s="35"/>
      <c r="V83" s="35"/>
      <c r="W83" s="35"/>
      <c r="X83" s="35"/>
      <c r="Y83" s="35"/>
      <c r="Z83" s="35"/>
      <c r="AA83" s="35"/>
      <c r="AB83" s="35"/>
      <c r="AC83" s="35"/>
      <c r="AD83" s="35"/>
      <c r="AE83" s="35"/>
    </row>
    <row r="84" spans="1:65" s="11" customFormat="1" ht="29.25" customHeight="1">
      <c r="A84" s="147"/>
      <c r="B84" s="148"/>
      <c r="C84" s="149" t="s">
        <v>118</v>
      </c>
      <c r="D84" s="150" t="s">
        <v>57</v>
      </c>
      <c r="E84" s="150" t="s">
        <v>53</v>
      </c>
      <c r="F84" s="150" t="s">
        <v>54</v>
      </c>
      <c r="G84" s="150" t="s">
        <v>119</v>
      </c>
      <c r="H84" s="150" t="s">
        <v>120</v>
      </c>
      <c r="I84" s="150" t="s">
        <v>121</v>
      </c>
      <c r="J84" s="150" t="s">
        <v>106</v>
      </c>
      <c r="K84" s="151" t="s">
        <v>122</v>
      </c>
      <c r="L84" s="152"/>
      <c r="M84" s="69" t="s">
        <v>19</v>
      </c>
      <c r="N84" s="70" t="s">
        <v>42</v>
      </c>
      <c r="O84" s="70" t="s">
        <v>123</v>
      </c>
      <c r="P84" s="70" t="s">
        <v>124</v>
      </c>
      <c r="Q84" s="70" t="s">
        <v>125</v>
      </c>
      <c r="R84" s="70" t="s">
        <v>126</v>
      </c>
      <c r="S84" s="70" t="s">
        <v>127</v>
      </c>
      <c r="T84" s="71" t="s">
        <v>128</v>
      </c>
      <c r="U84" s="147"/>
      <c r="V84" s="147"/>
      <c r="W84" s="147"/>
      <c r="X84" s="147"/>
      <c r="Y84" s="147"/>
      <c r="Z84" s="147"/>
      <c r="AA84" s="147"/>
      <c r="AB84" s="147"/>
      <c r="AC84" s="147"/>
      <c r="AD84" s="147"/>
      <c r="AE84" s="147"/>
    </row>
    <row r="85" spans="1:65" s="2" customFormat="1" ht="22.9" customHeight="1">
      <c r="A85" s="35"/>
      <c r="B85" s="36"/>
      <c r="C85" s="76" t="s">
        <v>129</v>
      </c>
      <c r="D85" s="37"/>
      <c r="E85" s="37"/>
      <c r="F85" s="37"/>
      <c r="G85" s="37"/>
      <c r="H85" s="37"/>
      <c r="I85" s="37"/>
      <c r="J85" s="153">
        <f>BK85</f>
        <v>0</v>
      </c>
      <c r="K85" s="37"/>
      <c r="L85" s="40"/>
      <c r="M85" s="72"/>
      <c r="N85" s="154"/>
      <c r="O85" s="73"/>
      <c r="P85" s="155">
        <f>P86</f>
        <v>0</v>
      </c>
      <c r="Q85" s="73"/>
      <c r="R85" s="155">
        <f>R86</f>
        <v>0</v>
      </c>
      <c r="S85" s="73"/>
      <c r="T85" s="156">
        <f>T86</f>
        <v>0</v>
      </c>
      <c r="U85" s="35"/>
      <c r="V85" s="35"/>
      <c r="W85" s="35"/>
      <c r="X85" s="35"/>
      <c r="Y85" s="35"/>
      <c r="Z85" s="35"/>
      <c r="AA85" s="35"/>
      <c r="AB85" s="35"/>
      <c r="AC85" s="35"/>
      <c r="AD85" s="35"/>
      <c r="AE85" s="35"/>
      <c r="AT85" s="18" t="s">
        <v>71</v>
      </c>
      <c r="AU85" s="18" t="s">
        <v>107</v>
      </c>
      <c r="BK85" s="157">
        <f>BK86</f>
        <v>0</v>
      </c>
    </row>
    <row r="86" spans="1:65" s="12" customFormat="1" ht="25.9" customHeight="1">
      <c r="B86" s="158"/>
      <c r="C86" s="159"/>
      <c r="D86" s="160" t="s">
        <v>71</v>
      </c>
      <c r="E86" s="161" t="s">
        <v>1559</v>
      </c>
      <c r="F86" s="161" t="s">
        <v>1560</v>
      </c>
      <c r="G86" s="159"/>
      <c r="H86" s="159"/>
      <c r="I86" s="162"/>
      <c r="J86" s="163">
        <f>BK86</f>
        <v>0</v>
      </c>
      <c r="K86" s="159"/>
      <c r="L86" s="164"/>
      <c r="M86" s="165"/>
      <c r="N86" s="166"/>
      <c r="O86" s="166"/>
      <c r="P86" s="167">
        <f>P87+P105+P127+P134+P137</f>
        <v>0</v>
      </c>
      <c r="Q86" s="166"/>
      <c r="R86" s="167">
        <f>R87+R105+R127+R134+R137</f>
        <v>0</v>
      </c>
      <c r="S86" s="166"/>
      <c r="T86" s="168">
        <f>T87+T105+T127+T134+T137</f>
        <v>0</v>
      </c>
      <c r="AR86" s="169" t="s">
        <v>164</v>
      </c>
      <c r="AT86" s="170" t="s">
        <v>71</v>
      </c>
      <c r="AU86" s="170" t="s">
        <v>72</v>
      </c>
      <c r="AY86" s="169" t="s">
        <v>132</v>
      </c>
      <c r="BK86" s="171">
        <f>BK87+BK105+BK127+BK134+BK137</f>
        <v>0</v>
      </c>
    </row>
    <row r="87" spans="1:65" s="12" customFormat="1" ht="22.9" customHeight="1">
      <c r="B87" s="158"/>
      <c r="C87" s="159"/>
      <c r="D87" s="160" t="s">
        <v>71</v>
      </c>
      <c r="E87" s="172" t="s">
        <v>1561</v>
      </c>
      <c r="F87" s="172" t="s">
        <v>1562</v>
      </c>
      <c r="G87" s="159"/>
      <c r="H87" s="159"/>
      <c r="I87" s="162"/>
      <c r="J87" s="173">
        <f>BK87</f>
        <v>0</v>
      </c>
      <c r="K87" s="159"/>
      <c r="L87" s="164"/>
      <c r="M87" s="165"/>
      <c r="N87" s="166"/>
      <c r="O87" s="166"/>
      <c r="P87" s="167">
        <f>SUM(P88:P104)</f>
        <v>0</v>
      </c>
      <c r="Q87" s="166"/>
      <c r="R87" s="167">
        <f>SUM(R88:R104)</f>
        <v>0</v>
      </c>
      <c r="S87" s="166"/>
      <c r="T87" s="168">
        <f>SUM(T88:T104)</f>
        <v>0</v>
      </c>
      <c r="AR87" s="169" t="s">
        <v>164</v>
      </c>
      <c r="AT87" s="170" t="s">
        <v>71</v>
      </c>
      <c r="AU87" s="170" t="s">
        <v>80</v>
      </c>
      <c r="AY87" s="169" t="s">
        <v>132</v>
      </c>
      <c r="BK87" s="171">
        <f>SUM(BK88:BK104)</f>
        <v>0</v>
      </c>
    </row>
    <row r="88" spans="1:65" s="2" customFormat="1" ht="14.45" customHeight="1">
      <c r="A88" s="35"/>
      <c r="B88" s="36"/>
      <c r="C88" s="174" t="s">
        <v>80</v>
      </c>
      <c r="D88" s="174" t="s">
        <v>134</v>
      </c>
      <c r="E88" s="175" t="s">
        <v>1563</v>
      </c>
      <c r="F88" s="176" t="s">
        <v>1564</v>
      </c>
      <c r="G88" s="177" t="s">
        <v>1565</v>
      </c>
      <c r="H88" s="178">
        <v>1</v>
      </c>
      <c r="I88" s="179"/>
      <c r="J88" s="180">
        <f>ROUND(I88*H88,2)</f>
        <v>0</v>
      </c>
      <c r="K88" s="176" t="s">
        <v>138</v>
      </c>
      <c r="L88" s="40"/>
      <c r="M88" s="181" t="s">
        <v>19</v>
      </c>
      <c r="N88" s="182" t="s">
        <v>43</v>
      </c>
      <c r="O88" s="65"/>
      <c r="P88" s="183">
        <f>O88*H88</f>
        <v>0</v>
      </c>
      <c r="Q88" s="183">
        <v>0</v>
      </c>
      <c r="R88" s="183">
        <f>Q88*H88</f>
        <v>0</v>
      </c>
      <c r="S88" s="183">
        <v>0</v>
      </c>
      <c r="T88" s="184">
        <f>S88*H88</f>
        <v>0</v>
      </c>
      <c r="U88" s="35"/>
      <c r="V88" s="35"/>
      <c r="W88" s="35"/>
      <c r="X88" s="35"/>
      <c r="Y88" s="35"/>
      <c r="Z88" s="35"/>
      <c r="AA88" s="35"/>
      <c r="AB88" s="35"/>
      <c r="AC88" s="35"/>
      <c r="AD88" s="35"/>
      <c r="AE88" s="35"/>
      <c r="AR88" s="185" t="s">
        <v>1566</v>
      </c>
      <c r="AT88" s="185" t="s">
        <v>134</v>
      </c>
      <c r="AU88" s="185" t="s">
        <v>82</v>
      </c>
      <c r="AY88" s="18" t="s">
        <v>132</v>
      </c>
      <c r="BE88" s="186">
        <f>IF(N88="základní",J88,0)</f>
        <v>0</v>
      </c>
      <c r="BF88" s="186">
        <f>IF(N88="snížená",J88,0)</f>
        <v>0</v>
      </c>
      <c r="BG88" s="186">
        <f>IF(N88="zákl. přenesená",J88,0)</f>
        <v>0</v>
      </c>
      <c r="BH88" s="186">
        <f>IF(N88="sníž. přenesená",J88,0)</f>
        <v>0</v>
      </c>
      <c r="BI88" s="186">
        <f>IF(N88="nulová",J88,0)</f>
        <v>0</v>
      </c>
      <c r="BJ88" s="18" t="s">
        <v>80</v>
      </c>
      <c r="BK88" s="186">
        <f>ROUND(I88*H88,2)</f>
        <v>0</v>
      </c>
      <c r="BL88" s="18" t="s">
        <v>1566</v>
      </c>
      <c r="BM88" s="185" t="s">
        <v>1567</v>
      </c>
    </row>
    <row r="89" spans="1:65" s="2" customFormat="1" ht="29.25">
      <c r="A89" s="35"/>
      <c r="B89" s="36"/>
      <c r="C89" s="37"/>
      <c r="D89" s="187" t="s">
        <v>295</v>
      </c>
      <c r="E89" s="37"/>
      <c r="F89" s="188" t="s">
        <v>1568</v>
      </c>
      <c r="G89" s="37"/>
      <c r="H89" s="37"/>
      <c r="I89" s="189"/>
      <c r="J89" s="37"/>
      <c r="K89" s="37"/>
      <c r="L89" s="40"/>
      <c r="M89" s="190"/>
      <c r="N89" s="191"/>
      <c r="O89" s="65"/>
      <c r="P89" s="65"/>
      <c r="Q89" s="65"/>
      <c r="R89" s="65"/>
      <c r="S89" s="65"/>
      <c r="T89" s="66"/>
      <c r="U89" s="35"/>
      <c r="V89" s="35"/>
      <c r="W89" s="35"/>
      <c r="X89" s="35"/>
      <c r="Y89" s="35"/>
      <c r="Z89" s="35"/>
      <c r="AA89" s="35"/>
      <c r="AB89" s="35"/>
      <c r="AC89" s="35"/>
      <c r="AD89" s="35"/>
      <c r="AE89" s="35"/>
      <c r="AT89" s="18" t="s">
        <v>295</v>
      </c>
      <c r="AU89" s="18" t="s">
        <v>82</v>
      </c>
    </row>
    <row r="90" spans="1:65" s="2" customFormat="1" ht="24.2" customHeight="1">
      <c r="A90" s="35"/>
      <c r="B90" s="36"/>
      <c r="C90" s="174" t="s">
        <v>82</v>
      </c>
      <c r="D90" s="174" t="s">
        <v>134</v>
      </c>
      <c r="E90" s="175" t="s">
        <v>1569</v>
      </c>
      <c r="F90" s="176" t="s">
        <v>1570</v>
      </c>
      <c r="G90" s="177" t="s">
        <v>1571</v>
      </c>
      <c r="H90" s="178">
        <v>1</v>
      </c>
      <c r="I90" s="179"/>
      <c r="J90" s="180">
        <f>ROUND(I90*H90,2)</f>
        <v>0</v>
      </c>
      <c r="K90" s="176" t="s">
        <v>138</v>
      </c>
      <c r="L90" s="40"/>
      <c r="M90" s="181" t="s">
        <v>19</v>
      </c>
      <c r="N90" s="182" t="s">
        <v>43</v>
      </c>
      <c r="O90" s="65"/>
      <c r="P90" s="183">
        <f>O90*H90</f>
        <v>0</v>
      </c>
      <c r="Q90" s="183">
        <v>0</v>
      </c>
      <c r="R90" s="183">
        <f>Q90*H90</f>
        <v>0</v>
      </c>
      <c r="S90" s="183">
        <v>0</v>
      </c>
      <c r="T90" s="184">
        <f>S90*H90</f>
        <v>0</v>
      </c>
      <c r="U90" s="35"/>
      <c r="V90" s="35"/>
      <c r="W90" s="35"/>
      <c r="X90" s="35"/>
      <c r="Y90" s="35"/>
      <c r="Z90" s="35"/>
      <c r="AA90" s="35"/>
      <c r="AB90" s="35"/>
      <c r="AC90" s="35"/>
      <c r="AD90" s="35"/>
      <c r="AE90" s="35"/>
      <c r="AR90" s="185" t="s">
        <v>1566</v>
      </c>
      <c r="AT90" s="185" t="s">
        <v>134</v>
      </c>
      <c r="AU90" s="185" t="s">
        <v>82</v>
      </c>
      <c r="AY90" s="18" t="s">
        <v>132</v>
      </c>
      <c r="BE90" s="186">
        <f>IF(N90="základní",J90,0)</f>
        <v>0</v>
      </c>
      <c r="BF90" s="186">
        <f>IF(N90="snížená",J90,0)</f>
        <v>0</v>
      </c>
      <c r="BG90" s="186">
        <f>IF(N90="zákl. přenesená",J90,0)</f>
        <v>0</v>
      </c>
      <c r="BH90" s="186">
        <f>IF(N90="sníž. přenesená",J90,0)</f>
        <v>0</v>
      </c>
      <c r="BI90" s="186">
        <f>IF(N90="nulová",J90,0)</f>
        <v>0</v>
      </c>
      <c r="BJ90" s="18" t="s">
        <v>80</v>
      </c>
      <c r="BK90" s="186">
        <f>ROUND(I90*H90,2)</f>
        <v>0</v>
      </c>
      <c r="BL90" s="18" t="s">
        <v>1566</v>
      </c>
      <c r="BM90" s="185" t="s">
        <v>1572</v>
      </c>
    </row>
    <row r="91" spans="1:65" s="2" customFormat="1" ht="14.45" customHeight="1">
      <c r="A91" s="35"/>
      <c r="B91" s="36"/>
      <c r="C91" s="174" t="s">
        <v>151</v>
      </c>
      <c r="D91" s="174" t="s">
        <v>134</v>
      </c>
      <c r="E91" s="175" t="s">
        <v>1573</v>
      </c>
      <c r="F91" s="176" t="s">
        <v>1574</v>
      </c>
      <c r="G91" s="177" t="s">
        <v>1565</v>
      </c>
      <c r="H91" s="178">
        <v>1</v>
      </c>
      <c r="I91" s="179"/>
      <c r="J91" s="180">
        <f>ROUND(I91*H91,2)</f>
        <v>0</v>
      </c>
      <c r="K91" s="176" t="s">
        <v>138</v>
      </c>
      <c r="L91" s="40"/>
      <c r="M91" s="181" t="s">
        <v>19</v>
      </c>
      <c r="N91" s="182" t="s">
        <v>43</v>
      </c>
      <c r="O91" s="65"/>
      <c r="P91" s="183">
        <f>O91*H91</f>
        <v>0</v>
      </c>
      <c r="Q91" s="183">
        <v>0</v>
      </c>
      <c r="R91" s="183">
        <f>Q91*H91</f>
        <v>0</v>
      </c>
      <c r="S91" s="183">
        <v>0</v>
      </c>
      <c r="T91" s="184">
        <f>S91*H91</f>
        <v>0</v>
      </c>
      <c r="U91" s="35"/>
      <c r="V91" s="35"/>
      <c r="W91" s="35"/>
      <c r="X91" s="35"/>
      <c r="Y91" s="35"/>
      <c r="Z91" s="35"/>
      <c r="AA91" s="35"/>
      <c r="AB91" s="35"/>
      <c r="AC91" s="35"/>
      <c r="AD91" s="35"/>
      <c r="AE91" s="35"/>
      <c r="AR91" s="185" t="s">
        <v>1566</v>
      </c>
      <c r="AT91" s="185" t="s">
        <v>134</v>
      </c>
      <c r="AU91" s="185" t="s">
        <v>82</v>
      </c>
      <c r="AY91" s="18" t="s">
        <v>132</v>
      </c>
      <c r="BE91" s="186">
        <f>IF(N91="základní",J91,0)</f>
        <v>0</v>
      </c>
      <c r="BF91" s="186">
        <f>IF(N91="snížená",J91,0)</f>
        <v>0</v>
      </c>
      <c r="BG91" s="186">
        <f>IF(N91="zákl. přenesená",J91,0)</f>
        <v>0</v>
      </c>
      <c r="BH91" s="186">
        <f>IF(N91="sníž. přenesená",J91,0)</f>
        <v>0</v>
      </c>
      <c r="BI91" s="186">
        <f>IF(N91="nulová",J91,0)</f>
        <v>0</v>
      </c>
      <c r="BJ91" s="18" t="s">
        <v>80</v>
      </c>
      <c r="BK91" s="186">
        <f>ROUND(I91*H91,2)</f>
        <v>0</v>
      </c>
      <c r="BL91" s="18" t="s">
        <v>1566</v>
      </c>
      <c r="BM91" s="185" t="s">
        <v>1575</v>
      </c>
    </row>
    <row r="92" spans="1:65" s="2" customFormat="1" ht="19.5">
      <c r="A92" s="35"/>
      <c r="B92" s="36"/>
      <c r="C92" s="37"/>
      <c r="D92" s="187" t="s">
        <v>295</v>
      </c>
      <c r="E92" s="37"/>
      <c r="F92" s="188" t="s">
        <v>1576</v>
      </c>
      <c r="G92" s="37"/>
      <c r="H92" s="37"/>
      <c r="I92" s="189"/>
      <c r="J92" s="37"/>
      <c r="K92" s="37"/>
      <c r="L92" s="40"/>
      <c r="M92" s="190"/>
      <c r="N92" s="191"/>
      <c r="O92" s="65"/>
      <c r="P92" s="65"/>
      <c r="Q92" s="65"/>
      <c r="R92" s="65"/>
      <c r="S92" s="65"/>
      <c r="T92" s="66"/>
      <c r="U92" s="35"/>
      <c r="V92" s="35"/>
      <c r="W92" s="35"/>
      <c r="X92" s="35"/>
      <c r="Y92" s="35"/>
      <c r="Z92" s="35"/>
      <c r="AA92" s="35"/>
      <c r="AB92" s="35"/>
      <c r="AC92" s="35"/>
      <c r="AD92" s="35"/>
      <c r="AE92" s="35"/>
      <c r="AT92" s="18" t="s">
        <v>295</v>
      </c>
      <c r="AU92" s="18" t="s">
        <v>82</v>
      </c>
    </row>
    <row r="93" spans="1:65" s="2" customFormat="1" ht="14.45" customHeight="1">
      <c r="A93" s="35"/>
      <c r="B93" s="36"/>
      <c r="C93" s="174" t="s">
        <v>139</v>
      </c>
      <c r="D93" s="174" t="s">
        <v>134</v>
      </c>
      <c r="E93" s="175" t="s">
        <v>1577</v>
      </c>
      <c r="F93" s="176" t="s">
        <v>1578</v>
      </c>
      <c r="G93" s="177" t="s">
        <v>1565</v>
      </c>
      <c r="H93" s="178">
        <v>1</v>
      </c>
      <c r="I93" s="179"/>
      <c r="J93" s="180">
        <f>ROUND(I93*H93,2)</f>
        <v>0</v>
      </c>
      <c r="K93" s="176" t="s">
        <v>19</v>
      </c>
      <c r="L93" s="40"/>
      <c r="M93" s="181" t="s">
        <v>19</v>
      </c>
      <c r="N93" s="182" t="s">
        <v>43</v>
      </c>
      <c r="O93" s="65"/>
      <c r="P93" s="183">
        <f>O93*H93</f>
        <v>0</v>
      </c>
      <c r="Q93" s="183">
        <v>0</v>
      </c>
      <c r="R93" s="183">
        <f>Q93*H93</f>
        <v>0</v>
      </c>
      <c r="S93" s="183">
        <v>0</v>
      </c>
      <c r="T93" s="184">
        <f>S93*H93</f>
        <v>0</v>
      </c>
      <c r="U93" s="35"/>
      <c r="V93" s="35"/>
      <c r="W93" s="35"/>
      <c r="X93" s="35"/>
      <c r="Y93" s="35"/>
      <c r="Z93" s="35"/>
      <c r="AA93" s="35"/>
      <c r="AB93" s="35"/>
      <c r="AC93" s="35"/>
      <c r="AD93" s="35"/>
      <c r="AE93" s="35"/>
      <c r="AR93" s="185" t="s">
        <v>1566</v>
      </c>
      <c r="AT93" s="185" t="s">
        <v>134</v>
      </c>
      <c r="AU93" s="185" t="s">
        <v>82</v>
      </c>
      <c r="AY93" s="18" t="s">
        <v>132</v>
      </c>
      <c r="BE93" s="186">
        <f>IF(N93="základní",J93,0)</f>
        <v>0</v>
      </c>
      <c r="BF93" s="186">
        <f>IF(N93="snížená",J93,0)</f>
        <v>0</v>
      </c>
      <c r="BG93" s="186">
        <f>IF(N93="zákl. přenesená",J93,0)</f>
        <v>0</v>
      </c>
      <c r="BH93" s="186">
        <f>IF(N93="sníž. přenesená",J93,0)</f>
        <v>0</v>
      </c>
      <c r="BI93" s="186">
        <f>IF(N93="nulová",J93,0)</f>
        <v>0</v>
      </c>
      <c r="BJ93" s="18" t="s">
        <v>80</v>
      </c>
      <c r="BK93" s="186">
        <f>ROUND(I93*H93,2)</f>
        <v>0</v>
      </c>
      <c r="BL93" s="18" t="s">
        <v>1566</v>
      </c>
      <c r="BM93" s="185" t="s">
        <v>1579</v>
      </c>
    </row>
    <row r="94" spans="1:65" s="2" customFormat="1" ht="29.25">
      <c r="A94" s="35"/>
      <c r="B94" s="36"/>
      <c r="C94" s="37"/>
      <c r="D94" s="187" t="s">
        <v>295</v>
      </c>
      <c r="E94" s="37"/>
      <c r="F94" s="188" t="s">
        <v>1580</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8" t="s">
        <v>295</v>
      </c>
      <c r="AU94" s="18" t="s">
        <v>82</v>
      </c>
    </row>
    <row r="95" spans="1:65" s="2" customFormat="1" ht="14.45" customHeight="1">
      <c r="A95" s="35"/>
      <c r="B95" s="36"/>
      <c r="C95" s="174" t="s">
        <v>164</v>
      </c>
      <c r="D95" s="174" t="s">
        <v>134</v>
      </c>
      <c r="E95" s="175" t="s">
        <v>1581</v>
      </c>
      <c r="F95" s="176" t="s">
        <v>1582</v>
      </c>
      <c r="G95" s="177" t="s">
        <v>1565</v>
      </c>
      <c r="H95" s="178">
        <v>1</v>
      </c>
      <c r="I95" s="179"/>
      <c r="J95" s="180">
        <f>ROUND(I95*H95,2)</f>
        <v>0</v>
      </c>
      <c r="K95" s="176" t="s">
        <v>138</v>
      </c>
      <c r="L95" s="40"/>
      <c r="M95" s="181" t="s">
        <v>19</v>
      </c>
      <c r="N95" s="182" t="s">
        <v>43</v>
      </c>
      <c r="O95" s="65"/>
      <c r="P95" s="183">
        <f>O95*H95</f>
        <v>0</v>
      </c>
      <c r="Q95" s="183">
        <v>0</v>
      </c>
      <c r="R95" s="183">
        <f>Q95*H95</f>
        <v>0</v>
      </c>
      <c r="S95" s="183">
        <v>0</v>
      </c>
      <c r="T95" s="184">
        <f>S95*H95</f>
        <v>0</v>
      </c>
      <c r="U95" s="35"/>
      <c r="V95" s="35"/>
      <c r="W95" s="35"/>
      <c r="X95" s="35"/>
      <c r="Y95" s="35"/>
      <c r="Z95" s="35"/>
      <c r="AA95" s="35"/>
      <c r="AB95" s="35"/>
      <c r="AC95" s="35"/>
      <c r="AD95" s="35"/>
      <c r="AE95" s="35"/>
      <c r="AR95" s="185" t="s">
        <v>1566</v>
      </c>
      <c r="AT95" s="185" t="s">
        <v>134</v>
      </c>
      <c r="AU95" s="185" t="s">
        <v>82</v>
      </c>
      <c r="AY95" s="18" t="s">
        <v>132</v>
      </c>
      <c r="BE95" s="186">
        <f>IF(N95="základní",J95,0)</f>
        <v>0</v>
      </c>
      <c r="BF95" s="186">
        <f>IF(N95="snížená",J95,0)</f>
        <v>0</v>
      </c>
      <c r="BG95" s="186">
        <f>IF(N95="zákl. přenesená",J95,0)</f>
        <v>0</v>
      </c>
      <c r="BH95" s="186">
        <f>IF(N95="sníž. přenesená",J95,0)</f>
        <v>0</v>
      </c>
      <c r="BI95" s="186">
        <f>IF(N95="nulová",J95,0)</f>
        <v>0</v>
      </c>
      <c r="BJ95" s="18" t="s">
        <v>80</v>
      </c>
      <c r="BK95" s="186">
        <f>ROUND(I95*H95,2)</f>
        <v>0</v>
      </c>
      <c r="BL95" s="18" t="s">
        <v>1566</v>
      </c>
      <c r="BM95" s="185" t="s">
        <v>1583</v>
      </c>
    </row>
    <row r="96" spans="1:65" s="2" customFormat="1" ht="39">
      <c r="A96" s="35"/>
      <c r="B96" s="36"/>
      <c r="C96" s="37"/>
      <c r="D96" s="187" t="s">
        <v>295</v>
      </c>
      <c r="E96" s="37"/>
      <c r="F96" s="188" t="s">
        <v>1584</v>
      </c>
      <c r="G96" s="37"/>
      <c r="H96" s="37"/>
      <c r="I96" s="189"/>
      <c r="J96" s="37"/>
      <c r="K96" s="37"/>
      <c r="L96" s="40"/>
      <c r="M96" s="190"/>
      <c r="N96" s="191"/>
      <c r="O96" s="65"/>
      <c r="P96" s="65"/>
      <c r="Q96" s="65"/>
      <c r="R96" s="65"/>
      <c r="S96" s="65"/>
      <c r="T96" s="66"/>
      <c r="U96" s="35"/>
      <c r="V96" s="35"/>
      <c r="W96" s="35"/>
      <c r="X96" s="35"/>
      <c r="Y96" s="35"/>
      <c r="Z96" s="35"/>
      <c r="AA96" s="35"/>
      <c r="AB96" s="35"/>
      <c r="AC96" s="35"/>
      <c r="AD96" s="35"/>
      <c r="AE96" s="35"/>
      <c r="AT96" s="18" t="s">
        <v>295</v>
      </c>
      <c r="AU96" s="18" t="s">
        <v>82</v>
      </c>
    </row>
    <row r="97" spans="1:65" s="2" customFormat="1" ht="14.45" customHeight="1">
      <c r="A97" s="35"/>
      <c r="B97" s="36"/>
      <c r="C97" s="174" t="s">
        <v>173</v>
      </c>
      <c r="D97" s="174" t="s">
        <v>134</v>
      </c>
      <c r="E97" s="175" t="s">
        <v>1585</v>
      </c>
      <c r="F97" s="176" t="s">
        <v>1586</v>
      </c>
      <c r="G97" s="177" t="s">
        <v>1565</v>
      </c>
      <c r="H97" s="178">
        <v>1</v>
      </c>
      <c r="I97" s="179"/>
      <c r="J97" s="180">
        <f>ROUND(I97*H97,2)</f>
        <v>0</v>
      </c>
      <c r="K97" s="176" t="s">
        <v>138</v>
      </c>
      <c r="L97" s="40"/>
      <c r="M97" s="181" t="s">
        <v>19</v>
      </c>
      <c r="N97" s="182" t="s">
        <v>43</v>
      </c>
      <c r="O97" s="65"/>
      <c r="P97" s="183">
        <f>O97*H97</f>
        <v>0</v>
      </c>
      <c r="Q97" s="183">
        <v>0</v>
      </c>
      <c r="R97" s="183">
        <f>Q97*H97</f>
        <v>0</v>
      </c>
      <c r="S97" s="183">
        <v>0</v>
      </c>
      <c r="T97" s="184">
        <f>S97*H97</f>
        <v>0</v>
      </c>
      <c r="U97" s="35"/>
      <c r="V97" s="35"/>
      <c r="W97" s="35"/>
      <c r="X97" s="35"/>
      <c r="Y97" s="35"/>
      <c r="Z97" s="35"/>
      <c r="AA97" s="35"/>
      <c r="AB97" s="35"/>
      <c r="AC97" s="35"/>
      <c r="AD97" s="35"/>
      <c r="AE97" s="35"/>
      <c r="AR97" s="185" t="s">
        <v>1566</v>
      </c>
      <c r="AT97" s="185" t="s">
        <v>134</v>
      </c>
      <c r="AU97" s="185" t="s">
        <v>82</v>
      </c>
      <c r="AY97" s="18" t="s">
        <v>132</v>
      </c>
      <c r="BE97" s="186">
        <f>IF(N97="základní",J97,0)</f>
        <v>0</v>
      </c>
      <c r="BF97" s="186">
        <f>IF(N97="snížená",J97,0)</f>
        <v>0</v>
      </c>
      <c r="BG97" s="186">
        <f>IF(N97="zákl. přenesená",J97,0)</f>
        <v>0</v>
      </c>
      <c r="BH97" s="186">
        <f>IF(N97="sníž. přenesená",J97,0)</f>
        <v>0</v>
      </c>
      <c r="BI97" s="186">
        <f>IF(N97="nulová",J97,0)</f>
        <v>0</v>
      </c>
      <c r="BJ97" s="18" t="s">
        <v>80</v>
      </c>
      <c r="BK97" s="186">
        <f>ROUND(I97*H97,2)</f>
        <v>0</v>
      </c>
      <c r="BL97" s="18" t="s">
        <v>1566</v>
      </c>
      <c r="BM97" s="185" t="s">
        <v>1587</v>
      </c>
    </row>
    <row r="98" spans="1:65" s="2" customFormat="1" ht="48.75">
      <c r="A98" s="35"/>
      <c r="B98" s="36"/>
      <c r="C98" s="37"/>
      <c r="D98" s="187" t="s">
        <v>295</v>
      </c>
      <c r="E98" s="37"/>
      <c r="F98" s="188" t="s">
        <v>1588</v>
      </c>
      <c r="G98" s="37"/>
      <c r="H98" s="37"/>
      <c r="I98" s="189"/>
      <c r="J98" s="37"/>
      <c r="K98" s="37"/>
      <c r="L98" s="40"/>
      <c r="M98" s="190"/>
      <c r="N98" s="191"/>
      <c r="O98" s="65"/>
      <c r="P98" s="65"/>
      <c r="Q98" s="65"/>
      <c r="R98" s="65"/>
      <c r="S98" s="65"/>
      <c r="T98" s="66"/>
      <c r="U98" s="35"/>
      <c r="V98" s="35"/>
      <c r="W98" s="35"/>
      <c r="X98" s="35"/>
      <c r="Y98" s="35"/>
      <c r="Z98" s="35"/>
      <c r="AA98" s="35"/>
      <c r="AB98" s="35"/>
      <c r="AC98" s="35"/>
      <c r="AD98" s="35"/>
      <c r="AE98" s="35"/>
      <c r="AT98" s="18" t="s">
        <v>295</v>
      </c>
      <c r="AU98" s="18" t="s">
        <v>82</v>
      </c>
    </row>
    <row r="99" spans="1:65" s="2" customFormat="1" ht="14.45" customHeight="1">
      <c r="A99" s="35"/>
      <c r="B99" s="36"/>
      <c r="C99" s="174" t="s">
        <v>180</v>
      </c>
      <c r="D99" s="174" t="s">
        <v>134</v>
      </c>
      <c r="E99" s="175" t="s">
        <v>1589</v>
      </c>
      <c r="F99" s="176" t="s">
        <v>1590</v>
      </c>
      <c r="G99" s="177" t="s">
        <v>1565</v>
      </c>
      <c r="H99" s="178">
        <v>1</v>
      </c>
      <c r="I99" s="179"/>
      <c r="J99" s="180">
        <f>ROUND(I99*H99,2)</f>
        <v>0</v>
      </c>
      <c r="K99" s="176" t="s">
        <v>19</v>
      </c>
      <c r="L99" s="40"/>
      <c r="M99" s="181" t="s">
        <v>19</v>
      </c>
      <c r="N99" s="182" t="s">
        <v>43</v>
      </c>
      <c r="O99" s="65"/>
      <c r="P99" s="183">
        <f>O99*H99</f>
        <v>0</v>
      </c>
      <c r="Q99" s="183">
        <v>0</v>
      </c>
      <c r="R99" s="183">
        <f>Q99*H99</f>
        <v>0</v>
      </c>
      <c r="S99" s="183">
        <v>0</v>
      </c>
      <c r="T99" s="184">
        <f>S99*H99</f>
        <v>0</v>
      </c>
      <c r="U99" s="35"/>
      <c r="V99" s="35"/>
      <c r="W99" s="35"/>
      <c r="X99" s="35"/>
      <c r="Y99" s="35"/>
      <c r="Z99" s="35"/>
      <c r="AA99" s="35"/>
      <c r="AB99" s="35"/>
      <c r="AC99" s="35"/>
      <c r="AD99" s="35"/>
      <c r="AE99" s="35"/>
      <c r="AR99" s="185" t="s">
        <v>1566</v>
      </c>
      <c r="AT99" s="185" t="s">
        <v>134</v>
      </c>
      <c r="AU99" s="185" t="s">
        <v>82</v>
      </c>
      <c r="AY99" s="18" t="s">
        <v>132</v>
      </c>
      <c r="BE99" s="186">
        <f>IF(N99="základní",J99,0)</f>
        <v>0</v>
      </c>
      <c r="BF99" s="186">
        <f>IF(N99="snížená",J99,0)</f>
        <v>0</v>
      </c>
      <c r="BG99" s="186">
        <f>IF(N99="zákl. přenesená",J99,0)</f>
        <v>0</v>
      </c>
      <c r="BH99" s="186">
        <f>IF(N99="sníž. přenesená",J99,0)</f>
        <v>0</v>
      </c>
      <c r="BI99" s="186">
        <f>IF(N99="nulová",J99,0)</f>
        <v>0</v>
      </c>
      <c r="BJ99" s="18" t="s">
        <v>80</v>
      </c>
      <c r="BK99" s="186">
        <f>ROUND(I99*H99,2)</f>
        <v>0</v>
      </c>
      <c r="BL99" s="18" t="s">
        <v>1566</v>
      </c>
      <c r="BM99" s="185" t="s">
        <v>1591</v>
      </c>
    </row>
    <row r="100" spans="1:65" s="2" customFormat="1" ht="39">
      <c r="A100" s="35"/>
      <c r="B100" s="36"/>
      <c r="C100" s="37"/>
      <c r="D100" s="187" t="s">
        <v>295</v>
      </c>
      <c r="E100" s="37"/>
      <c r="F100" s="188" t="s">
        <v>1592</v>
      </c>
      <c r="G100" s="37"/>
      <c r="H100" s="37"/>
      <c r="I100" s="189"/>
      <c r="J100" s="37"/>
      <c r="K100" s="37"/>
      <c r="L100" s="40"/>
      <c r="M100" s="190"/>
      <c r="N100" s="191"/>
      <c r="O100" s="65"/>
      <c r="P100" s="65"/>
      <c r="Q100" s="65"/>
      <c r="R100" s="65"/>
      <c r="S100" s="65"/>
      <c r="T100" s="66"/>
      <c r="U100" s="35"/>
      <c r="V100" s="35"/>
      <c r="W100" s="35"/>
      <c r="X100" s="35"/>
      <c r="Y100" s="35"/>
      <c r="Z100" s="35"/>
      <c r="AA100" s="35"/>
      <c r="AB100" s="35"/>
      <c r="AC100" s="35"/>
      <c r="AD100" s="35"/>
      <c r="AE100" s="35"/>
      <c r="AT100" s="18" t="s">
        <v>295</v>
      </c>
      <c r="AU100" s="18" t="s">
        <v>82</v>
      </c>
    </row>
    <row r="101" spans="1:65" s="2" customFormat="1" ht="14.45" customHeight="1">
      <c r="A101" s="35"/>
      <c r="B101" s="36"/>
      <c r="C101" s="174" t="s">
        <v>186</v>
      </c>
      <c r="D101" s="174" t="s">
        <v>134</v>
      </c>
      <c r="E101" s="175" t="s">
        <v>1593</v>
      </c>
      <c r="F101" s="176" t="s">
        <v>1594</v>
      </c>
      <c r="G101" s="177" t="s">
        <v>1565</v>
      </c>
      <c r="H101" s="178">
        <v>1</v>
      </c>
      <c r="I101" s="179"/>
      <c r="J101" s="180">
        <f>ROUND(I101*H101,2)</f>
        <v>0</v>
      </c>
      <c r="K101" s="176" t="s">
        <v>19</v>
      </c>
      <c r="L101" s="40"/>
      <c r="M101" s="181" t="s">
        <v>19</v>
      </c>
      <c r="N101" s="182" t="s">
        <v>43</v>
      </c>
      <c r="O101" s="65"/>
      <c r="P101" s="183">
        <f>O101*H101</f>
        <v>0</v>
      </c>
      <c r="Q101" s="183">
        <v>0</v>
      </c>
      <c r="R101" s="183">
        <f>Q101*H101</f>
        <v>0</v>
      </c>
      <c r="S101" s="183">
        <v>0</v>
      </c>
      <c r="T101" s="184">
        <f>S101*H101</f>
        <v>0</v>
      </c>
      <c r="U101" s="35"/>
      <c r="V101" s="35"/>
      <c r="W101" s="35"/>
      <c r="X101" s="35"/>
      <c r="Y101" s="35"/>
      <c r="Z101" s="35"/>
      <c r="AA101" s="35"/>
      <c r="AB101" s="35"/>
      <c r="AC101" s="35"/>
      <c r="AD101" s="35"/>
      <c r="AE101" s="35"/>
      <c r="AR101" s="185" t="s">
        <v>1566</v>
      </c>
      <c r="AT101" s="185" t="s">
        <v>134</v>
      </c>
      <c r="AU101" s="185" t="s">
        <v>82</v>
      </c>
      <c r="AY101" s="18" t="s">
        <v>132</v>
      </c>
      <c r="BE101" s="186">
        <f>IF(N101="základní",J101,0)</f>
        <v>0</v>
      </c>
      <c r="BF101" s="186">
        <f>IF(N101="snížená",J101,0)</f>
        <v>0</v>
      </c>
      <c r="BG101" s="186">
        <f>IF(N101="zákl. přenesená",J101,0)</f>
        <v>0</v>
      </c>
      <c r="BH101" s="186">
        <f>IF(N101="sníž. přenesená",J101,0)</f>
        <v>0</v>
      </c>
      <c r="BI101" s="186">
        <f>IF(N101="nulová",J101,0)</f>
        <v>0</v>
      </c>
      <c r="BJ101" s="18" t="s">
        <v>80</v>
      </c>
      <c r="BK101" s="186">
        <f>ROUND(I101*H101,2)</f>
        <v>0</v>
      </c>
      <c r="BL101" s="18" t="s">
        <v>1566</v>
      </c>
      <c r="BM101" s="185" t="s">
        <v>1595</v>
      </c>
    </row>
    <row r="102" spans="1:65" s="2" customFormat="1" ht="48.75">
      <c r="A102" s="35"/>
      <c r="B102" s="36"/>
      <c r="C102" s="37"/>
      <c r="D102" s="187" t="s">
        <v>295</v>
      </c>
      <c r="E102" s="37"/>
      <c r="F102" s="188" t="s">
        <v>1596</v>
      </c>
      <c r="G102" s="37"/>
      <c r="H102" s="37"/>
      <c r="I102" s="189"/>
      <c r="J102" s="37"/>
      <c r="K102" s="37"/>
      <c r="L102" s="40"/>
      <c r="M102" s="190"/>
      <c r="N102" s="191"/>
      <c r="O102" s="65"/>
      <c r="P102" s="65"/>
      <c r="Q102" s="65"/>
      <c r="R102" s="65"/>
      <c r="S102" s="65"/>
      <c r="T102" s="66"/>
      <c r="U102" s="35"/>
      <c r="V102" s="35"/>
      <c r="W102" s="35"/>
      <c r="X102" s="35"/>
      <c r="Y102" s="35"/>
      <c r="Z102" s="35"/>
      <c r="AA102" s="35"/>
      <c r="AB102" s="35"/>
      <c r="AC102" s="35"/>
      <c r="AD102" s="35"/>
      <c r="AE102" s="35"/>
      <c r="AT102" s="18" t="s">
        <v>295</v>
      </c>
      <c r="AU102" s="18" t="s">
        <v>82</v>
      </c>
    </row>
    <row r="103" spans="1:65" s="2" customFormat="1" ht="14.45" customHeight="1">
      <c r="A103" s="35"/>
      <c r="B103" s="36"/>
      <c r="C103" s="174" t="s">
        <v>193</v>
      </c>
      <c r="D103" s="174" t="s">
        <v>134</v>
      </c>
      <c r="E103" s="175" t="s">
        <v>1597</v>
      </c>
      <c r="F103" s="176" t="s">
        <v>1598</v>
      </c>
      <c r="G103" s="177" t="s">
        <v>1565</v>
      </c>
      <c r="H103" s="178">
        <v>1</v>
      </c>
      <c r="I103" s="179"/>
      <c r="J103" s="180">
        <f>ROUND(I103*H103,2)</f>
        <v>0</v>
      </c>
      <c r="K103" s="176" t="s">
        <v>138</v>
      </c>
      <c r="L103" s="40"/>
      <c r="M103" s="181" t="s">
        <v>19</v>
      </c>
      <c r="N103" s="182" t="s">
        <v>43</v>
      </c>
      <c r="O103" s="65"/>
      <c r="P103" s="183">
        <f>O103*H103</f>
        <v>0</v>
      </c>
      <c r="Q103" s="183">
        <v>0</v>
      </c>
      <c r="R103" s="183">
        <f>Q103*H103</f>
        <v>0</v>
      </c>
      <c r="S103" s="183">
        <v>0</v>
      </c>
      <c r="T103" s="184">
        <f>S103*H103</f>
        <v>0</v>
      </c>
      <c r="U103" s="35"/>
      <c r="V103" s="35"/>
      <c r="W103" s="35"/>
      <c r="X103" s="35"/>
      <c r="Y103" s="35"/>
      <c r="Z103" s="35"/>
      <c r="AA103" s="35"/>
      <c r="AB103" s="35"/>
      <c r="AC103" s="35"/>
      <c r="AD103" s="35"/>
      <c r="AE103" s="35"/>
      <c r="AR103" s="185" t="s">
        <v>1566</v>
      </c>
      <c r="AT103" s="185" t="s">
        <v>134</v>
      </c>
      <c r="AU103" s="185" t="s">
        <v>82</v>
      </c>
      <c r="AY103" s="18" t="s">
        <v>132</v>
      </c>
      <c r="BE103" s="186">
        <f>IF(N103="základní",J103,0)</f>
        <v>0</v>
      </c>
      <c r="BF103" s="186">
        <f>IF(N103="snížená",J103,0)</f>
        <v>0</v>
      </c>
      <c r="BG103" s="186">
        <f>IF(N103="zákl. přenesená",J103,0)</f>
        <v>0</v>
      </c>
      <c r="BH103" s="186">
        <f>IF(N103="sníž. přenesená",J103,0)</f>
        <v>0</v>
      </c>
      <c r="BI103" s="186">
        <f>IF(N103="nulová",J103,0)</f>
        <v>0</v>
      </c>
      <c r="BJ103" s="18" t="s">
        <v>80</v>
      </c>
      <c r="BK103" s="186">
        <f>ROUND(I103*H103,2)</f>
        <v>0</v>
      </c>
      <c r="BL103" s="18" t="s">
        <v>1566</v>
      </c>
      <c r="BM103" s="185" t="s">
        <v>1599</v>
      </c>
    </row>
    <row r="104" spans="1:65" s="2" customFormat="1" ht="97.5">
      <c r="A104" s="35"/>
      <c r="B104" s="36"/>
      <c r="C104" s="37"/>
      <c r="D104" s="187" t="s">
        <v>295</v>
      </c>
      <c r="E104" s="37"/>
      <c r="F104" s="188" t="s">
        <v>1600</v>
      </c>
      <c r="G104" s="37"/>
      <c r="H104" s="37"/>
      <c r="I104" s="189"/>
      <c r="J104" s="37"/>
      <c r="K104" s="37"/>
      <c r="L104" s="40"/>
      <c r="M104" s="190"/>
      <c r="N104" s="191"/>
      <c r="O104" s="65"/>
      <c r="P104" s="65"/>
      <c r="Q104" s="65"/>
      <c r="R104" s="65"/>
      <c r="S104" s="65"/>
      <c r="T104" s="66"/>
      <c r="U104" s="35"/>
      <c r="V104" s="35"/>
      <c r="W104" s="35"/>
      <c r="X104" s="35"/>
      <c r="Y104" s="35"/>
      <c r="Z104" s="35"/>
      <c r="AA104" s="35"/>
      <c r="AB104" s="35"/>
      <c r="AC104" s="35"/>
      <c r="AD104" s="35"/>
      <c r="AE104" s="35"/>
      <c r="AT104" s="18" t="s">
        <v>295</v>
      </c>
      <c r="AU104" s="18" t="s">
        <v>82</v>
      </c>
    </row>
    <row r="105" spans="1:65" s="12" customFormat="1" ht="22.9" customHeight="1">
      <c r="B105" s="158"/>
      <c r="C105" s="159"/>
      <c r="D105" s="160" t="s">
        <v>71</v>
      </c>
      <c r="E105" s="172" t="s">
        <v>1601</v>
      </c>
      <c r="F105" s="172" t="s">
        <v>1602</v>
      </c>
      <c r="G105" s="159"/>
      <c r="H105" s="159"/>
      <c r="I105" s="162"/>
      <c r="J105" s="173">
        <f>BK105</f>
        <v>0</v>
      </c>
      <c r="K105" s="159"/>
      <c r="L105" s="164"/>
      <c r="M105" s="165"/>
      <c r="N105" s="166"/>
      <c r="O105" s="166"/>
      <c r="P105" s="167">
        <f>SUM(P106:P126)</f>
        <v>0</v>
      </c>
      <c r="Q105" s="166"/>
      <c r="R105" s="167">
        <f>SUM(R106:R126)</f>
        <v>0</v>
      </c>
      <c r="S105" s="166"/>
      <c r="T105" s="168">
        <f>SUM(T106:T126)</f>
        <v>0</v>
      </c>
      <c r="AR105" s="169" t="s">
        <v>164</v>
      </c>
      <c r="AT105" s="170" t="s">
        <v>71</v>
      </c>
      <c r="AU105" s="170" t="s">
        <v>80</v>
      </c>
      <c r="AY105" s="169" t="s">
        <v>132</v>
      </c>
      <c r="BK105" s="171">
        <f>SUM(BK106:BK126)</f>
        <v>0</v>
      </c>
    </row>
    <row r="106" spans="1:65" s="2" customFormat="1" ht="14.45" customHeight="1">
      <c r="A106" s="35"/>
      <c r="B106" s="36"/>
      <c r="C106" s="174" t="s">
        <v>200</v>
      </c>
      <c r="D106" s="174" t="s">
        <v>134</v>
      </c>
      <c r="E106" s="175" t="s">
        <v>1603</v>
      </c>
      <c r="F106" s="176" t="s">
        <v>1604</v>
      </c>
      <c r="G106" s="177" t="s">
        <v>1565</v>
      </c>
      <c r="H106" s="178">
        <v>1</v>
      </c>
      <c r="I106" s="179"/>
      <c r="J106" s="180">
        <f>ROUND(I106*H106,2)</f>
        <v>0</v>
      </c>
      <c r="K106" s="176" t="s">
        <v>138</v>
      </c>
      <c r="L106" s="40"/>
      <c r="M106" s="181" t="s">
        <v>19</v>
      </c>
      <c r="N106" s="182" t="s">
        <v>43</v>
      </c>
      <c r="O106" s="65"/>
      <c r="P106" s="183">
        <f>O106*H106</f>
        <v>0</v>
      </c>
      <c r="Q106" s="183">
        <v>0</v>
      </c>
      <c r="R106" s="183">
        <f>Q106*H106</f>
        <v>0</v>
      </c>
      <c r="S106" s="183">
        <v>0</v>
      </c>
      <c r="T106" s="184">
        <f>S106*H106</f>
        <v>0</v>
      </c>
      <c r="U106" s="35"/>
      <c r="V106" s="35"/>
      <c r="W106" s="35"/>
      <c r="X106" s="35"/>
      <c r="Y106" s="35"/>
      <c r="Z106" s="35"/>
      <c r="AA106" s="35"/>
      <c r="AB106" s="35"/>
      <c r="AC106" s="35"/>
      <c r="AD106" s="35"/>
      <c r="AE106" s="35"/>
      <c r="AR106" s="185" t="s">
        <v>1566</v>
      </c>
      <c r="AT106" s="185" t="s">
        <v>134</v>
      </c>
      <c r="AU106" s="185" t="s">
        <v>82</v>
      </c>
      <c r="AY106" s="18" t="s">
        <v>132</v>
      </c>
      <c r="BE106" s="186">
        <f>IF(N106="základní",J106,0)</f>
        <v>0</v>
      </c>
      <c r="BF106" s="186">
        <f>IF(N106="snížená",J106,0)</f>
        <v>0</v>
      </c>
      <c r="BG106" s="186">
        <f>IF(N106="zákl. přenesená",J106,0)</f>
        <v>0</v>
      </c>
      <c r="BH106" s="186">
        <f>IF(N106="sníž. přenesená",J106,0)</f>
        <v>0</v>
      </c>
      <c r="BI106" s="186">
        <f>IF(N106="nulová",J106,0)</f>
        <v>0</v>
      </c>
      <c r="BJ106" s="18" t="s">
        <v>80</v>
      </c>
      <c r="BK106" s="186">
        <f>ROUND(I106*H106,2)</f>
        <v>0</v>
      </c>
      <c r="BL106" s="18" t="s">
        <v>1566</v>
      </c>
      <c r="BM106" s="185" t="s">
        <v>1605</v>
      </c>
    </row>
    <row r="107" spans="1:65" s="2" customFormat="1" ht="68.25">
      <c r="A107" s="35"/>
      <c r="B107" s="36"/>
      <c r="C107" s="37"/>
      <c r="D107" s="187" t="s">
        <v>295</v>
      </c>
      <c r="E107" s="37"/>
      <c r="F107" s="188" t="s">
        <v>1606</v>
      </c>
      <c r="G107" s="37"/>
      <c r="H107" s="37"/>
      <c r="I107" s="189"/>
      <c r="J107" s="37"/>
      <c r="K107" s="37"/>
      <c r="L107" s="40"/>
      <c r="M107" s="190"/>
      <c r="N107" s="191"/>
      <c r="O107" s="65"/>
      <c r="P107" s="65"/>
      <c r="Q107" s="65"/>
      <c r="R107" s="65"/>
      <c r="S107" s="65"/>
      <c r="T107" s="66"/>
      <c r="U107" s="35"/>
      <c r="V107" s="35"/>
      <c r="W107" s="35"/>
      <c r="X107" s="35"/>
      <c r="Y107" s="35"/>
      <c r="Z107" s="35"/>
      <c r="AA107" s="35"/>
      <c r="AB107" s="35"/>
      <c r="AC107" s="35"/>
      <c r="AD107" s="35"/>
      <c r="AE107" s="35"/>
      <c r="AT107" s="18" t="s">
        <v>295</v>
      </c>
      <c r="AU107" s="18" t="s">
        <v>82</v>
      </c>
    </row>
    <row r="108" spans="1:65" s="13" customFormat="1" ht="11.25">
      <c r="B108" s="192"/>
      <c r="C108" s="193"/>
      <c r="D108" s="187" t="s">
        <v>143</v>
      </c>
      <c r="E108" s="194" t="s">
        <v>19</v>
      </c>
      <c r="F108" s="195" t="s">
        <v>1607</v>
      </c>
      <c r="G108" s="193"/>
      <c r="H108" s="194" t="s">
        <v>19</v>
      </c>
      <c r="I108" s="196"/>
      <c r="J108" s="193"/>
      <c r="K108" s="193"/>
      <c r="L108" s="197"/>
      <c r="M108" s="198"/>
      <c r="N108" s="199"/>
      <c r="O108" s="199"/>
      <c r="P108" s="199"/>
      <c r="Q108" s="199"/>
      <c r="R108" s="199"/>
      <c r="S108" s="199"/>
      <c r="T108" s="200"/>
      <c r="AT108" s="201" t="s">
        <v>143</v>
      </c>
      <c r="AU108" s="201" t="s">
        <v>82</v>
      </c>
      <c r="AV108" s="13" t="s">
        <v>80</v>
      </c>
      <c r="AW108" s="13" t="s">
        <v>33</v>
      </c>
      <c r="AX108" s="13" t="s">
        <v>72</v>
      </c>
      <c r="AY108" s="201" t="s">
        <v>132</v>
      </c>
    </row>
    <row r="109" spans="1:65" s="13" customFormat="1" ht="11.25">
      <c r="B109" s="192"/>
      <c r="C109" s="193"/>
      <c r="D109" s="187" t="s">
        <v>143</v>
      </c>
      <c r="E109" s="194" t="s">
        <v>19</v>
      </c>
      <c r="F109" s="195" t="s">
        <v>1608</v>
      </c>
      <c r="G109" s="193"/>
      <c r="H109" s="194" t="s">
        <v>19</v>
      </c>
      <c r="I109" s="196"/>
      <c r="J109" s="193"/>
      <c r="K109" s="193"/>
      <c r="L109" s="197"/>
      <c r="M109" s="198"/>
      <c r="N109" s="199"/>
      <c r="O109" s="199"/>
      <c r="P109" s="199"/>
      <c r="Q109" s="199"/>
      <c r="R109" s="199"/>
      <c r="S109" s="199"/>
      <c r="T109" s="200"/>
      <c r="AT109" s="201" t="s">
        <v>143</v>
      </c>
      <c r="AU109" s="201" t="s">
        <v>82</v>
      </c>
      <c r="AV109" s="13" t="s">
        <v>80</v>
      </c>
      <c r="AW109" s="13" t="s">
        <v>33</v>
      </c>
      <c r="AX109" s="13" t="s">
        <v>72</v>
      </c>
      <c r="AY109" s="201" t="s">
        <v>132</v>
      </c>
    </row>
    <row r="110" spans="1:65" s="13" customFormat="1" ht="11.25">
      <c r="B110" s="192"/>
      <c r="C110" s="193"/>
      <c r="D110" s="187" t="s">
        <v>143</v>
      </c>
      <c r="E110" s="194" t="s">
        <v>19</v>
      </c>
      <c r="F110" s="195" t="s">
        <v>1609</v>
      </c>
      <c r="G110" s="193"/>
      <c r="H110" s="194" t="s">
        <v>19</v>
      </c>
      <c r="I110" s="196"/>
      <c r="J110" s="193"/>
      <c r="K110" s="193"/>
      <c r="L110" s="197"/>
      <c r="M110" s="198"/>
      <c r="N110" s="199"/>
      <c r="O110" s="199"/>
      <c r="P110" s="199"/>
      <c r="Q110" s="199"/>
      <c r="R110" s="199"/>
      <c r="S110" s="199"/>
      <c r="T110" s="200"/>
      <c r="AT110" s="201" t="s">
        <v>143</v>
      </c>
      <c r="AU110" s="201" t="s">
        <v>82</v>
      </c>
      <c r="AV110" s="13" t="s">
        <v>80</v>
      </c>
      <c r="AW110" s="13" t="s">
        <v>33</v>
      </c>
      <c r="AX110" s="13" t="s">
        <v>72</v>
      </c>
      <c r="AY110" s="201" t="s">
        <v>132</v>
      </c>
    </row>
    <row r="111" spans="1:65" s="13" customFormat="1" ht="11.25">
      <c r="B111" s="192"/>
      <c r="C111" s="193"/>
      <c r="D111" s="187" t="s">
        <v>143</v>
      </c>
      <c r="E111" s="194" t="s">
        <v>19</v>
      </c>
      <c r="F111" s="195" t="s">
        <v>1610</v>
      </c>
      <c r="G111" s="193"/>
      <c r="H111" s="194" t="s">
        <v>19</v>
      </c>
      <c r="I111" s="196"/>
      <c r="J111" s="193"/>
      <c r="K111" s="193"/>
      <c r="L111" s="197"/>
      <c r="M111" s="198"/>
      <c r="N111" s="199"/>
      <c r="O111" s="199"/>
      <c r="P111" s="199"/>
      <c r="Q111" s="199"/>
      <c r="R111" s="199"/>
      <c r="S111" s="199"/>
      <c r="T111" s="200"/>
      <c r="AT111" s="201" t="s">
        <v>143</v>
      </c>
      <c r="AU111" s="201" t="s">
        <v>82</v>
      </c>
      <c r="AV111" s="13" t="s">
        <v>80</v>
      </c>
      <c r="AW111" s="13" t="s">
        <v>33</v>
      </c>
      <c r="AX111" s="13" t="s">
        <v>72</v>
      </c>
      <c r="AY111" s="201" t="s">
        <v>132</v>
      </c>
    </row>
    <row r="112" spans="1:65" s="13" customFormat="1" ht="11.25">
      <c r="B112" s="192"/>
      <c r="C112" s="193"/>
      <c r="D112" s="187" t="s">
        <v>143</v>
      </c>
      <c r="E112" s="194" t="s">
        <v>19</v>
      </c>
      <c r="F112" s="195" t="s">
        <v>1611</v>
      </c>
      <c r="G112" s="193"/>
      <c r="H112" s="194" t="s">
        <v>19</v>
      </c>
      <c r="I112" s="196"/>
      <c r="J112" s="193"/>
      <c r="K112" s="193"/>
      <c r="L112" s="197"/>
      <c r="M112" s="198"/>
      <c r="N112" s="199"/>
      <c r="O112" s="199"/>
      <c r="P112" s="199"/>
      <c r="Q112" s="199"/>
      <c r="R112" s="199"/>
      <c r="S112" s="199"/>
      <c r="T112" s="200"/>
      <c r="AT112" s="201" t="s">
        <v>143</v>
      </c>
      <c r="AU112" s="201" t="s">
        <v>82</v>
      </c>
      <c r="AV112" s="13" t="s">
        <v>80</v>
      </c>
      <c r="AW112" s="13" t="s">
        <v>33</v>
      </c>
      <c r="AX112" s="13" t="s">
        <v>72</v>
      </c>
      <c r="AY112" s="201" t="s">
        <v>132</v>
      </c>
    </row>
    <row r="113" spans="1:65" s="14" customFormat="1" ht="11.25">
      <c r="B113" s="202"/>
      <c r="C113" s="203"/>
      <c r="D113" s="187" t="s">
        <v>143</v>
      </c>
      <c r="E113" s="204" t="s">
        <v>19</v>
      </c>
      <c r="F113" s="205" t="s">
        <v>80</v>
      </c>
      <c r="G113" s="203"/>
      <c r="H113" s="206">
        <v>1</v>
      </c>
      <c r="I113" s="207"/>
      <c r="J113" s="203"/>
      <c r="K113" s="203"/>
      <c r="L113" s="208"/>
      <c r="M113" s="209"/>
      <c r="N113" s="210"/>
      <c r="O113" s="210"/>
      <c r="P113" s="210"/>
      <c r="Q113" s="210"/>
      <c r="R113" s="210"/>
      <c r="S113" s="210"/>
      <c r="T113" s="211"/>
      <c r="AT113" s="212" t="s">
        <v>143</v>
      </c>
      <c r="AU113" s="212" t="s">
        <v>82</v>
      </c>
      <c r="AV113" s="14" t="s">
        <v>82</v>
      </c>
      <c r="AW113" s="14" t="s">
        <v>33</v>
      </c>
      <c r="AX113" s="14" t="s">
        <v>80</v>
      </c>
      <c r="AY113" s="212" t="s">
        <v>132</v>
      </c>
    </row>
    <row r="114" spans="1:65" s="2" customFormat="1" ht="14.45" customHeight="1">
      <c r="A114" s="35"/>
      <c r="B114" s="36"/>
      <c r="C114" s="174" t="s">
        <v>205</v>
      </c>
      <c r="D114" s="174" t="s">
        <v>134</v>
      </c>
      <c r="E114" s="175" t="s">
        <v>1612</v>
      </c>
      <c r="F114" s="176" t="s">
        <v>1613</v>
      </c>
      <c r="G114" s="177" t="s">
        <v>1565</v>
      </c>
      <c r="H114" s="178">
        <v>1</v>
      </c>
      <c r="I114" s="179"/>
      <c r="J114" s="180">
        <f>ROUND(I114*H114,2)</f>
        <v>0</v>
      </c>
      <c r="K114" s="176" t="s">
        <v>19</v>
      </c>
      <c r="L114" s="40"/>
      <c r="M114" s="181" t="s">
        <v>19</v>
      </c>
      <c r="N114" s="182" t="s">
        <v>43</v>
      </c>
      <c r="O114" s="65"/>
      <c r="P114" s="183">
        <f>O114*H114</f>
        <v>0</v>
      </c>
      <c r="Q114" s="183">
        <v>0</v>
      </c>
      <c r="R114" s="183">
        <f>Q114*H114</f>
        <v>0</v>
      </c>
      <c r="S114" s="183">
        <v>0</v>
      </c>
      <c r="T114" s="184">
        <f>S114*H114</f>
        <v>0</v>
      </c>
      <c r="U114" s="35"/>
      <c r="V114" s="35"/>
      <c r="W114" s="35"/>
      <c r="X114" s="35"/>
      <c r="Y114" s="35"/>
      <c r="Z114" s="35"/>
      <c r="AA114" s="35"/>
      <c r="AB114" s="35"/>
      <c r="AC114" s="35"/>
      <c r="AD114" s="35"/>
      <c r="AE114" s="35"/>
      <c r="AR114" s="185" t="s">
        <v>1566</v>
      </c>
      <c r="AT114" s="185" t="s">
        <v>134</v>
      </c>
      <c r="AU114" s="185" t="s">
        <v>82</v>
      </c>
      <c r="AY114" s="18" t="s">
        <v>132</v>
      </c>
      <c r="BE114" s="186">
        <f>IF(N114="základní",J114,0)</f>
        <v>0</v>
      </c>
      <c r="BF114" s="186">
        <f>IF(N114="snížená",J114,0)</f>
        <v>0</v>
      </c>
      <c r="BG114" s="186">
        <f>IF(N114="zákl. přenesená",J114,0)</f>
        <v>0</v>
      </c>
      <c r="BH114" s="186">
        <f>IF(N114="sníž. přenesená",J114,0)</f>
        <v>0</v>
      </c>
      <c r="BI114" s="186">
        <f>IF(N114="nulová",J114,0)</f>
        <v>0</v>
      </c>
      <c r="BJ114" s="18" t="s">
        <v>80</v>
      </c>
      <c r="BK114" s="186">
        <f>ROUND(I114*H114,2)</f>
        <v>0</v>
      </c>
      <c r="BL114" s="18" t="s">
        <v>1566</v>
      </c>
      <c r="BM114" s="185" t="s">
        <v>1614</v>
      </c>
    </row>
    <row r="115" spans="1:65" s="2" customFormat="1" ht="39">
      <c r="A115" s="35"/>
      <c r="B115" s="36"/>
      <c r="C115" s="37"/>
      <c r="D115" s="187" t="s">
        <v>295</v>
      </c>
      <c r="E115" s="37"/>
      <c r="F115" s="188" t="s">
        <v>1615</v>
      </c>
      <c r="G115" s="37"/>
      <c r="H115" s="37"/>
      <c r="I115" s="189"/>
      <c r="J115" s="37"/>
      <c r="K115" s="37"/>
      <c r="L115" s="40"/>
      <c r="M115" s="190"/>
      <c r="N115" s="191"/>
      <c r="O115" s="65"/>
      <c r="P115" s="65"/>
      <c r="Q115" s="65"/>
      <c r="R115" s="65"/>
      <c r="S115" s="65"/>
      <c r="T115" s="66"/>
      <c r="U115" s="35"/>
      <c r="V115" s="35"/>
      <c r="W115" s="35"/>
      <c r="X115" s="35"/>
      <c r="Y115" s="35"/>
      <c r="Z115" s="35"/>
      <c r="AA115" s="35"/>
      <c r="AB115" s="35"/>
      <c r="AC115" s="35"/>
      <c r="AD115" s="35"/>
      <c r="AE115" s="35"/>
      <c r="AT115" s="18" t="s">
        <v>295</v>
      </c>
      <c r="AU115" s="18" t="s">
        <v>82</v>
      </c>
    </row>
    <row r="116" spans="1:65" s="13" customFormat="1" ht="11.25">
      <c r="B116" s="192"/>
      <c r="C116" s="193"/>
      <c r="D116" s="187" t="s">
        <v>143</v>
      </c>
      <c r="E116" s="194" t="s">
        <v>19</v>
      </c>
      <c r="F116" s="195" t="s">
        <v>1616</v>
      </c>
      <c r="G116" s="193"/>
      <c r="H116" s="194" t="s">
        <v>19</v>
      </c>
      <c r="I116" s="196"/>
      <c r="J116" s="193"/>
      <c r="K116" s="193"/>
      <c r="L116" s="197"/>
      <c r="M116" s="198"/>
      <c r="N116" s="199"/>
      <c r="O116" s="199"/>
      <c r="P116" s="199"/>
      <c r="Q116" s="199"/>
      <c r="R116" s="199"/>
      <c r="S116" s="199"/>
      <c r="T116" s="200"/>
      <c r="AT116" s="201" t="s">
        <v>143</v>
      </c>
      <c r="AU116" s="201" t="s">
        <v>82</v>
      </c>
      <c r="AV116" s="13" t="s">
        <v>80</v>
      </c>
      <c r="AW116" s="13" t="s">
        <v>33</v>
      </c>
      <c r="AX116" s="13" t="s">
        <v>72</v>
      </c>
      <c r="AY116" s="201" t="s">
        <v>132</v>
      </c>
    </row>
    <row r="117" spans="1:65" s="14" customFormat="1" ht="11.25">
      <c r="B117" s="202"/>
      <c r="C117" s="203"/>
      <c r="D117" s="187" t="s">
        <v>143</v>
      </c>
      <c r="E117" s="204" t="s">
        <v>19</v>
      </c>
      <c r="F117" s="205" t="s">
        <v>80</v>
      </c>
      <c r="G117" s="203"/>
      <c r="H117" s="206">
        <v>1</v>
      </c>
      <c r="I117" s="207"/>
      <c r="J117" s="203"/>
      <c r="K117" s="203"/>
      <c r="L117" s="208"/>
      <c r="M117" s="209"/>
      <c r="N117" s="210"/>
      <c r="O117" s="210"/>
      <c r="P117" s="210"/>
      <c r="Q117" s="210"/>
      <c r="R117" s="210"/>
      <c r="S117" s="210"/>
      <c r="T117" s="211"/>
      <c r="AT117" s="212" t="s">
        <v>143</v>
      </c>
      <c r="AU117" s="212" t="s">
        <v>82</v>
      </c>
      <c r="AV117" s="14" t="s">
        <v>82</v>
      </c>
      <c r="AW117" s="14" t="s">
        <v>33</v>
      </c>
      <c r="AX117" s="14" t="s">
        <v>80</v>
      </c>
      <c r="AY117" s="212" t="s">
        <v>132</v>
      </c>
    </row>
    <row r="118" spans="1:65" s="2" customFormat="1" ht="14.45" customHeight="1">
      <c r="A118" s="35"/>
      <c r="B118" s="36"/>
      <c r="C118" s="174" t="s">
        <v>213</v>
      </c>
      <c r="D118" s="174" t="s">
        <v>134</v>
      </c>
      <c r="E118" s="175" t="s">
        <v>1617</v>
      </c>
      <c r="F118" s="176" t="s">
        <v>1618</v>
      </c>
      <c r="G118" s="177" t="s">
        <v>1565</v>
      </c>
      <c r="H118" s="178">
        <v>1</v>
      </c>
      <c r="I118" s="179"/>
      <c r="J118" s="180">
        <f>ROUND(I118*H118,2)</f>
        <v>0</v>
      </c>
      <c r="K118" s="176" t="s">
        <v>19</v>
      </c>
      <c r="L118" s="40"/>
      <c r="M118" s="181" t="s">
        <v>19</v>
      </c>
      <c r="N118" s="182" t="s">
        <v>43</v>
      </c>
      <c r="O118" s="65"/>
      <c r="P118" s="183">
        <f>O118*H118</f>
        <v>0</v>
      </c>
      <c r="Q118" s="183">
        <v>0</v>
      </c>
      <c r="R118" s="183">
        <f>Q118*H118</f>
        <v>0</v>
      </c>
      <c r="S118" s="183">
        <v>0</v>
      </c>
      <c r="T118" s="184">
        <f>S118*H118</f>
        <v>0</v>
      </c>
      <c r="U118" s="35"/>
      <c r="V118" s="35"/>
      <c r="W118" s="35"/>
      <c r="X118" s="35"/>
      <c r="Y118" s="35"/>
      <c r="Z118" s="35"/>
      <c r="AA118" s="35"/>
      <c r="AB118" s="35"/>
      <c r="AC118" s="35"/>
      <c r="AD118" s="35"/>
      <c r="AE118" s="35"/>
      <c r="AR118" s="185" t="s">
        <v>1566</v>
      </c>
      <c r="AT118" s="185" t="s">
        <v>134</v>
      </c>
      <c r="AU118" s="185" t="s">
        <v>82</v>
      </c>
      <c r="AY118" s="18" t="s">
        <v>132</v>
      </c>
      <c r="BE118" s="186">
        <f>IF(N118="základní",J118,0)</f>
        <v>0</v>
      </c>
      <c r="BF118" s="186">
        <f>IF(N118="snížená",J118,0)</f>
        <v>0</v>
      </c>
      <c r="BG118" s="186">
        <f>IF(N118="zákl. přenesená",J118,0)</f>
        <v>0</v>
      </c>
      <c r="BH118" s="186">
        <f>IF(N118="sníž. přenesená",J118,0)</f>
        <v>0</v>
      </c>
      <c r="BI118" s="186">
        <f>IF(N118="nulová",J118,0)</f>
        <v>0</v>
      </c>
      <c r="BJ118" s="18" t="s">
        <v>80</v>
      </c>
      <c r="BK118" s="186">
        <f>ROUND(I118*H118,2)</f>
        <v>0</v>
      </c>
      <c r="BL118" s="18" t="s">
        <v>1566</v>
      </c>
      <c r="BM118" s="185" t="s">
        <v>1619</v>
      </c>
    </row>
    <row r="119" spans="1:65" s="2" customFormat="1" ht="48.75">
      <c r="A119" s="35"/>
      <c r="B119" s="36"/>
      <c r="C119" s="37"/>
      <c r="D119" s="187" t="s">
        <v>295</v>
      </c>
      <c r="E119" s="37"/>
      <c r="F119" s="188" t="s">
        <v>1620</v>
      </c>
      <c r="G119" s="37"/>
      <c r="H119" s="37"/>
      <c r="I119" s="189"/>
      <c r="J119" s="37"/>
      <c r="K119" s="37"/>
      <c r="L119" s="40"/>
      <c r="M119" s="190"/>
      <c r="N119" s="191"/>
      <c r="O119" s="65"/>
      <c r="P119" s="65"/>
      <c r="Q119" s="65"/>
      <c r="R119" s="65"/>
      <c r="S119" s="65"/>
      <c r="T119" s="66"/>
      <c r="U119" s="35"/>
      <c r="V119" s="35"/>
      <c r="W119" s="35"/>
      <c r="X119" s="35"/>
      <c r="Y119" s="35"/>
      <c r="Z119" s="35"/>
      <c r="AA119" s="35"/>
      <c r="AB119" s="35"/>
      <c r="AC119" s="35"/>
      <c r="AD119" s="35"/>
      <c r="AE119" s="35"/>
      <c r="AT119" s="18" t="s">
        <v>295</v>
      </c>
      <c r="AU119" s="18" t="s">
        <v>82</v>
      </c>
    </row>
    <row r="120" spans="1:65" s="2" customFormat="1" ht="14.45" customHeight="1">
      <c r="A120" s="35"/>
      <c r="B120" s="36"/>
      <c r="C120" s="174" t="s">
        <v>220</v>
      </c>
      <c r="D120" s="174" t="s">
        <v>134</v>
      </c>
      <c r="E120" s="175" t="s">
        <v>1621</v>
      </c>
      <c r="F120" s="176" t="s">
        <v>1622</v>
      </c>
      <c r="G120" s="177" t="s">
        <v>293</v>
      </c>
      <c r="H120" s="178">
        <v>2</v>
      </c>
      <c r="I120" s="179"/>
      <c r="J120" s="180">
        <f>ROUND(I120*H120,2)</f>
        <v>0</v>
      </c>
      <c r="K120" s="176" t="s">
        <v>19</v>
      </c>
      <c r="L120" s="40"/>
      <c r="M120" s="181" t="s">
        <v>19</v>
      </c>
      <c r="N120" s="182" t="s">
        <v>43</v>
      </c>
      <c r="O120" s="65"/>
      <c r="P120" s="183">
        <f>O120*H120</f>
        <v>0</v>
      </c>
      <c r="Q120" s="183">
        <v>0</v>
      </c>
      <c r="R120" s="183">
        <f>Q120*H120</f>
        <v>0</v>
      </c>
      <c r="S120" s="183">
        <v>0</v>
      </c>
      <c r="T120" s="184">
        <f>S120*H120</f>
        <v>0</v>
      </c>
      <c r="U120" s="35"/>
      <c r="V120" s="35"/>
      <c r="W120" s="35"/>
      <c r="X120" s="35"/>
      <c r="Y120" s="35"/>
      <c r="Z120" s="35"/>
      <c r="AA120" s="35"/>
      <c r="AB120" s="35"/>
      <c r="AC120" s="35"/>
      <c r="AD120" s="35"/>
      <c r="AE120" s="35"/>
      <c r="AR120" s="185" t="s">
        <v>1566</v>
      </c>
      <c r="AT120" s="185" t="s">
        <v>134</v>
      </c>
      <c r="AU120" s="185" t="s">
        <v>82</v>
      </c>
      <c r="AY120" s="18" t="s">
        <v>132</v>
      </c>
      <c r="BE120" s="186">
        <f>IF(N120="základní",J120,0)</f>
        <v>0</v>
      </c>
      <c r="BF120" s="186">
        <f>IF(N120="snížená",J120,0)</f>
        <v>0</v>
      </c>
      <c r="BG120" s="186">
        <f>IF(N120="zákl. přenesená",J120,0)</f>
        <v>0</v>
      </c>
      <c r="BH120" s="186">
        <f>IF(N120="sníž. přenesená",J120,0)</f>
        <v>0</v>
      </c>
      <c r="BI120" s="186">
        <f>IF(N120="nulová",J120,0)</f>
        <v>0</v>
      </c>
      <c r="BJ120" s="18" t="s">
        <v>80</v>
      </c>
      <c r="BK120" s="186">
        <f>ROUND(I120*H120,2)</f>
        <v>0</v>
      </c>
      <c r="BL120" s="18" t="s">
        <v>1566</v>
      </c>
      <c r="BM120" s="185" t="s">
        <v>1623</v>
      </c>
    </row>
    <row r="121" spans="1:65" s="2" customFormat="1" ht="29.25">
      <c r="A121" s="35"/>
      <c r="B121" s="36"/>
      <c r="C121" s="37"/>
      <c r="D121" s="187" t="s">
        <v>295</v>
      </c>
      <c r="E121" s="37"/>
      <c r="F121" s="188" t="s">
        <v>1624</v>
      </c>
      <c r="G121" s="37"/>
      <c r="H121" s="37"/>
      <c r="I121" s="189"/>
      <c r="J121" s="37"/>
      <c r="K121" s="37"/>
      <c r="L121" s="40"/>
      <c r="M121" s="190"/>
      <c r="N121" s="191"/>
      <c r="O121" s="65"/>
      <c r="P121" s="65"/>
      <c r="Q121" s="65"/>
      <c r="R121" s="65"/>
      <c r="S121" s="65"/>
      <c r="T121" s="66"/>
      <c r="U121" s="35"/>
      <c r="V121" s="35"/>
      <c r="W121" s="35"/>
      <c r="X121" s="35"/>
      <c r="Y121" s="35"/>
      <c r="Z121" s="35"/>
      <c r="AA121" s="35"/>
      <c r="AB121" s="35"/>
      <c r="AC121" s="35"/>
      <c r="AD121" s="35"/>
      <c r="AE121" s="35"/>
      <c r="AT121" s="18" t="s">
        <v>295</v>
      </c>
      <c r="AU121" s="18" t="s">
        <v>82</v>
      </c>
    </row>
    <row r="122" spans="1:65" s="2" customFormat="1" ht="14.45" customHeight="1">
      <c r="A122" s="35"/>
      <c r="B122" s="36"/>
      <c r="C122" s="174" t="s">
        <v>226</v>
      </c>
      <c r="D122" s="174" t="s">
        <v>134</v>
      </c>
      <c r="E122" s="175" t="s">
        <v>1625</v>
      </c>
      <c r="F122" s="176" t="s">
        <v>1626</v>
      </c>
      <c r="G122" s="177" t="s">
        <v>1565</v>
      </c>
      <c r="H122" s="178">
        <v>1</v>
      </c>
      <c r="I122" s="179"/>
      <c r="J122" s="180">
        <f>ROUND(I122*H122,2)</f>
        <v>0</v>
      </c>
      <c r="K122" s="176" t="s">
        <v>138</v>
      </c>
      <c r="L122" s="40"/>
      <c r="M122" s="181" t="s">
        <v>19</v>
      </c>
      <c r="N122" s="182" t="s">
        <v>43</v>
      </c>
      <c r="O122" s="65"/>
      <c r="P122" s="183">
        <f>O122*H122</f>
        <v>0</v>
      </c>
      <c r="Q122" s="183">
        <v>0</v>
      </c>
      <c r="R122" s="183">
        <f>Q122*H122</f>
        <v>0</v>
      </c>
      <c r="S122" s="183">
        <v>0</v>
      </c>
      <c r="T122" s="184">
        <f>S122*H122</f>
        <v>0</v>
      </c>
      <c r="U122" s="35"/>
      <c r="V122" s="35"/>
      <c r="W122" s="35"/>
      <c r="X122" s="35"/>
      <c r="Y122" s="35"/>
      <c r="Z122" s="35"/>
      <c r="AA122" s="35"/>
      <c r="AB122" s="35"/>
      <c r="AC122" s="35"/>
      <c r="AD122" s="35"/>
      <c r="AE122" s="35"/>
      <c r="AR122" s="185" t="s">
        <v>1566</v>
      </c>
      <c r="AT122" s="185" t="s">
        <v>134</v>
      </c>
      <c r="AU122" s="185" t="s">
        <v>82</v>
      </c>
      <c r="AY122" s="18" t="s">
        <v>132</v>
      </c>
      <c r="BE122" s="186">
        <f>IF(N122="základní",J122,0)</f>
        <v>0</v>
      </c>
      <c r="BF122" s="186">
        <f>IF(N122="snížená",J122,0)</f>
        <v>0</v>
      </c>
      <c r="BG122" s="186">
        <f>IF(N122="zákl. přenesená",J122,0)</f>
        <v>0</v>
      </c>
      <c r="BH122" s="186">
        <f>IF(N122="sníž. přenesená",J122,0)</f>
        <v>0</v>
      </c>
      <c r="BI122" s="186">
        <f>IF(N122="nulová",J122,0)</f>
        <v>0</v>
      </c>
      <c r="BJ122" s="18" t="s">
        <v>80</v>
      </c>
      <c r="BK122" s="186">
        <f>ROUND(I122*H122,2)</f>
        <v>0</v>
      </c>
      <c r="BL122" s="18" t="s">
        <v>1566</v>
      </c>
      <c r="BM122" s="185" t="s">
        <v>1627</v>
      </c>
    </row>
    <row r="123" spans="1:65" s="13" customFormat="1" ht="11.25">
      <c r="B123" s="192"/>
      <c r="C123" s="193"/>
      <c r="D123" s="187" t="s">
        <v>143</v>
      </c>
      <c r="E123" s="194" t="s">
        <v>19</v>
      </c>
      <c r="F123" s="195" t="s">
        <v>1628</v>
      </c>
      <c r="G123" s="193"/>
      <c r="H123" s="194" t="s">
        <v>19</v>
      </c>
      <c r="I123" s="196"/>
      <c r="J123" s="193"/>
      <c r="K123" s="193"/>
      <c r="L123" s="197"/>
      <c r="M123" s="198"/>
      <c r="N123" s="199"/>
      <c r="O123" s="199"/>
      <c r="P123" s="199"/>
      <c r="Q123" s="199"/>
      <c r="R123" s="199"/>
      <c r="S123" s="199"/>
      <c r="T123" s="200"/>
      <c r="AT123" s="201" t="s">
        <v>143</v>
      </c>
      <c r="AU123" s="201" t="s">
        <v>82</v>
      </c>
      <c r="AV123" s="13" t="s">
        <v>80</v>
      </c>
      <c r="AW123" s="13" t="s">
        <v>33</v>
      </c>
      <c r="AX123" s="13" t="s">
        <v>72</v>
      </c>
      <c r="AY123" s="201" t="s">
        <v>132</v>
      </c>
    </row>
    <row r="124" spans="1:65" s="13" customFormat="1" ht="11.25">
      <c r="B124" s="192"/>
      <c r="C124" s="193"/>
      <c r="D124" s="187" t="s">
        <v>143</v>
      </c>
      <c r="E124" s="194" t="s">
        <v>19</v>
      </c>
      <c r="F124" s="195" t="s">
        <v>1629</v>
      </c>
      <c r="G124" s="193"/>
      <c r="H124" s="194" t="s">
        <v>19</v>
      </c>
      <c r="I124" s="196"/>
      <c r="J124" s="193"/>
      <c r="K124" s="193"/>
      <c r="L124" s="197"/>
      <c r="M124" s="198"/>
      <c r="N124" s="199"/>
      <c r="O124" s="199"/>
      <c r="P124" s="199"/>
      <c r="Q124" s="199"/>
      <c r="R124" s="199"/>
      <c r="S124" s="199"/>
      <c r="T124" s="200"/>
      <c r="AT124" s="201" t="s">
        <v>143</v>
      </c>
      <c r="AU124" s="201" t="s">
        <v>82</v>
      </c>
      <c r="AV124" s="13" t="s">
        <v>80</v>
      </c>
      <c r="AW124" s="13" t="s">
        <v>33</v>
      </c>
      <c r="AX124" s="13" t="s">
        <v>72</v>
      </c>
      <c r="AY124" s="201" t="s">
        <v>132</v>
      </c>
    </row>
    <row r="125" spans="1:65" s="13" customFormat="1" ht="11.25">
      <c r="B125" s="192"/>
      <c r="C125" s="193"/>
      <c r="D125" s="187" t="s">
        <v>143</v>
      </c>
      <c r="E125" s="194" t="s">
        <v>19</v>
      </c>
      <c r="F125" s="195" t="s">
        <v>1630</v>
      </c>
      <c r="G125" s="193"/>
      <c r="H125" s="194" t="s">
        <v>19</v>
      </c>
      <c r="I125" s="196"/>
      <c r="J125" s="193"/>
      <c r="K125" s="193"/>
      <c r="L125" s="197"/>
      <c r="M125" s="198"/>
      <c r="N125" s="199"/>
      <c r="O125" s="199"/>
      <c r="P125" s="199"/>
      <c r="Q125" s="199"/>
      <c r="R125" s="199"/>
      <c r="S125" s="199"/>
      <c r="T125" s="200"/>
      <c r="AT125" s="201" t="s">
        <v>143</v>
      </c>
      <c r="AU125" s="201" t="s">
        <v>82</v>
      </c>
      <c r="AV125" s="13" t="s">
        <v>80</v>
      </c>
      <c r="AW125" s="13" t="s">
        <v>33</v>
      </c>
      <c r="AX125" s="13" t="s">
        <v>72</v>
      </c>
      <c r="AY125" s="201" t="s">
        <v>132</v>
      </c>
    </row>
    <row r="126" spans="1:65" s="14" customFormat="1" ht="11.25">
      <c r="B126" s="202"/>
      <c r="C126" s="203"/>
      <c r="D126" s="187" t="s">
        <v>143</v>
      </c>
      <c r="E126" s="204" t="s">
        <v>19</v>
      </c>
      <c r="F126" s="205" t="s">
        <v>80</v>
      </c>
      <c r="G126" s="203"/>
      <c r="H126" s="206">
        <v>1</v>
      </c>
      <c r="I126" s="207"/>
      <c r="J126" s="203"/>
      <c r="K126" s="203"/>
      <c r="L126" s="208"/>
      <c r="M126" s="209"/>
      <c r="N126" s="210"/>
      <c r="O126" s="210"/>
      <c r="P126" s="210"/>
      <c r="Q126" s="210"/>
      <c r="R126" s="210"/>
      <c r="S126" s="210"/>
      <c r="T126" s="211"/>
      <c r="AT126" s="212" t="s">
        <v>143</v>
      </c>
      <c r="AU126" s="212" t="s">
        <v>82</v>
      </c>
      <c r="AV126" s="14" t="s">
        <v>82</v>
      </c>
      <c r="AW126" s="14" t="s">
        <v>33</v>
      </c>
      <c r="AX126" s="14" t="s">
        <v>80</v>
      </c>
      <c r="AY126" s="212" t="s">
        <v>132</v>
      </c>
    </row>
    <row r="127" spans="1:65" s="12" customFormat="1" ht="22.9" customHeight="1">
      <c r="B127" s="158"/>
      <c r="C127" s="159"/>
      <c r="D127" s="160" t="s">
        <v>71</v>
      </c>
      <c r="E127" s="172" t="s">
        <v>1631</v>
      </c>
      <c r="F127" s="172" t="s">
        <v>1632</v>
      </c>
      <c r="G127" s="159"/>
      <c r="H127" s="159"/>
      <c r="I127" s="162"/>
      <c r="J127" s="173">
        <f>BK127</f>
        <v>0</v>
      </c>
      <c r="K127" s="159"/>
      <c r="L127" s="164"/>
      <c r="M127" s="165"/>
      <c r="N127" s="166"/>
      <c r="O127" s="166"/>
      <c r="P127" s="167">
        <f>SUM(P128:P133)</f>
        <v>0</v>
      </c>
      <c r="Q127" s="166"/>
      <c r="R127" s="167">
        <f>SUM(R128:R133)</f>
        <v>0</v>
      </c>
      <c r="S127" s="166"/>
      <c r="T127" s="168">
        <f>SUM(T128:T133)</f>
        <v>0</v>
      </c>
      <c r="AR127" s="169" t="s">
        <v>164</v>
      </c>
      <c r="AT127" s="170" t="s">
        <v>71</v>
      </c>
      <c r="AU127" s="170" t="s">
        <v>80</v>
      </c>
      <c r="AY127" s="169" t="s">
        <v>132</v>
      </c>
      <c r="BK127" s="171">
        <f>SUM(BK128:BK133)</f>
        <v>0</v>
      </c>
    </row>
    <row r="128" spans="1:65" s="2" customFormat="1" ht="14.45" customHeight="1">
      <c r="A128" s="35"/>
      <c r="B128" s="36"/>
      <c r="C128" s="174" t="s">
        <v>8</v>
      </c>
      <c r="D128" s="174" t="s">
        <v>134</v>
      </c>
      <c r="E128" s="175" t="s">
        <v>1633</v>
      </c>
      <c r="F128" s="176" t="s">
        <v>1634</v>
      </c>
      <c r="G128" s="177" t="s">
        <v>1635</v>
      </c>
      <c r="H128" s="178">
        <v>7</v>
      </c>
      <c r="I128" s="179"/>
      <c r="J128" s="180">
        <f>ROUND(I128*H128,2)</f>
        <v>0</v>
      </c>
      <c r="K128" s="176" t="s">
        <v>138</v>
      </c>
      <c r="L128" s="40"/>
      <c r="M128" s="181" t="s">
        <v>19</v>
      </c>
      <c r="N128" s="182" t="s">
        <v>43</v>
      </c>
      <c r="O128" s="65"/>
      <c r="P128" s="183">
        <f>O128*H128</f>
        <v>0</v>
      </c>
      <c r="Q128" s="183">
        <v>0</v>
      </c>
      <c r="R128" s="183">
        <f>Q128*H128</f>
        <v>0</v>
      </c>
      <c r="S128" s="183">
        <v>0</v>
      </c>
      <c r="T128" s="184">
        <f>S128*H128</f>
        <v>0</v>
      </c>
      <c r="U128" s="35"/>
      <c r="V128" s="35"/>
      <c r="W128" s="35"/>
      <c r="X128" s="35"/>
      <c r="Y128" s="35"/>
      <c r="Z128" s="35"/>
      <c r="AA128" s="35"/>
      <c r="AB128" s="35"/>
      <c r="AC128" s="35"/>
      <c r="AD128" s="35"/>
      <c r="AE128" s="35"/>
      <c r="AR128" s="185" t="s">
        <v>1566</v>
      </c>
      <c r="AT128" s="185" t="s">
        <v>134</v>
      </c>
      <c r="AU128" s="185" t="s">
        <v>82</v>
      </c>
      <c r="AY128" s="18" t="s">
        <v>132</v>
      </c>
      <c r="BE128" s="186">
        <f>IF(N128="základní",J128,0)</f>
        <v>0</v>
      </c>
      <c r="BF128" s="186">
        <f>IF(N128="snížená",J128,0)</f>
        <v>0</v>
      </c>
      <c r="BG128" s="186">
        <f>IF(N128="zákl. přenesená",J128,0)</f>
        <v>0</v>
      </c>
      <c r="BH128" s="186">
        <f>IF(N128="sníž. přenesená",J128,0)</f>
        <v>0</v>
      </c>
      <c r="BI128" s="186">
        <f>IF(N128="nulová",J128,0)</f>
        <v>0</v>
      </c>
      <c r="BJ128" s="18" t="s">
        <v>80</v>
      </c>
      <c r="BK128" s="186">
        <f>ROUND(I128*H128,2)</f>
        <v>0</v>
      </c>
      <c r="BL128" s="18" t="s">
        <v>1566</v>
      </c>
      <c r="BM128" s="185" t="s">
        <v>1636</v>
      </c>
    </row>
    <row r="129" spans="1:65" s="2" customFormat="1" ht="19.5">
      <c r="A129" s="35"/>
      <c r="B129" s="36"/>
      <c r="C129" s="37"/>
      <c r="D129" s="187" t="s">
        <v>295</v>
      </c>
      <c r="E129" s="37"/>
      <c r="F129" s="188" t="s">
        <v>1637</v>
      </c>
      <c r="G129" s="37"/>
      <c r="H129" s="37"/>
      <c r="I129" s="189"/>
      <c r="J129" s="37"/>
      <c r="K129" s="37"/>
      <c r="L129" s="40"/>
      <c r="M129" s="190"/>
      <c r="N129" s="191"/>
      <c r="O129" s="65"/>
      <c r="P129" s="65"/>
      <c r="Q129" s="65"/>
      <c r="R129" s="65"/>
      <c r="S129" s="65"/>
      <c r="T129" s="66"/>
      <c r="U129" s="35"/>
      <c r="V129" s="35"/>
      <c r="W129" s="35"/>
      <c r="X129" s="35"/>
      <c r="Y129" s="35"/>
      <c r="Z129" s="35"/>
      <c r="AA129" s="35"/>
      <c r="AB129" s="35"/>
      <c r="AC129" s="35"/>
      <c r="AD129" s="35"/>
      <c r="AE129" s="35"/>
      <c r="AT129" s="18" t="s">
        <v>295</v>
      </c>
      <c r="AU129" s="18" t="s">
        <v>82</v>
      </c>
    </row>
    <row r="130" spans="1:65" s="2" customFormat="1" ht="14.45" customHeight="1">
      <c r="A130" s="35"/>
      <c r="B130" s="36"/>
      <c r="C130" s="174" t="s">
        <v>236</v>
      </c>
      <c r="D130" s="174" t="s">
        <v>134</v>
      </c>
      <c r="E130" s="175" t="s">
        <v>1638</v>
      </c>
      <c r="F130" s="176" t="s">
        <v>1639</v>
      </c>
      <c r="G130" s="177" t="s">
        <v>1565</v>
      </c>
      <c r="H130" s="178">
        <v>1</v>
      </c>
      <c r="I130" s="179"/>
      <c r="J130" s="180">
        <f>ROUND(I130*H130,2)</f>
        <v>0</v>
      </c>
      <c r="K130" s="176" t="s">
        <v>19</v>
      </c>
      <c r="L130" s="40"/>
      <c r="M130" s="181" t="s">
        <v>19</v>
      </c>
      <c r="N130" s="182" t="s">
        <v>43</v>
      </c>
      <c r="O130" s="65"/>
      <c r="P130" s="183">
        <f>O130*H130</f>
        <v>0</v>
      </c>
      <c r="Q130" s="183">
        <v>0</v>
      </c>
      <c r="R130" s="183">
        <f>Q130*H130</f>
        <v>0</v>
      </c>
      <c r="S130" s="183">
        <v>0</v>
      </c>
      <c r="T130" s="184">
        <f>S130*H130</f>
        <v>0</v>
      </c>
      <c r="U130" s="35"/>
      <c r="V130" s="35"/>
      <c r="W130" s="35"/>
      <c r="X130" s="35"/>
      <c r="Y130" s="35"/>
      <c r="Z130" s="35"/>
      <c r="AA130" s="35"/>
      <c r="AB130" s="35"/>
      <c r="AC130" s="35"/>
      <c r="AD130" s="35"/>
      <c r="AE130" s="35"/>
      <c r="AR130" s="185" t="s">
        <v>1566</v>
      </c>
      <c r="AT130" s="185" t="s">
        <v>134</v>
      </c>
      <c r="AU130" s="185" t="s">
        <v>82</v>
      </c>
      <c r="AY130" s="18" t="s">
        <v>132</v>
      </c>
      <c r="BE130" s="186">
        <f>IF(N130="základní",J130,0)</f>
        <v>0</v>
      </c>
      <c r="BF130" s="186">
        <f>IF(N130="snížená",J130,0)</f>
        <v>0</v>
      </c>
      <c r="BG130" s="186">
        <f>IF(N130="zákl. přenesená",J130,0)</f>
        <v>0</v>
      </c>
      <c r="BH130" s="186">
        <f>IF(N130="sníž. přenesená",J130,0)</f>
        <v>0</v>
      </c>
      <c r="BI130" s="186">
        <f>IF(N130="nulová",J130,0)</f>
        <v>0</v>
      </c>
      <c r="BJ130" s="18" t="s">
        <v>80</v>
      </c>
      <c r="BK130" s="186">
        <f>ROUND(I130*H130,2)</f>
        <v>0</v>
      </c>
      <c r="BL130" s="18" t="s">
        <v>1566</v>
      </c>
      <c r="BM130" s="185" t="s">
        <v>1640</v>
      </c>
    </row>
    <row r="131" spans="1:65" s="2" customFormat="1" ht="19.5">
      <c r="A131" s="35"/>
      <c r="B131" s="36"/>
      <c r="C131" s="37"/>
      <c r="D131" s="187" t="s">
        <v>295</v>
      </c>
      <c r="E131" s="37"/>
      <c r="F131" s="188" t="s">
        <v>1641</v>
      </c>
      <c r="G131" s="37"/>
      <c r="H131" s="37"/>
      <c r="I131" s="189"/>
      <c r="J131" s="37"/>
      <c r="K131" s="37"/>
      <c r="L131" s="40"/>
      <c r="M131" s="190"/>
      <c r="N131" s="191"/>
      <c r="O131" s="65"/>
      <c r="P131" s="65"/>
      <c r="Q131" s="65"/>
      <c r="R131" s="65"/>
      <c r="S131" s="65"/>
      <c r="T131" s="66"/>
      <c r="U131" s="35"/>
      <c r="V131" s="35"/>
      <c r="W131" s="35"/>
      <c r="X131" s="35"/>
      <c r="Y131" s="35"/>
      <c r="Z131" s="35"/>
      <c r="AA131" s="35"/>
      <c r="AB131" s="35"/>
      <c r="AC131" s="35"/>
      <c r="AD131" s="35"/>
      <c r="AE131" s="35"/>
      <c r="AT131" s="18" t="s">
        <v>295</v>
      </c>
      <c r="AU131" s="18" t="s">
        <v>82</v>
      </c>
    </row>
    <row r="132" spans="1:65" s="2" customFormat="1" ht="14.45" customHeight="1">
      <c r="A132" s="35"/>
      <c r="B132" s="36"/>
      <c r="C132" s="174" t="s">
        <v>242</v>
      </c>
      <c r="D132" s="174" t="s">
        <v>134</v>
      </c>
      <c r="E132" s="175" t="s">
        <v>1642</v>
      </c>
      <c r="F132" s="176" t="s">
        <v>1643</v>
      </c>
      <c r="G132" s="177" t="s">
        <v>1565</v>
      </c>
      <c r="H132" s="178">
        <v>1</v>
      </c>
      <c r="I132" s="179"/>
      <c r="J132" s="180">
        <f>ROUND(I132*H132,2)</f>
        <v>0</v>
      </c>
      <c r="K132" s="176" t="s">
        <v>19</v>
      </c>
      <c r="L132" s="40"/>
      <c r="M132" s="181" t="s">
        <v>19</v>
      </c>
      <c r="N132" s="182" t="s">
        <v>43</v>
      </c>
      <c r="O132" s="65"/>
      <c r="P132" s="183">
        <f>O132*H132</f>
        <v>0</v>
      </c>
      <c r="Q132" s="183">
        <v>0</v>
      </c>
      <c r="R132" s="183">
        <f>Q132*H132</f>
        <v>0</v>
      </c>
      <c r="S132" s="183">
        <v>0</v>
      </c>
      <c r="T132" s="184">
        <f>S132*H132</f>
        <v>0</v>
      </c>
      <c r="U132" s="35"/>
      <c r="V132" s="35"/>
      <c r="W132" s="35"/>
      <c r="X132" s="35"/>
      <c r="Y132" s="35"/>
      <c r="Z132" s="35"/>
      <c r="AA132" s="35"/>
      <c r="AB132" s="35"/>
      <c r="AC132" s="35"/>
      <c r="AD132" s="35"/>
      <c r="AE132" s="35"/>
      <c r="AR132" s="185" t="s">
        <v>1566</v>
      </c>
      <c r="AT132" s="185" t="s">
        <v>134</v>
      </c>
      <c r="AU132" s="185" t="s">
        <v>82</v>
      </c>
      <c r="AY132" s="18" t="s">
        <v>132</v>
      </c>
      <c r="BE132" s="186">
        <f>IF(N132="základní",J132,0)</f>
        <v>0</v>
      </c>
      <c r="BF132" s="186">
        <f>IF(N132="snížená",J132,0)</f>
        <v>0</v>
      </c>
      <c r="BG132" s="186">
        <f>IF(N132="zákl. přenesená",J132,0)</f>
        <v>0</v>
      </c>
      <c r="BH132" s="186">
        <f>IF(N132="sníž. přenesená",J132,0)</f>
        <v>0</v>
      </c>
      <c r="BI132" s="186">
        <f>IF(N132="nulová",J132,0)</f>
        <v>0</v>
      </c>
      <c r="BJ132" s="18" t="s">
        <v>80</v>
      </c>
      <c r="BK132" s="186">
        <f>ROUND(I132*H132,2)</f>
        <v>0</v>
      </c>
      <c r="BL132" s="18" t="s">
        <v>1566</v>
      </c>
      <c r="BM132" s="185" t="s">
        <v>1644</v>
      </c>
    </row>
    <row r="133" spans="1:65" s="2" customFormat="1" ht="29.25">
      <c r="A133" s="35"/>
      <c r="B133" s="36"/>
      <c r="C133" s="37"/>
      <c r="D133" s="187" t="s">
        <v>295</v>
      </c>
      <c r="E133" s="37"/>
      <c r="F133" s="188" t="s">
        <v>1645</v>
      </c>
      <c r="G133" s="37"/>
      <c r="H133" s="37"/>
      <c r="I133" s="189"/>
      <c r="J133" s="37"/>
      <c r="K133" s="37"/>
      <c r="L133" s="40"/>
      <c r="M133" s="190"/>
      <c r="N133" s="191"/>
      <c r="O133" s="65"/>
      <c r="P133" s="65"/>
      <c r="Q133" s="65"/>
      <c r="R133" s="65"/>
      <c r="S133" s="65"/>
      <c r="T133" s="66"/>
      <c r="U133" s="35"/>
      <c r="V133" s="35"/>
      <c r="W133" s="35"/>
      <c r="X133" s="35"/>
      <c r="Y133" s="35"/>
      <c r="Z133" s="35"/>
      <c r="AA133" s="35"/>
      <c r="AB133" s="35"/>
      <c r="AC133" s="35"/>
      <c r="AD133" s="35"/>
      <c r="AE133" s="35"/>
      <c r="AT133" s="18" t="s">
        <v>295</v>
      </c>
      <c r="AU133" s="18" t="s">
        <v>82</v>
      </c>
    </row>
    <row r="134" spans="1:65" s="12" customFormat="1" ht="22.9" customHeight="1">
      <c r="B134" s="158"/>
      <c r="C134" s="159"/>
      <c r="D134" s="160" t="s">
        <v>71</v>
      </c>
      <c r="E134" s="172" t="s">
        <v>1646</v>
      </c>
      <c r="F134" s="172" t="s">
        <v>1647</v>
      </c>
      <c r="G134" s="159"/>
      <c r="H134" s="159"/>
      <c r="I134" s="162"/>
      <c r="J134" s="173">
        <f>BK134</f>
        <v>0</v>
      </c>
      <c r="K134" s="159"/>
      <c r="L134" s="164"/>
      <c r="M134" s="165"/>
      <c r="N134" s="166"/>
      <c r="O134" s="166"/>
      <c r="P134" s="167">
        <f>SUM(P135:P136)</f>
        <v>0</v>
      </c>
      <c r="Q134" s="166"/>
      <c r="R134" s="167">
        <f>SUM(R135:R136)</f>
        <v>0</v>
      </c>
      <c r="S134" s="166"/>
      <c r="T134" s="168">
        <f>SUM(T135:T136)</f>
        <v>0</v>
      </c>
      <c r="AR134" s="169" t="s">
        <v>164</v>
      </c>
      <c r="AT134" s="170" t="s">
        <v>71</v>
      </c>
      <c r="AU134" s="170" t="s">
        <v>80</v>
      </c>
      <c r="AY134" s="169" t="s">
        <v>132</v>
      </c>
      <c r="BK134" s="171">
        <f>SUM(BK135:BK136)</f>
        <v>0</v>
      </c>
    </row>
    <row r="135" spans="1:65" s="2" customFormat="1" ht="14.45" customHeight="1">
      <c r="A135" s="35"/>
      <c r="B135" s="36"/>
      <c r="C135" s="174" t="s">
        <v>247</v>
      </c>
      <c r="D135" s="174" t="s">
        <v>134</v>
      </c>
      <c r="E135" s="175" t="s">
        <v>1648</v>
      </c>
      <c r="F135" s="176" t="s">
        <v>1647</v>
      </c>
      <c r="G135" s="177" t="s">
        <v>1565</v>
      </c>
      <c r="H135" s="178">
        <v>1</v>
      </c>
      <c r="I135" s="179"/>
      <c r="J135" s="180">
        <f>ROUND(I135*H135,2)</f>
        <v>0</v>
      </c>
      <c r="K135" s="176" t="s">
        <v>138</v>
      </c>
      <c r="L135" s="40"/>
      <c r="M135" s="181" t="s">
        <v>19</v>
      </c>
      <c r="N135" s="182" t="s">
        <v>43</v>
      </c>
      <c r="O135" s="65"/>
      <c r="P135" s="183">
        <f>O135*H135</f>
        <v>0</v>
      </c>
      <c r="Q135" s="183">
        <v>0</v>
      </c>
      <c r="R135" s="183">
        <f>Q135*H135</f>
        <v>0</v>
      </c>
      <c r="S135" s="183">
        <v>0</v>
      </c>
      <c r="T135" s="184">
        <f>S135*H135</f>
        <v>0</v>
      </c>
      <c r="U135" s="35"/>
      <c r="V135" s="35"/>
      <c r="W135" s="35"/>
      <c r="X135" s="35"/>
      <c r="Y135" s="35"/>
      <c r="Z135" s="35"/>
      <c r="AA135" s="35"/>
      <c r="AB135" s="35"/>
      <c r="AC135" s="35"/>
      <c r="AD135" s="35"/>
      <c r="AE135" s="35"/>
      <c r="AR135" s="185" t="s">
        <v>1566</v>
      </c>
      <c r="AT135" s="185" t="s">
        <v>134</v>
      </c>
      <c r="AU135" s="185" t="s">
        <v>82</v>
      </c>
      <c r="AY135" s="18" t="s">
        <v>132</v>
      </c>
      <c r="BE135" s="186">
        <f>IF(N135="základní",J135,0)</f>
        <v>0</v>
      </c>
      <c r="BF135" s="186">
        <f>IF(N135="snížená",J135,0)</f>
        <v>0</v>
      </c>
      <c r="BG135" s="186">
        <f>IF(N135="zákl. přenesená",J135,0)</f>
        <v>0</v>
      </c>
      <c r="BH135" s="186">
        <f>IF(N135="sníž. přenesená",J135,0)</f>
        <v>0</v>
      </c>
      <c r="BI135" s="186">
        <f>IF(N135="nulová",J135,0)</f>
        <v>0</v>
      </c>
      <c r="BJ135" s="18" t="s">
        <v>80</v>
      </c>
      <c r="BK135" s="186">
        <f>ROUND(I135*H135,2)</f>
        <v>0</v>
      </c>
      <c r="BL135" s="18" t="s">
        <v>1566</v>
      </c>
      <c r="BM135" s="185" t="s">
        <v>1649</v>
      </c>
    </row>
    <row r="136" spans="1:65" s="2" customFormat="1" ht="39">
      <c r="A136" s="35"/>
      <c r="B136" s="36"/>
      <c r="C136" s="37"/>
      <c r="D136" s="187" t="s">
        <v>295</v>
      </c>
      <c r="E136" s="37"/>
      <c r="F136" s="188" t="s">
        <v>1650</v>
      </c>
      <c r="G136" s="37"/>
      <c r="H136" s="37"/>
      <c r="I136" s="189"/>
      <c r="J136" s="37"/>
      <c r="K136" s="37"/>
      <c r="L136" s="40"/>
      <c r="M136" s="190"/>
      <c r="N136" s="191"/>
      <c r="O136" s="65"/>
      <c r="P136" s="65"/>
      <c r="Q136" s="65"/>
      <c r="R136" s="65"/>
      <c r="S136" s="65"/>
      <c r="T136" s="66"/>
      <c r="U136" s="35"/>
      <c r="V136" s="35"/>
      <c r="W136" s="35"/>
      <c r="X136" s="35"/>
      <c r="Y136" s="35"/>
      <c r="Z136" s="35"/>
      <c r="AA136" s="35"/>
      <c r="AB136" s="35"/>
      <c r="AC136" s="35"/>
      <c r="AD136" s="35"/>
      <c r="AE136" s="35"/>
      <c r="AT136" s="18" t="s">
        <v>295</v>
      </c>
      <c r="AU136" s="18" t="s">
        <v>82</v>
      </c>
    </row>
    <row r="137" spans="1:65" s="12" customFormat="1" ht="22.9" customHeight="1">
      <c r="B137" s="158"/>
      <c r="C137" s="159"/>
      <c r="D137" s="160" t="s">
        <v>71</v>
      </c>
      <c r="E137" s="172" t="s">
        <v>1651</v>
      </c>
      <c r="F137" s="172" t="s">
        <v>1652</v>
      </c>
      <c r="G137" s="159"/>
      <c r="H137" s="159"/>
      <c r="I137" s="162"/>
      <c r="J137" s="173">
        <f>BK137</f>
        <v>0</v>
      </c>
      <c r="K137" s="159"/>
      <c r="L137" s="164"/>
      <c r="M137" s="165"/>
      <c r="N137" s="166"/>
      <c r="O137" s="166"/>
      <c r="P137" s="167">
        <f>SUM(P138:P143)</f>
        <v>0</v>
      </c>
      <c r="Q137" s="166"/>
      <c r="R137" s="167">
        <f>SUM(R138:R143)</f>
        <v>0</v>
      </c>
      <c r="S137" s="166"/>
      <c r="T137" s="168">
        <f>SUM(T138:T143)</f>
        <v>0</v>
      </c>
      <c r="AR137" s="169" t="s">
        <v>164</v>
      </c>
      <c r="AT137" s="170" t="s">
        <v>71</v>
      </c>
      <c r="AU137" s="170" t="s">
        <v>80</v>
      </c>
      <c r="AY137" s="169" t="s">
        <v>132</v>
      </c>
      <c r="BK137" s="171">
        <f>SUM(BK138:BK143)</f>
        <v>0</v>
      </c>
    </row>
    <row r="138" spans="1:65" s="2" customFormat="1" ht="14.45" customHeight="1">
      <c r="A138" s="35"/>
      <c r="B138" s="36"/>
      <c r="C138" s="174" t="s">
        <v>253</v>
      </c>
      <c r="D138" s="174" t="s">
        <v>134</v>
      </c>
      <c r="E138" s="175" t="s">
        <v>1653</v>
      </c>
      <c r="F138" s="176" t="s">
        <v>1654</v>
      </c>
      <c r="G138" s="177" t="s">
        <v>1565</v>
      </c>
      <c r="H138" s="178">
        <v>1</v>
      </c>
      <c r="I138" s="179"/>
      <c r="J138" s="180">
        <f>ROUND(I138*H138,2)</f>
        <v>0</v>
      </c>
      <c r="K138" s="176" t="s">
        <v>19</v>
      </c>
      <c r="L138" s="40"/>
      <c r="M138" s="181" t="s">
        <v>19</v>
      </c>
      <c r="N138" s="182" t="s">
        <v>43</v>
      </c>
      <c r="O138" s="65"/>
      <c r="P138" s="183">
        <f>O138*H138</f>
        <v>0</v>
      </c>
      <c r="Q138" s="183">
        <v>0</v>
      </c>
      <c r="R138" s="183">
        <f>Q138*H138</f>
        <v>0</v>
      </c>
      <c r="S138" s="183">
        <v>0</v>
      </c>
      <c r="T138" s="184">
        <f>S138*H138</f>
        <v>0</v>
      </c>
      <c r="U138" s="35"/>
      <c r="V138" s="35"/>
      <c r="W138" s="35"/>
      <c r="X138" s="35"/>
      <c r="Y138" s="35"/>
      <c r="Z138" s="35"/>
      <c r="AA138" s="35"/>
      <c r="AB138" s="35"/>
      <c r="AC138" s="35"/>
      <c r="AD138" s="35"/>
      <c r="AE138" s="35"/>
      <c r="AR138" s="185" t="s">
        <v>1566</v>
      </c>
      <c r="AT138" s="185" t="s">
        <v>134</v>
      </c>
      <c r="AU138" s="185" t="s">
        <v>82</v>
      </c>
      <c r="AY138" s="18" t="s">
        <v>132</v>
      </c>
      <c r="BE138" s="186">
        <f>IF(N138="základní",J138,0)</f>
        <v>0</v>
      </c>
      <c r="BF138" s="186">
        <f>IF(N138="snížená",J138,0)</f>
        <v>0</v>
      </c>
      <c r="BG138" s="186">
        <f>IF(N138="zákl. přenesená",J138,0)</f>
        <v>0</v>
      </c>
      <c r="BH138" s="186">
        <f>IF(N138="sníž. přenesená",J138,0)</f>
        <v>0</v>
      </c>
      <c r="BI138" s="186">
        <f>IF(N138="nulová",J138,0)</f>
        <v>0</v>
      </c>
      <c r="BJ138" s="18" t="s">
        <v>80</v>
      </c>
      <c r="BK138" s="186">
        <f>ROUND(I138*H138,2)</f>
        <v>0</v>
      </c>
      <c r="BL138" s="18" t="s">
        <v>1566</v>
      </c>
      <c r="BM138" s="185" t="s">
        <v>1655</v>
      </c>
    </row>
    <row r="139" spans="1:65" s="2" customFormat="1" ht="58.5">
      <c r="A139" s="35"/>
      <c r="B139" s="36"/>
      <c r="C139" s="37"/>
      <c r="D139" s="187" t="s">
        <v>295</v>
      </c>
      <c r="E139" s="37"/>
      <c r="F139" s="188" t="s">
        <v>1656</v>
      </c>
      <c r="G139" s="37"/>
      <c r="H139" s="37"/>
      <c r="I139" s="189"/>
      <c r="J139" s="37"/>
      <c r="K139" s="37"/>
      <c r="L139" s="40"/>
      <c r="M139" s="190"/>
      <c r="N139" s="191"/>
      <c r="O139" s="65"/>
      <c r="P139" s="65"/>
      <c r="Q139" s="65"/>
      <c r="R139" s="65"/>
      <c r="S139" s="65"/>
      <c r="T139" s="66"/>
      <c r="U139" s="35"/>
      <c r="V139" s="35"/>
      <c r="W139" s="35"/>
      <c r="X139" s="35"/>
      <c r="Y139" s="35"/>
      <c r="Z139" s="35"/>
      <c r="AA139" s="35"/>
      <c r="AB139" s="35"/>
      <c r="AC139" s="35"/>
      <c r="AD139" s="35"/>
      <c r="AE139" s="35"/>
      <c r="AT139" s="18" t="s">
        <v>295</v>
      </c>
      <c r="AU139" s="18" t="s">
        <v>82</v>
      </c>
    </row>
    <row r="140" spans="1:65" s="13" customFormat="1" ht="11.25">
      <c r="B140" s="192"/>
      <c r="C140" s="193"/>
      <c r="D140" s="187" t="s">
        <v>143</v>
      </c>
      <c r="E140" s="194" t="s">
        <v>19</v>
      </c>
      <c r="F140" s="195" t="s">
        <v>1657</v>
      </c>
      <c r="G140" s="193"/>
      <c r="H140" s="194" t="s">
        <v>19</v>
      </c>
      <c r="I140" s="196"/>
      <c r="J140" s="193"/>
      <c r="K140" s="193"/>
      <c r="L140" s="197"/>
      <c r="M140" s="198"/>
      <c r="N140" s="199"/>
      <c r="O140" s="199"/>
      <c r="P140" s="199"/>
      <c r="Q140" s="199"/>
      <c r="R140" s="199"/>
      <c r="S140" s="199"/>
      <c r="T140" s="200"/>
      <c r="AT140" s="201" t="s">
        <v>143</v>
      </c>
      <c r="AU140" s="201" t="s">
        <v>82</v>
      </c>
      <c r="AV140" s="13" t="s">
        <v>80</v>
      </c>
      <c r="AW140" s="13" t="s">
        <v>33</v>
      </c>
      <c r="AX140" s="13" t="s">
        <v>72</v>
      </c>
      <c r="AY140" s="201" t="s">
        <v>132</v>
      </c>
    </row>
    <row r="141" spans="1:65" s="14" customFormat="1" ht="11.25">
      <c r="B141" s="202"/>
      <c r="C141" s="203"/>
      <c r="D141" s="187" t="s">
        <v>143</v>
      </c>
      <c r="E141" s="204" t="s">
        <v>19</v>
      </c>
      <c r="F141" s="205" t="s">
        <v>80</v>
      </c>
      <c r="G141" s="203"/>
      <c r="H141" s="206">
        <v>1</v>
      </c>
      <c r="I141" s="207"/>
      <c r="J141" s="203"/>
      <c r="K141" s="203"/>
      <c r="L141" s="208"/>
      <c r="M141" s="209"/>
      <c r="N141" s="210"/>
      <c r="O141" s="210"/>
      <c r="P141" s="210"/>
      <c r="Q141" s="210"/>
      <c r="R141" s="210"/>
      <c r="S141" s="210"/>
      <c r="T141" s="211"/>
      <c r="AT141" s="212" t="s">
        <v>143</v>
      </c>
      <c r="AU141" s="212" t="s">
        <v>82</v>
      </c>
      <c r="AV141" s="14" t="s">
        <v>82</v>
      </c>
      <c r="AW141" s="14" t="s">
        <v>33</v>
      </c>
      <c r="AX141" s="14" t="s">
        <v>80</v>
      </c>
      <c r="AY141" s="212" t="s">
        <v>132</v>
      </c>
    </row>
    <row r="142" spans="1:65" s="2" customFormat="1" ht="14.45" customHeight="1">
      <c r="A142" s="35"/>
      <c r="B142" s="36"/>
      <c r="C142" s="174" t="s">
        <v>260</v>
      </c>
      <c r="D142" s="174" t="s">
        <v>134</v>
      </c>
      <c r="E142" s="175" t="s">
        <v>1658</v>
      </c>
      <c r="F142" s="176" t="s">
        <v>1659</v>
      </c>
      <c r="G142" s="177" t="s">
        <v>1565</v>
      </c>
      <c r="H142" s="178">
        <v>1</v>
      </c>
      <c r="I142" s="179"/>
      <c r="J142" s="180">
        <f>ROUND(I142*H142,2)</f>
        <v>0</v>
      </c>
      <c r="K142" s="176" t="s">
        <v>138</v>
      </c>
      <c r="L142" s="40"/>
      <c r="M142" s="181" t="s">
        <v>19</v>
      </c>
      <c r="N142" s="182" t="s">
        <v>43</v>
      </c>
      <c r="O142" s="65"/>
      <c r="P142" s="183">
        <f>O142*H142</f>
        <v>0</v>
      </c>
      <c r="Q142" s="183">
        <v>0</v>
      </c>
      <c r="R142" s="183">
        <f>Q142*H142</f>
        <v>0</v>
      </c>
      <c r="S142" s="183">
        <v>0</v>
      </c>
      <c r="T142" s="184">
        <f>S142*H142</f>
        <v>0</v>
      </c>
      <c r="U142" s="35"/>
      <c r="V142" s="35"/>
      <c r="W142" s="35"/>
      <c r="X142" s="35"/>
      <c r="Y142" s="35"/>
      <c r="Z142" s="35"/>
      <c r="AA142" s="35"/>
      <c r="AB142" s="35"/>
      <c r="AC142" s="35"/>
      <c r="AD142" s="35"/>
      <c r="AE142" s="35"/>
      <c r="AR142" s="185" t="s">
        <v>1566</v>
      </c>
      <c r="AT142" s="185" t="s">
        <v>134</v>
      </c>
      <c r="AU142" s="185" t="s">
        <v>82</v>
      </c>
      <c r="AY142" s="18" t="s">
        <v>132</v>
      </c>
      <c r="BE142" s="186">
        <f>IF(N142="základní",J142,0)</f>
        <v>0</v>
      </c>
      <c r="BF142" s="186">
        <f>IF(N142="snížená",J142,0)</f>
        <v>0</v>
      </c>
      <c r="BG142" s="186">
        <f>IF(N142="zákl. přenesená",J142,0)</f>
        <v>0</v>
      </c>
      <c r="BH142" s="186">
        <f>IF(N142="sníž. přenesená",J142,0)</f>
        <v>0</v>
      </c>
      <c r="BI142" s="186">
        <f>IF(N142="nulová",J142,0)</f>
        <v>0</v>
      </c>
      <c r="BJ142" s="18" t="s">
        <v>80</v>
      </c>
      <c r="BK142" s="186">
        <f>ROUND(I142*H142,2)</f>
        <v>0</v>
      </c>
      <c r="BL142" s="18" t="s">
        <v>1566</v>
      </c>
      <c r="BM142" s="185" t="s">
        <v>1660</v>
      </c>
    </row>
    <row r="143" spans="1:65" s="2" customFormat="1" ht="39">
      <c r="A143" s="35"/>
      <c r="B143" s="36"/>
      <c r="C143" s="37"/>
      <c r="D143" s="187" t="s">
        <v>295</v>
      </c>
      <c r="E143" s="37"/>
      <c r="F143" s="188" t="s">
        <v>1661</v>
      </c>
      <c r="G143" s="37"/>
      <c r="H143" s="37"/>
      <c r="I143" s="189"/>
      <c r="J143" s="37"/>
      <c r="K143" s="37"/>
      <c r="L143" s="40"/>
      <c r="M143" s="242"/>
      <c r="N143" s="243"/>
      <c r="O143" s="239"/>
      <c r="P143" s="239"/>
      <c r="Q143" s="239"/>
      <c r="R143" s="239"/>
      <c r="S143" s="239"/>
      <c r="T143" s="244"/>
      <c r="U143" s="35"/>
      <c r="V143" s="35"/>
      <c r="W143" s="35"/>
      <c r="X143" s="35"/>
      <c r="Y143" s="35"/>
      <c r="Z143" s="35"/>
      <c r="AA143" s="35"/>
      <c r="AB143" s="35"/>
      <c r="AC143" s="35"/>
      <c r="AD143" s="35"/>
      <c r="AE143" s="35"/>
      <c r="AT143" s="18" t="s">
        <v>295</v>
      </c>
      <c r="AU143" s="18" t="s">
        <v>82</v>
      </c>
    </row>
    <row r="144" spans="1:65" s="2" customFormat="1" ht="6.95" customHeight="1">
      <c r="A144" s="35"/>
      <c r="B144" s="48"/>
      <c r="C144" s="49"/>
      <c r="D144" s="49"/>
      <c r="E144" s="49"/>
      <c r="F144" s="49"/>
      <c r="G144" s="49"/>
      <c r="H144" s="49"/>
      <c r="I144" s="49"/>
      <c r="J144" s="49"/>
      <c r="K144" s="49"/>
      <c r="L144" s="40"/>
      <c r="M144" s="35"/>
      <c r="O144" s="35"/>
      <c r="P144" s="35"/>
      <c r="Q144" s="35"/>
      <c r="R144" s="35"/>
      <c r="S144" s="35"/>
      <c r="T144" s="35"/>
      <c r="U144" s="35"/>
      <c r="V144" s="35"/>
      <c r="W144" s="35"/>
      <c r="X144" s="35"/>
      <c r="Y144" s="35"/>
      <c r="Z144" s="35"/>
      <c r="AA144" s="35"/>
      <c r="AB144" s="35"/>
      <c r="AC144" s="35"/>
      <c r="AD144" s="35"/>
      <c r="AE144" s="35"/>
    </row>
  </sheetData>
  <sheetProtection algorithmName="SHA-512" hashValue="bUfy2ol/JghrH2H1XP8Jx+I7xJpuGDqLftCRGXELcB1ugEspoLWIrdZ9cjl+RYHMxA3PigppvYAREZUhU+jTLQ==" saltValue="A6oh/3gjWgG/jdmnr2vLbq/jisFBjTCL8TJbP/BJ81Ocu/WQxWx3drP25I0poer/WqxKqCUBY5c5NJHNWW55Hg==" spinCount="100000" sheet="1" objects="1" scenarios="1" formatColumns="0" formatRows="0" autoFilter="0"/>
  <autoFilter ref="C84:K143" xr:uid="{00000000-0009-0000-0000-00000700000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8"/>
  <sheetViews>
    <sheetView showGridLines="0" zoomScale="110" zoomScaleNormal="110" workbookViewId="0"/>
  </sheetViews>
  <sheetFormatPr defaultRowHeight="15"/>
  <cols>
    <col min="1" max="1" width="8.33203125" style="245" customWidth="1"/>
    <col min="2" max="2" width="1.6640625" style="245" customWidth="1"/>
    <col min="3" max="4" width="5" style="245" customWidth="1"/>
    <col min="5" max="5" width="11.6640625" style="245" customWidth="1"/>
    <col min="6" max="6" width="9.1640625" style="245" customWidth="1"/>
    <col min="7" max="7" width="5" style="245" customWidth="1"/>
    <col min="8" max="8" width="77.83203125" style="245" customWidth="1"/>
    <col min="9" max="10" width="20" style="245" customWidth="1"/>
    <col min="11" max="11" width="1.6640625" style="245" customWidth="1"/>
  </cols>
  <sheetData>
    <row r="1" spans="2:11" s="1" customFormat="1" ht="37.5" customHeight="1"/>
    <row r="2" spans="2:11" s="1" customFormat="1" ht="7.5" customHeight="1">
      <c r="B2" s="246"/>
      <c r="C2" s="247"/>
      <c r="D2" s="247"/>
      <c r="E2" s="247"/>
      <c r="F2" s="247"/>
      <c r="G2" s="247"/>
      <c r="H2" s="247"/>
      <c r="I2" s="247"/>
      <c r="J2" s="247"/>
      <c r="K2" s="248"/>
    </row>
    <row r="3" spans="2:11" s="16" customFormat="1" ht="45" customHeight="1">
      <c r="B3" s="249"/>
      <c r="C3" s="377" t="s">
        <v>1662</v>
      </c>
      <c r="D3" s="377"/>
      <c r="E3" s="377"/>
      <c r="F3" s="377"/>
      <c r="G3" s="377"/>
      <c r="H3" s="377"/>
      <c r="I3" s="377"/>
      <c r="J3" s="377"/>
      <c r="K3" s="250"/>
    </row>
    <row r="4" spans="2:11" s="1" customFormat="1" ht="25.5" customHeight="1">
      <c r="B4" s="251"/>
      <c r="C4" s="382" t="s">
        <v>1663</v>
      </c>
      <c r="D4" s="382"/>
      <c r="E4" s="382"/>
      <c r="F4" s="382"/>
      <c r="G4" s="382"/>
      <c r="H4" s="382"/>
      <c r="I4" s="382"/>
      <c r="J4" s="382"/>
      <c r="K4" s="252"/>
    </row>
    <row r="5" spans="2:11" s="1" customFormat="1" ht="5.25" customHeight="1">
      <c r="B5" s="251"/>
      <c r="C5" s="253"/>
      <c r="D5" s="253"/>
      <c r="E5" s="253"/>
      <c r="F5" s="253"/>
      <c r="G5" s="253"/>
      <c r="H5" s="253"/>
      <c r="I5" s="253"/>
      <c r="J5" s="253"/>
      <c r="K5" s="252"/>
    </row>
    <row r="6" spans="2:11" s="1" customFormat="1" ht="15" customHeight="1">
      <c r="B6" s="251"/>
      <c r="C6" s="381" t="s">
        <v>1664</v>
      </c>
      <c r="D6" s="381"/>
      <c r="E6" s="381"/>
      <c r="F6" s="381"/>
      <c r="G6" s="381"/>
      <c r="H6" s="381"/>
      <c r="I6" s="381"/>
      <c r="J6" s="381"/>
      <c r="K6" s="252"/>
    </row>
    <row r="7" spans="2:11" s="1" customFormat="1" ht="15" customHeight="1">
      <c r="B7" s="255"/>
      <c r="C7" s="381" t="s">
        <v>1665</v>
      </c>
      <c r="D7" s="381"/>
      <c r="E7" s="381"/>
      <c r="F7" s="381"/>
      <c r="G7" s="381"/>
      <c r="H7" s="381"/>
      <c r="I7" s="381"/>
      <c r="J7" s="381"/>
      <c r="K7" s="252"/>
    </row>
    <row r="8" spans="2:11" s="1" customFormat="1" ht="12.75" customHeight="1">
      <c r="B8" s="255"/>
      <c r="C8" s="254"/>
      <c r="D8" s="254"/>
      <c r="E8" s="254"/>
      <c r="F8" s="254"/>
      <c r="G8" s="254"/>
      <c r="H8" s="254"/>
      <c r="I8" s="254"/>
      <c r="J8" s="254"/>
      <c r="K8" s="252"/>
    </row>
    <row r="9" spans="2:11" s="1" customFormat="1" ht="15" customHeight="1">
      <c r="B9" s="255"/>
      <c r="C9" s="381" t="s">
        <v>1666</v>
      </c>
      <c r="D9" s="381"/>
      <c r="E9" s="381"/>
      <c r="F9" s="381"/>
      <c r="G9" s="381"/>
      <c r="H9" s="381"/>
      <c r="I9" s="381"/>
      <c r="J9" s="381"/>
      <c r="K9" s="252"/>
    </row>
    <row r="10" spans="2:11" s="1" customFormat="1" ht="15" customHeight="1">
      <c r="B10" s="255"/>
      <c r="C10" s="254"/>
      <c r="D10" s="381" t="s">
        <v>1667</v>
      </c>
      <c r="E10" s="381"/>
      <c r="F10" s="381"/>
      <c r="G10" s="381"/>
      <c r="H10" s="381"/>
      <c r="I10" s="381"/>
      <c r="J10" s="381"/>
      <c r="K10" s="252"/>
    </row>
    <row r="11" spans="2:11" s="1" customFormat="1" ht="15" customHeight="1">
      <c r="B11" s="255"/>
      <c r="C11" s="256"/>
      <c r="D11" s="381" t="s">
        <v>1668</v>
      </c>
      <c r="E11" s="381"/>
      <c r="F11" s="381"/>
      <c r="G11" s="381"/>
      <c r="H11" s="381"/>
      <c r="I11" s="381"/>
      <c r="J11" s="381"/>
      <c r="K11" s="252"/>
    </row>
    <row r="12" spans="2:11" s="1" customFormat="1" ht="15" customHeight="1">
      <c r="B12" s="255"/>
      <c r="C12" s="256"/>
      <c r="D12" s="254"/>
      <c r="E12" s="254"/>
      <c r="F12" s="254"/>
      <c r="G12" s="254"/>
      <c r="H12" s="254"/>
      <c r="I12" s="254"/>
      <c r="J12" s="254"/>
      <c r="K12" s="252"/>
    </row>
    <row r="13" spans="2:11" s="1" customFormat="1" ht="15" customHeight="1">
      <c r="B13" s="255"/>
      <c r="C13" s="256"/>
      <c r="D13" s="257" t="s">
        <v>1669</v>
      </c>
      <c r="E13" s="254"/>
      <c r="F13" s="254"/>
      <c r="G13" s="254"/>
      <c r="H13" s="254"/>
      <c r="I13" s="254"/>
      <c r="J13" s="254"/>
      <c r="K13" s="252"/>
    </row>
    <row r="14" spans="2:11" s="1" customFormat="1" ht="12.75" customHeight="1">
      <c r="B14" s="255"/>
      <c r="C14" s="256"/>
      <c r="D14" s="256"/>
      <c r="E14" s="256"/>
      <c r="F14" s="256"/>
      <c r="G14" s="256"/>
      <c r="H14" s="256"/>
      <c r="I14" s="256"/>
      <c r="J14" s="256"/>
      <c r="K14" s="252"/>
    </row>
    <row r="15" spans="2:11" s="1" customFormat="1" ht="15" customHeight="1">
      <c r="B15" s="255"/>
      <c r="C15" s="256"/>
      <c r="D15" s="381" t="s">
        <v>1670</v>
      </c>
      <c r="E15" s="381"/>
      <c r="F15" s="381"/>
      <c r="G15" s="381"/>
      <c r="H15" s="381"/>
      <c r="I15" s="381"/>
      <c r="J15" s="381"/>
      <c r="K15" s="252"/>
    </row>
    <row r="16" spans="2:11" s="1" customFormat="1" ht="15" customHeight="1">
      <c r="B16" s="255"/>
      <c r="C16" s="256"/>
      <c r="D16" s="381" t="s">
        <v>1671</v>
      </c>
      <c r="E16" s="381"/>
      <c r="F16" s="381"/>
      <c r="G16" s="381"/>
      <c r="H16" s="381"/>
      <c r="I16" s="381"/>
      <c r="J16" s="381"/>
      <c r="K16" s="252"/>
    </row>
    <row r="17" spans="2:11" s="1" customFormat="1" ht="15" customHeight="1">
      <c r="B17" s="255"/>
      <c r="C17" s="256"/>
      <c r="D17" s="381" t="s">
        <v>1672</v>
      </c>
      <c r="E17" s="381"/>
      <c r="F17" s="381"/>
      <c r="G17" s="381"/>
      <c r="H17" s="381"/>
      <c r="I17" s="381"/>
      <c r="J17" s="381"/>
      <c r="K17" s="252"/>
    </row>
    <row r="18" spans="2:11" s="1" customFormat="1" ht="15" customHeight="1">
      <c r="B18" s="255"/>
      <c r="C18" s="256"/>
      <c r="D18" s="256"/>
      <c r="E18" s="258" t="s">
        <v>79</v>
      </c>
      <c r="F18" s="381" t="s">
        <v>1673</v>
      </c>
      <c r="G18" s="381"/>
      <c r="H18" s="381"/>
      <c r="I18" s="381"/>
      <c r="J18" s="381"/>
      <c r="K18" s="252"/>
    </row>
    <row r="19" spans="2:11" s="1" customFormat="1" ht="15" customHeight="1">
      <c r="B19" s="255"/>
      <c r="C19" s="256"/>
      <c r="D19" s="256"/>
      <c r="E19" s="258" t="s">
        <v>1674</v>
      </c>
      <c r="F19" s="381" t="s">
        <v>1675</v>
      </c>
      <c r="G19" s="381"/>
      <c r="H19" s="381"/>
      <c r="I19" s="381"/>
      <c r="J19" s="381"/>
      <c r="K19" s="252"/>
    </row>
    <row r="20" spans="2:11" s="1" customFormat="1" ht="15" customHeight="1">
      <c r="B20" s="255"/>
      <c r="C20" s="256"/>
      <c r="D20" s="256"/>
      <c r="E20" s="258" t="s">
        <v>1676</v>
      </c>
      <c r="F20" s="381" t="s">
        <v>1677</v>
      </c>
      <c r="G20" s="381"/>
      <c r="H20" s="381"/>
      <c r="I20" s="381"/>
      <c r="J20" s="381"/>
      <c r="K20" s="252"/>
    </row>
    <row r="21" spans="2:11" s="1" customFormat="1" ht="15" customHeight="1">
      <c r="B21" s="255"/>
      <c r="C21" s="256"/>
      <c r="D21" s="256"/>
      <c r="E21" s="258" t="s">
        <v>98</v>
      </c>
      <c r="F21" s="381" t="s">
        <v>99</v>
      </c>
      <c r="G21" s="381"/>
      <c r="H21" s="381"/>
      <c r="I21" s="381"/>
      <c r="J21" s="381"/>
      <c r="K21" s="252"/>
    </row>
    <row r="22" spans="2:11" s="1" customFormat="1" ht="15" customHeight="1">
      <c r="B22" s="255"/>
      <c r="C22" s="256"/>
      <c r="D22" s="256"/>
      <c r="E22" s="258" t="s">
        <v>1678</v>
      </c>
      <c r="F22" s="381" t="s">
        <v>1679</v>
      </c>
      <c r="G22" s="381"/>
      <c r="H22" s="381"/>
      <c r="I22" s="381"/>
      <c r="J22" s="381"/>
      <c r="K22" s="252"/>
    </row>
    <row r="23" spans="2:11" s="1" customFormat="1" ht="15" customHeight="1">
      <c r="B23" s="255"/>
      <c r="C23" s="256"/>
      <c r="D23" s="256"/>
      <c r="E23" s="258" t="s">
        <v>1680</v>
      </c>
      <c r="F23" s="381" t="s">
        <v>1681</v>
      </c>
      <c r="G23" s="381"/>
      <c r="H23" s="381"/>
      <c r="I23" s="381"/>
      <c r="J23" s="381"/>
      <c r="K23" s="252"/>
    </row>
    <row r="24" spans="2:11" s="1" customFormat="1" ht="12.75" customHeight="1">
      <c r="B24" s="255"/>
      <c r="C24" s="256"/>
      <c r="D24" s="256"/>
      <c r="E24" s="256"/>
      <c r="F24" s="256"/>
      <c r="G24" s="256"/>
      <c r="H24" s="256"/>
      <c r="I24" s="256"/>
      <c r="J24" s="256"/>
      <c r="K24" s="252"/>
    </row>
    <row r="25" spans="2:11" s="1" customFormat="1" ht="15" customHeight="1">
      <c r="B25" s="255"/>
      <c r="C25" s="381" t="s">
        <v>1682</v>
      </c>
      <c r="D25" s="381"/>
      <c r="E25" s="381"/>
      <c r="F25" s="381"/>
      <c r="G25" s="381"/>
      <c r="H25" s="381"/>
      <c r="I25" s="381"/>
      <c r="J25" s="381"/>
      <c r="K25" s="252"/>
    </row>
    <row r="26" spans="2:11" s="1" customFormat="1" ht="15" customHeight="1">
      <c r="B26" s="255"/>
      <c r="C26" s="381" t="s">
        <v>1683</v>
      </c>
      <c r="D26" s="381"/>
      <c r="E26" s="381"/>
      <c r="F26" s="381"/>
      <c r="G26" s="381"/>
      <c r="H26" s="381"/>
      <c r="I26" s="381"/>
      <c r="J26" s="381"/>
      <c r="K26" s="252"/>
    </row>
    <row r="27" spans="2:11" s="1" customFormat="1" ht="15" customHeight="1">
      <c r="B27" s="255"/>
      <c r="C27" s="254"/>
      <c r="D27" s="381" t="s">
        <v>1684</v>
      </c>
      <c r="E27" s="381"/>
      <c r="F27" s="381"/>
      <c r="G27" s="381"/>
      <c r="H27" s="381"/>
      <c r="I27" s="381"/>
      <c r="J27" s="381"/>
      <c r="K27" s="252"/>
    </row>
    <row r="28" spans="2:11" s="1" customFormat="1" ht="15" customHeight="1">
      <c r="B28" s="255"/>
      <c r="C28" s="256"/>
      <c r="D28" s="381" t="s">
        <v>1685</v>
      </c>
      <c r="E28" s="381"/>
      <c r="F28" s="381"/>
      <c r="G28" s="381"/>
      <c r="H28" s="381"/>
      <c r="I28" s="381"/>
      <c r="J28" s="381"/>
      <c r="K28" s="252"/>
    </row>
    <row r="29" spans="2:11" s="1" customFormat="1" ht="12.75" customHeight="1">
      <c r="B29" s="255"/>
      <c r="C29" s="256"/>
      <c r="D29" s="256"/>
      <c r="E29" s="256"/>
      <c r="F29" s="256"/>
      <c r="G29" s="256"/>
      <c r="H29" s="256"/>
      <c r="I29" s="256"/>
      <c r="J29" s="256"/>
      <c r="K29" s="252"/>
    </row>
    <row r="30" spans="2:11" s="1" customFormat="1" ht="15" customHeight="1">
      <c r="B30" s="255"/>
      <c r="C30" s="256"/>
      <c r="D30" s="381" t="s">
        <v>1686</v>
      </c>
      <c r="E30" s="381"/>
      <c r="F30" s="381"/>
      <c r="G30" s="381"/>
      <c r="H30" s="381"/>
      <c r="I30" s="381"/>
      <c r="J30" s="381"/>
      <c r="K30" s="252"/>
    </row>
    <row r="31" spans="2:11" s="1" customFormat="1" ht="15" customHeight="1">
      <c r="B31" s="255"/>
      <c r="C31" s="256"/>
      <c r="D31" s="381" t="s">
        <v>1687</v>
      </c>
      <c r="E31" s="381"/>
      <c r="F31" s="381"/>
      <c r="G31" s="381"/>
      <c r="H31" s="381"/>
      <c r="I31" s="381"/>
      <c r="J31" s="381"/>
      <c r="K31" s="252"/>
    </row>
    <row r="32" spans="2:11" s="1" customFormat="1" ht="12.75" customHeight="1">
      <c r="B32" s="255"/>
      <c r="C32" s="256"/>
      <c r="D32" s="256"/>
      <c r="E32" s="256"/>
      <c r="F32" s="256"/>
      <c r="G32" s="256"/>
      <c r="H32" s="256"/>
      <c r="I32" s="256"/>
      <c r="J32" s="256"/>
      <c r="K32" s="252"/>
    </row>
    <row r="33" spans="2:11" s="1" customFormat="1" ht="15" customHeight="1">
      <c r="B33" s="255"/>
      <c r="C33" s="256"/>
      <c r="D33" s="381" t="s">
        <v>1688</v>
      </c>
      <c r="E33" s="381"/>
      <c r="F33" s="381"/>
      <c r="G33" s="381"/>
      <c r="H33" s="381"/>
      <c r="I33" s="381"/>
      <c r="J33" s="381"/>
      <c r="K33" s="252"/>
    </row>
    <row r="34" spans="2:11" s="1" customFormat="1" ht="15" customHeight="1">
      <c r="B34" s="255"/>
      <c r="C34" s="256"/>
      <c r="D34" s="381" t="s">
        <v>1689</v>
      </c>
      <c r="E34" s="381"/>
      <c r="F34" s="381"/>
      <c r="G34" s="381"/>
      <c r="H34" s="381"/>
      <c r="I34" s="381"/>
      <c r="J34" s="381"/>
      <c r="K34" s="252"/>
    </row>
    <row r="35" spans="2:11" s="1" customFormat="1" ht="15" customHeight="1">
      <c r="B35" s="255"/>
      <c r="C35" s="256"/>
      <c r="D35" s="381" t="s">
        <v>1690</v>
      </c>
      <c r="E35" s="381"/>
      <c r="F35" s="381"/>
      <c r="G35" s="381"/>
      <c r="H35" s="381"/>
      <c r="I35" s="381"/>
      <c r="J35" s="381"/>
      <c r="K35" s="252"/>
    </row>
    <row r="36" spans="2:11" s="1" customFormat="1" ht="15" customHeight="1">
      <c r="B36" s="255"/>
      <c r="C36" s="256"/>
      <c r="D36" s="254"/>
      <c r="E36" s="257" t="s">
        <v>118</v>
      </c>
      <c r="F36" s="254"/>
      <c r="G36" s="381" t="s">
        <v>1691</v>
      </c>
      <c r="H36" s="381"/>
      <c r="I36" s="381"/>
      <c r="J36" s="381"/>
      <c r="K36" s="252"/>
    </row>
    <row r="37" spans="2:11" s="1" customFormat="1" ht="30.75" customHeight="1">
      <c r="B37" s="255"/>
      <c r="C37" s="256"/>
      <c r="D37" s="254"/>
      <c r="E37" s="257" t="s">
        <v>1692</v>
      </c>
      <c r="F37" s="254"/>
      <c r="G37" s="381" t="s">
        <v>1693</v>
      </c>
      <c r="H37" s="381"/>
      <c r="I37" s="381"/>
      <c r="J37" s="381"/>
      <c r="K37" s="252"/>
    </row>
    <row r="38" spans="2:11" s="1" customFormat="1" ht="15" customHeight="1">
      <c r="B38" s="255"/>
      <c r="C38" s="256"/>
      <c r="D38" s="254"/>
      <c r="E38" s="257" t="s">
        <v>53</v>
      </c>
      <c r="F38" s="254"/>
      <c r="G38" s="381" t="s">
        <v>1694</v>
      </c>
      <c r="H38" s="381"/>
      <c r="I38" s="381"/>
      <c r="J38" s="381"/>
      <c r="K38" s="252"/>
    </row>
    <row r="39" spans="2:11" s="1" customFormat="1" ht="15" customHeight="1">
      <c r="B39" s="255"/>
      <c r="C39" s="256"/>
      <c r="D39" s="254"/>
      <c r="E39" s="257" t="s">
        <v>54</v>
      </c>
      <c r="F39" s="254"/>
      <c r="G39" s="381" t="s">
        <v>1695</v>
      </c>
      <c r="H39" s="381"/>
      <c r="I39" s="381"/>
      <c r="J39" s="381"/>
      <c r="K39" s="252"/>
    </row>
    <row r="40" spans="2:11" s="1" customFormat="1" ht="15" customHeight="1">
      <c r="B40" s="255"/>
      <c r="C40" s="256"/>
      <c r="D40" s="254"/>
      <c r="E40" s="257" t="s">
        <v>119</v>
      </c>
      <c r="F40" s="254"/>
      <c r="G40" s="381" t="s">
        <v>1696</v>
      </c>
      <c r="H40" s="381"/>
      <c r="I40" s="381"/>
      <c r="J40" s="381"/>
      <c r="K40" s="252"/>
    </row>
    <row r="41" spans="2:11" s="1" customFormat="1" ht="15" customHeight="1">
      <c r="B41" s="255"/>
      <c r="C41" s="256"/>
      <c r="D41" s="254"/>
      <c r="E41" s="257" t="s">
        <v>120</v>
      </c>
      <c r="F41" s="254"/>
      <c r="G41" s="381" t="s">
        <v>1697</v>
      </c>
      <c r="H41" s="381"/>
      <c r="I41" s="381"/>
      <c r="J41" s="381"/>
      <c r="K41" s="252"/>
    </row>
    <row r="42" spans="2:11" s="1" customFormat="1" ht="15" customHeight="1">
      <c r="B42" s="255"/>
      <c r="C42" s="256"/>
      <c r="D42" s="254"/>
      <c r="E42" s="257" t="s">
        <v>1698</v>
      </c>
      <c r="F42" s="254"/>
      <c r="G42" s="381" t="s">
        <v>1699</v>
      </c>
      <c r="H42" s="381"/>
      <c r="I42" s="381"/>
      <c r="J42" s="381"/>
      <c r="K42" s="252"/>
    </row>
    <row r="43" spans="2:11" s="1" customFormat="1" ht="15" customHeight="1">
      <c r="B43" s="255"/>
      <c r="C43" s="256"/>
      <c r="D43" s="254"/>
      <c r="E43" s="257"/>
      <c r="F43" s="254"/>
      <c r="G43" s="381" t="s">
        <v>1700</v>
      </c>
      <c r="H43" s="381"/>
      <c r="I43" s="381"/>
      <c r="J43" s="381"/>
      <c r="K43" s="252"/>
    </row>
    <row r="44" spans="2:11" s="1" customFormat="1" ht="15" customHeight="1">
      <c r="B44" s="255"/>
      <c r="C44" s="256"/>
      <c r="D44" s="254"/>
      <c r="E44" s="257" t="s">
        <v>1701</v>
      </c>
      <c r="F44" s="254"/>
      <c r="G44" s="381" t="s">
        <v>1702</v>
      </c>
      <c r="H44" s="381"/>
      <c r="I44" s="381"/>
      <c r="J44" s="381"/>
      <c r="K44" s="252"/>
    </row>
    <row r="45" spans="2:11" s="1" customFormat="1" ht="15" customHeight="1">
      <c r="B45" s="255"/>
      <c r="C45" s="256"/>
      <c r="D45" s="254"/>
      <c r="E45" s="257" t="s">
        <v>122</v>
      </c>
      <c r="F45" s="254"/>
      <c r="G45" s="381" t="s">
        <v>1703</v>
      </c>
      <c r="H45" s="381"/>
      <c r="I45" s="381"/>
      <c r="J45" s="381"/>
      <c r="K45" s="252"/>
    </row>
    <row r="46" spans="2:11" s="1" customFormat="1" ht="12.75" customHeight="1">
      <c r="B46" s="255"/>
      <c r="C46" s="256"/>
      <c r="D46" s="254"/>
      <c r="E46" s="254"/>
      <c r="F46" s="254"/>
      <c r="G46" s="254"/>
      <c r="H46" s="254"/>
      <c r="I46" s="254"/>
      <c r="J46" s="254"/>
      <c r="K46" s="252"/>
    </row>
    <row r="47" spans="2:11" s="1" customFormat="1" ht="15" customHeight="1">
      <c r="B47" s="255"/>
      <c r="C47" s="256"/>
      <c r="D47" s="381" t="s">
        <v>1704</v>
      </c>
      <c r="E47" s="381"/>
      <c r="F47" s="381"/>
      <c r="G47" s="381"/>
      <c r="H47" s="381"/>
      <c r="I47" s="381"/>
      <c r="J47" s="381"/>
      <c r="K47" s="252"/>
    </row>
    <row r="48" spans="2:11" s="1" customFormat="1" ht="15" customHeight="1">
      <c r="B48" s="255"/>
      <c r="C48" s="256"/>
      <c r="D48" s="256"/>
      <c r="E48" s="381" t="s">
        <v>1705</v>
      </c>
      <c r="F48" s="381"/>
      <c r="G48" s="381"/>
      <c r="H48" s="381"/>
      <c r="I48" s="381"/>
      <c r="J48" s="381"/>
      <c r="K48" s="252"/>
    </row>
    <row r="49" spans="2:11" s="1" customFormat="1" ht="15" customHeight="1">
      <c r="B49" s="255"/>
      <c r="C49" s="256"/>
      <c r="D49" s="256"/>
      <c r="E49" s="381" t="s">
        <v>1706</v>
      </c>
      <c r="F49" s="381"/>
      <c r="G49" s="381"/>
      <c r="H49" s="381"/>
      <c r="I49" s="381"/>
      <c r="J49" s="381"/>
      <c r="K49" s="252"/>
    </row>
    <row r="50" spans="2:11" s="1" customFormat="1" ht="15" customHeight="1">
      <c r="B50" s="255"/>
      <c r="C50" s="256"/>
      <c r="D50" s="256"/>
      <c r="E50" s="381" t="s">
        <v>1707</v>
      </c>
      <c r="F50" s="381"/>
      <c r="G50" s="381"/>
      <c r="H50" s="381"/>
      <c r="I50" s="381"/>
      <c r="J50" s="381"/>
      <c r="K50" s="252"/>
    </row>
    <row r="51" spans="2:11" s="1" customFormat="1" ht="15" customHeight="1">
      <c r="B51" s="255"/>
      <c r="C51" s="256"/>
      <c r="D51" s="381" t="s">
        <v>1708</v>
      </c>
      <c r="E51" s="381"/>
      <c r="F51" s="381"/>
      <c r="G51" s="381"/>
      <c r="H51" s="381"/>
      <c r="I51" s="381"/>
      <c r="J51" s="381"/>
      <c r="K51" s="252"/>
    </row>
    <row r="52" spans="2:11" s="1" customFormat="1" ht="25.5" customHeight="1">
      <c r="B52" s="251"/>
      <c r="C52" s="382" t="s">
        <v>1709</v>
      </c>
      <c r="D52" s="382"/>
      <c r="E52" s="382"/>
      <c r="F52" s="382"/>
      <c r="G52" s="382"/>
      <c r="H52" s="382"/>
      <c r="I52" s="382"/>
      <c r="J52" s="382"/>
      <c r="K52" s="252"/>
    </row>
    <row r="53" spans="2:11" s="1" customFormat="1" ht="5.25" customHeight="1">
      <c r="B53" s="251"/>
      <c r="C53" s="253"/>
      <c r="D53" s="253"/>
      <c r="E53" s="253"/>
      <c r="F53" s="253"/>
      <c r="G53" s="253"/>
      <c r="H53" s="253"/>
      <c r="I53" s="253"/>
      <c r="J53" s="253"/>
      <c r="K53" s="252"/>
    </row>
    <row r="54" spans="2:11" s="1" customFormat="1" ht="15" customHeight="1">
      <c r="B54" s="251"/>
      <c r="C54" s="381" t="s">
        <v>1710</v>
      </c>
      <c r="D54" s="381"/>
      <c r="E54" s="381"/>
      <c r="F54" s="381"/>
      <c r="G54" s="381"/>
      <c r="H54" s="381"/>
      <c r="I54" s="381"/>
      <c r="J54" s="381"/>
      <c r="K54" s="252"/>
    </row>
    <row r="55" spans="2:11" s="1" customFormat="1" ht="15" customHeight="1">
      <c r="B55" s="251"/>
      <c r="C55" s="381" t="s">
        <v>1711</v>
      </c>
      <c r="D55" s="381"/>
      <c r="E55" s="381"/>
      <c r="F55" s="381"/>
      <c r="G55" s="381"/>
      <c r="H55" s="381"/>
      <c r="I55" s="381"/>
      <c r="J55" s="381"/>
      <c r="K55" s="252"/>
    </row>
    <row r="56" spans="2:11" s="1" customFormat="1" ht="12.75" customHeight="1">
      <c r="B56" s="251"/>
      <c r="C56" s="254"/>
      <c r="D56" s="254"/>
      <c r="E56" s="254"/>
      <c r="F56" s="254"/>
      <c r="G56" s="254"/>
      <c r="H56" s="254"/>
      <c r="I56" s="254"/>
      <c r="J56" s="254"/>
      <c r="K56" s="252"/>
    </row>
    <row r="57" spans="2:11" s="1" customFormat="1" ht="15" customHeight="1">
      <c r="B57" s="251"/>
      <c r="C57" s="381" t="s">
        <v>1712</v>
      </c>
      <c r="D57" s="381"/>
      <c r="E57" s="381"/>
      <c r="F57" s="381"/>
      <c r="G57" s="381"/>
      <c r="H57" s="381"/>
      <c r="I57" s="381"/>
      <c r="J57" s="381"/>
      <c r="K57" s="252"/>
    </row>
    <row r="58" spans="2:11" s="1" customFormat="1" ht="15" customHeight="1">
      <c r="B58" s="251"/>
      <c r="C58" s="256"/>
      <c r="D58" s="381" t="s">
        <v>1713</v>
      </c>
      <c r="E58" s="381"/>
      <c r="F58" s="381"/>
      <c r="G58" s="381"/>
      <c r="H58" s="381"/>
      <c r="I58" s="381"/>
      <c r="J58" s="381"/>
      <c r="K58" s="252"/>
    </row>
    <row r="59" spans="2:11" s="1" customFormat="1" ht="15" customHeight="1">
      <c r="B59" s="251"/>
      <c r="C59" s="256"/>
      <c r="D59" s="381" t="s">
        <v>1714</v>
      </c>
      <c r="E59" s="381"/>
      <c r="F59" s="381"/>
      <c r="G59" s="381"/>
      <c r="H59" s="381"/>
      <c r="I59" s="381"/>
      <c r="J59" s="381"/>
      <c r="K59" s="252"/>
    </row>
    <row r="60" spans="2:11" s="1" customFormat="1" ht="15" customHeight="1">
      <c r="B60" s="251"/>
      <c r="C60" s="256"/>
      <c r="D60" s="381" t="s">
        <v>1715</v>
      </c>
      <c r="E60" s="381"/>
      <c r="F60" s="381"/>
      <c r="G60" s="381"/>
      <c r="H60" s="381"/>
      <c r="I60" s="381"/>
      <c r="J60" s="381"/>
      <c r="K60" s="252"/>
    </row>
    <row r="61" spans="2:11" s="1" customFormat="1" ht="15" customHeight="1">
      <c r="B61" s="251"/>
      <c r="C61" s="256"/>
      <c r="D61" s="381" t="s">
        <v>1716</v>
      </c>
      <c r="E61" s="381"/>
      <c r="F61" s="381"/>
      <c r="G61" s="381"/>
      <c r="H61" s="381"/>
      <c r="I61" s="381"/>
      <c r="J61" s="381"/>
      <c r="K61" s="252"/>
    </row>
    <row r="62" spans="2:11" s="1" customFormat="1" ht="15" customHeight="1">
      <c r="B62" s="251"/>
      <c r="C62" s="256"/>
      <c r="D62" s="383" t="s">
        <v>1717</v>
      </c>
      <c r="E62" s="383"/>
      <c r="F62" s="383"/>
      <c r="G62" s="383"/>
      <c r="H62" s="383"/>
      <c r="I62" s="383"/>
      <c r="J62" s="383"/>
      <c r="K62" s="252"/>
    </row>
    <row r="63" spans="2:11" s="1" customFormat="1" ht="15" customHeight="1">
      <c r="B63" s="251"/>
      <c r="C63" s="256"/>
      <c r="D63" s="381" t="s">
        <v>1718</v>
      </c>
      <c r="E63" s="381"/>
      <c r="F63" s="381"/>
      <c r="G63" s="381"/>
      <c r="H63" s="381"/>
      <c r="I63" s="381"/>
      <c r="J63" s="381"/>
      <c r="K63" s="252"/>
    </row>
    <row r="64" spans="2:11" s="1" customFormat="1" ht="12.75" customHeight="1">
      <c r="B64" s="251"/>
      <c r="C64" s="256"/>
      <c r="D64" s="256"/>
      <c r="E64" s="259"/>
      <c r="F64" s="256"/>
      <c r="G64" s="256"/>
      <c r="H64" s="256"/>
      <c r="I64" s="256"/>
      <c r="J64" s="256"/>
      <c r="K64" s="252"/>
    </row>
    <row r="65" spans="2:11" s="1" customFormat="1" ht="15" customHeight="1">
      <c r="B65" s="251"/>
      <c r="C65" s="256"/>
      <c r="D65" s="381" t="s">
        <v>1719</v>
      </c>
      <c r="E65" s="381"/>
      <c r="F65" s="381"/>
      <c r="G65" s="381"/>
      <c r="H65" s="381"/>
      <c r="I65" s="381"/>
      <c r="J65" s="381"/>
      <c r="K65" s="252"/>
    </row>
    <row r="66" spans="2:11" s="1" customFormat="1" ht="15" customHeight="1">
      <c r="B66" s="251"/>
      <c r="C66" s="256"/>
      <c r="D66" s="383" t="s">
        <v>1720</v>
      </c>
      <c r="E66" s="383"/>
      <c r="F66" s="383"/>
      <c r="G66" s="383"/>
      <c r="H66" s="383"/>
      <c r="I66" s="383"/>
      <c r="J66" s="383"/>
      <c r="K66" s="252"/>
    </row>
    <row r="67" spans="2:11" s="1" customFormat="1" ht="15" customHeight="1">
      <c r="B67" s="251"/>
      <c r="C67" s="256"/>
      <c r="D67" s="381" t="s">
        <v>1721</v>
      </c>
      <c r="E67" s="381"/>
      <c r="F67" s="381"/>
      <c r="G67" s="381"/>
      <c r="H67" s="381"/>
      <c r="I67" s="381"/>
      <c r="J67" s="381"/>
      <c r="K67" s="252"/>
    </row>
    <row r="68" spans="2:11" s="1" customFormat="1" ht="15" customHeight="1">
      <c r="B68" s="251"/>
      <c r="C68" s="256"/>
      <c r="D68" s="381" t="s">
        <v>1722</v>
      </c>
      <c r="E68" s="381"/>
      <c r="F68" s="381"/>
      <c r="G68" s="381"/>
      <c r="H68" s="381"/>
      <c r="I68" s="381"/>
      <c r="J68" s="381"/>
      <c r="K68" s="252"/>
    </row>
    <row r="69" spans="2:11" s="1" customFormat="1" ht="15" customHeight="1">
      <c r="B69" s="251"/>
      <c r="C69" s="256"/>
      <c r="D69" s="381" t="s">
        <v>1723</v>
      </c>
      <c r="E69" s="381"/>
      <c r="F69" s="381"/>
      <c r="G69" s="381"/>
      <c r="H69" s="381"/>
      <c r="I69" s="381"/>
      <c r="J69" s="381"/>
      <c r="K69" s="252"/>
    </row>
    <row r="70" spans="2:11" s="1" customFormat="1" ht="15" customHeight="1">
      <c r="B70" s="251"/>
      <c r="C70" s="256"/>
      <c r="D70" s="381" t="s">
        <v>1724</v>
      </c>
      <c r="E70" s="381"/>
      <c r="F70" s="381"/>
      <c r="G70" s="381"/>
      <c r="H70" s="381"/>
      <c r="I70" s="381"/>
      <c r="J70" s="381"/>
      <c r="K70" s="252"/>
    </row>
    <row r="71" spans="2:11" s="1" customFormat="1" ht="12.75" customHeight="1">
      <c r="B71" s="260"/>
      <c r="C71" s="261"/>
      <c r="D71" s="261"/>
      <c r="E71" s="261"/>
      <c r="F71" s="261"/>
      <c r="G71" s="261"/>
      <c r="H71" s="261"/>
      <c r="I71" s="261"/>
      <c r="J71" s="261"/>
      <c r="K71" s="262"/>
    </row>
    <row r="72" spans="2:11" s="1" customFormat="1" ht="18.75" customHeight="1">
      <c r="B72" s="263"/>
      <c r="C72" s="263"/>
      <c r="D72" s="263"/>
      <c r="E72" s="263"/>
      <c r="F72" s="263"/>
      <c r="G72" s="263"/>
      <c r="H72" s="263"/>
      <c r="I72" s="263"/>
      <c r="J72" s="263"/>
      <c r="K72" s="264"/>
    </row>
    <row r="73" spans="2:11" s="1" customFormat="1" ht="18.75" customHeight="1">
      <c r="B73" s="264"/>
      <c r="C73" s="264"/>
      <c r="D73" s="264"/>
      <c r="E73" s="264"/>
      <c r="F73" s="264"/>
      <c r="G73" s="264"/>
      <c r="H73" s="264"/>
      <c r="I73" s="264"/>
      <c r="J73" s="264"/>
      <c r="K73" s="264"/>
    </row>
    <row r="74" spans="2:11" s="1" customFormat="1" ht="7.5" customHeight="1">
      <c r="B74" s="265"/>
      <c r="C74" s="266"/>
      <c r="D74" s="266"/>
      <c r="E74" s="266"/>
      <c r="F74" s="266"/>
      <c r="G74" s="266"/>
      <c r="H74" s="266"/>
      <c r="I74" s="266"/>
      <c r="J74" s="266"/>
      <c r="K74" s="267"/>
    </row>
    <row r="75" spans="2:11" s="1" customFormat="1" ht="45" customHeight="1">
      <c r="B75" s="268"/>
      <c r="C75" s="376" t="s">
        <v>1725</v>
      </c>
      <c r="D75" s="376"/>
      <c r="E75" s="376"/>
      <c r="F75" s="376"/>
      <c r="G75" s="376"/>
      <c r="H75" s="376"/>
      <c r="I75" s="376"/>
      <c r="J75" s="376"/>
      <c r="K75" s="269"/>
    </row>
    <row r="76" spans="2:11" s="1" customFormat="1" ht="17.25" customHeight="1">
      <c r="B76" s="268"/>
      <c r="C76" s="270" t="s">
        <v>1726</v>
      </c>
      <c r="D76" s="270"/>
      <c r="E76" s="270"/>
      <c r="F76" s="270" t="s">
        <v>1727</v>
      </c>
      <c r="G76" s="271"/>
      <c r="H76" s="270" t="s">
        <v>54</v>
      </c>
      <c r="I76" s="270" t="s">
        <v>57</v>
      </c>
      <c r="J76" s="270" t="s">
        <v>1728</v>
      </c>
      <c r="K76" s="269"/>
    </row>
    <row r="77" spans="2:11" s="1" customFormat="1" ht="17.25" customHeight="1">
      <c r="B77" s="268"/>
      <c r="C77" s="272" t="s">
        <v>1729</v>
      </c>
      <c r="D77" s="272"/>
      <c r="E77" s="272"/>
      <c r="F77" s="273" t="s">
        <v>1730</v>
      </c>
      <c r="G77" s="274"/>
      <c r="H77" s="272"/>
      <c r="I77" s="272"/>
      <c r="J77" s="272" t="s">
        <v>1731</v>
      </c>
      <c r="K77" s="269"/>
    </row>
    <row r="78" spans="2:11" s="1" customFormat="1" ht="5.25" customHeight="1">
      <c r="B78" s="268"/>
      <c r="C78" s="275"/>
      <c r="D78" s="275"/>
      <c r="E78" s="275"/>
      <c r="F78" s="275"/>
      <c r="G78" s="276"/>
      <c r="H78" s="275"/>
      <c r="I78" s="275"/>
      <c r="J78" s="275"/>
      <c r="K78" s="269"/>
    </row>
    <row r="79" spans="2:11" s="1" customFormat="1" ht="15" customHeight="1">
      <c r="B79" s="268"/>
      <c r="C79" s="257" t="s">
        <v>53</v>
      </c>
      <c r="D79" s="277"/>
      <c r="E79" s="277"/>
      <c r="F79" s="278" t="s">
        <v>1732</v>
      </c>
      <c r="G79" s="279"/>
      <c r="H79" s="257" t="s">
        <v>1733</v>
      </c>
      <c r="I79" s="257" t="s">
        <v>1734</v>
      </c>
      <c r="J79" s="257">
        <v>20</v>
      </c>
      <c r="K79" s="269"/>
    </row>
    <row r="80" spans="2:11" s="1" customFormat="1" ht="15" customHeight="1">
      <c r="B80" s="268"/>
      <c r="C80" s="257" t="s">
        <v>1735</v>
      </c>
      <c r="D80" s="257"/>
      <c r="E80" s="257"/>
      <c r="F80" s="278" t="s">
        <v>1732</v>
      </c>
      <c r="G80" s="279"/>
      <c r="H80" s="257" t="s">
        <v>1736</v>
      </c>
      <c r="I80" s="257" t="s">
        <v>1734</v>
      </c>
      <c r="J80" s="257">
        <v>120</v>
      </c>
      <c r="K80" s="269"/>
    </row>
    <row r="81" spans="2:11" s="1" customFormat="1" ht="15" customHeight="1">
      <c r="B81" s="280"/>
      <c r="C81" s="257" t="s">
        <v>1737</v>
      </c>
      <c r="D81" s="257"/>
      <c r="E81" s="257"/>
      <c r="F81" s="278" t="s">
        <v>1738</v>
      </c>
      <c r="G81" s="279"/>
      <c r="H81" s="257" t="s">
        <v>1739</v>
      </c>
      <c r="I81" s="257" t="s">
        <v>1734</v>
      </c>
      <c r="J81" s="257">
        <v>50</v>
      </c>
      <c r="K81" s="269"/>
    </row>
    <row r="82" spans="2:11" s="1" customFormat="1" ht="15" customHeight="1">
      <c r="B82" s="280"/>
      <c r="C82" s="257" t="s">
        <v>1740</v>
      </c>
      <c r="D82" s="257"/>
      <c r="E82" s="257"/>
      <c r="F82" s="278" t="s">
        <v>1732</v>
      </c>
      <c r="G82" s="279"/>
      <c r="H82" s="257" t="s">
        <v>1741</v>
      </c>
      <c r="I82" s="257" t="s">
        <v>1742</v>
      </c>
      <c r="J82" s="257"/>
      <c r="K82" s="269"/>
    </row>
    <row r="83" spans="2:11" s="1" customFormat="1" ht="15" customHeight="1">
      <c r="B83" s="280"/>
      <c r="C83" s="281" t="s">
        <v>1743</v>
      </c>
      <c r="D83" s="281"/>
      <c r="E83" s="281"/>
      <c r="F83" s="282" t="s">
        <v>1738</v>
      </c>
      <c r="G83" s="281"/>
      <c r="H83" s="281" t="s">
        <v>1744</v>
      </c>
      <c r="I83" s="281" t="s">
        <v>1734</v>
      </c>
      <c r="J83" s="281">
        <v>15</v>
      </c>
      <c r="K83" s="269"/>
    </row>
    <row r="84" spans="2:11" s="1" customFormat="1" ht="15" customHeight="1">
      <c r="B84" s="280"/>
      <c r="C84" s="281" t="s">
        <v>1745</v>
      </c>
      <c r="D84" s="281"/>
      <c r="E84" s="281"/>
      <c r="F84" s="282" t="s">
        <v>1738</v>
      </c>
      <c r="G84" s="281"/>
      <c r="H84" s="281" t="s">
        <v>1746</v>
      </c>
      <c r="I84" s="281" t="s">
        <v>1734</v>
      </c>
      <c r="J84" s="281">
        <v>15</v>
      </c>
      <c r="K84" s="269"/>
    </row>
    <row r="85" spans="2:11" s="1" customFormat="1" ht="15" customHeight="1">
      <c r="B85" s="280"/>
      <c r="C85" s="281" t="s">
        <v>1747</v>
      </c>
      <c r="D85" s="281"/>
      <c r="E85" s="281"/>
      <c r="F85" s="282" t="s">
        <v>1738</v>
      </c>
      <c r="G85" s="281"/>
      <c r="H85" s="281" t="s">
        <v>1748</v>
      </c>
      <c r="I85" s="281" t="s">
        <v>1734</v>
      </c>
      <c r="J85" s="281">
        <v>20</v>
      </c>
      <c r="K85" s="269"/>
    </row>
    <row r="86" spans="2:11" s="1" customFormat="1" ht="15" customHeight="1">
      <c r="B86" s="280"/>
      <c r="C86" s="281" t="s">
        <v>1749</v>
      </c>
      <c r="D86" s="281"/>
      <c r="E86" s="281"/>
      <c r="F86" s="282" t="s">
        <v>1738</v>
      </c>
      <c r="G86" s="281"/>
      <c r="H86" s="281" t="s">
        <v>1750</v>
      </c>
      <c r="I86" s="281" t="s">
        <v>1734</v>
      </c>
      <c r="J86" s="281">
        <v>20</v>
      </c>
      <c r="K86" s="269"/>
    </row>
    <row r="87" spans="2:11" s="1" customFormat="1" ht="15" customHeight="1">
      <c r="B87" s="280"/>
      <c r="C87" s="257" t="s">
        <v>1751</v>
      </c>
      <c r="D87" s="257"/>
      <c r="E87" s="257"/>
      <c r="F87" s="278" t="s">
        <v>1738</v>
      </c>
      <c r="G87" s="279"/>
      <c r="H87" s="257" t="s">
        <v>1752</v>
      </c>
      <c r="I87" s="257" t="s">
        <v>1734</v>
      </c>
      <c r="J87" s="257">
        <v>50</v>
      </c>
      <c r="K87" s="269"/>
    </row>
    <row r="88" spans="2:11" s="1" customFormat="1" ht="15" customHeight="1">
      <c r="B88" s="280"/>
      <c r="C88" s="257" t="s">
        <v>1753</v>
      </c>
      <c r="D88" s="257"/>
      <c r="E88" s="257"/>
      <c r="F88" s="278" t="s">
        <v>1738</v>
      </c>
      <c r="G88" s="279"/>
      <c r="H88" s="257" t="s">
        <v>1754</v>
      </c>
      <c r="I88" s="257" t="s">
        <v>1734</v>
      </c>
      <c r="J88" s="257">
        <v>20</v>
      </c>
      <c r="K88" s="269"/>
    </row>
    <row r="89" spans="2:11" s="1" customFormat="1" ht="15" customHeight="1">
      <c r="B89" s="280"/>
      <c r="C89" s="257" t="s">
        <v>1755</v>
      </c>
      <c r="D89" s="257"/>
      <c r="E89" s="257"/>
      <c r="F89" s="278" t="s">
        <v>1738</v>
      </c>
      <c r="G89" s="279"/>
      <c r="H89" s="257" t="s">
        <v>1756</v>
      </c>
      <c r="I89" s="257" t="s">
        <v>1734</v>
      </c>
      <c r="J89" s="257">
        <v>20</v>
      </c>
      <c r="K89" s="269"/>
    </row>
    <row r="90" spans="2:11" s="1" customFormat="1" ht="15" customHeight="1">
      <c r="B90" s="280"/>
      <c r="C90" s="257" t="s">
        <v>1757</v>
      </c>
      <c r="D90" s="257"/>
      <c r="E90" s="257"/>
      <c r="F90" s="278" t="s">
        <v>1738</v>
      </c>
      <c r="G90" s="279"/>
      <c r="H90" s="257" t="s">
        <v>1758</v>
      </c>
      <c r="I90" s="257" t="s">
        <v>1734</v>
      </c>
      <c r="J90" s="257">
        <v>50</v>
      </c>
      <c r="K90" s="269"/>
    </row>
    <row r="91" spans="2:11" s="1" customFormat="1" ht="15" customHeight="1">
      <c r="B91" s="280"/>
      <c r="C91" s="257" t="s">
        <v>1759</v>
      </c>
      <c r="D91" s="257"/>
      <c r="E91" s="257"/>
      <c r="F91" s="278" t="s">
        <v>1738</v>
      </c>
      <c r="G91" s="279"/>
      <c r="H91" s="257" t="s">
        <v>1759</v>
      </c>
      <c r="I91" s="257" t="s">
        <v>1734</v>
      </c>
      <c r="J91" s="257">
        <v>50</v>
      </c>
      <c r="K91" s="269"/>
    </row>
    <row r="92" spans="2:11" s="1" customFormat="1" ht="15" customHeight="1">
      <c r="B92" s="280"/>
      <c r="C92" s="257" t="s">
        <v>1760</v>
      </c>
      <c r="D92" s="257"/>
      <c r="E92" s="257"/>
      <c r="F92" s="278" t="s">
        <v>1738</v>
      </c>
      <c r="G92" s="279"/>
      <c r="H92" s="257" t="s">
        <v>1761</v>
      </c>
      <c r="I92" s="257" t="s">
        <v>1734</v>
      </c>
      <c r="J92" s="257">
        <v>255</v>
      </c>
      <c r="K92" s="269"/>
    </row>
    <row r="93" spans="2:11" s="1" customFormat="1" ht="15" customHeight="1">
      <c r="B93" s="280"/>
      <c r="C93" s="257" t="s">
        <v>1762</v>
      </c>
      <c r="D93" s="257"/>
      <c r="E93" s="257"/>
      <c r="F93" s="278" t="s">
        <v>1732</v>
      </c>
      <c r="G93" s="279"/>
      <c r="H93" s="257" t="s">
        <v>1763</v>
      </c>
      <c r="I93" s="257" t="s">
        <v>1764</v>
      </c>
      <c r="J93" s="257"/>
      <c r="K93" s="269"/>
    </row>
    <row r="94" spans="2:11" s="1" customFormat="1" ht="15" customHeight="1">
      <c r="B94" s="280"/>
      <c r="C94" s="257" t="s">
        <v>1765</v>
      </c>
      <c r="D94" s="257"/>
      <c r="E94" s="257"/>
      <c r="F94" s="278" t="s">
        <v>1732</v>
      </c>
      <c r="G94" s="279"/>
      <c r="H94" s="257" t="s">
        <v>1766</v>
      </c>
      <c r="I94" s="257" t="s">
        <v>1767</v>
      </c>
      <c r="J94" s="257"/>
      <c r="K94" s="269"/>
    </row>
    <row r="95" spans="2:11" s="1" customFormat="1" ht="15" customHeight="1">
      <c r="B95" s="280"/>
      <c r="C95" s="257" t="s">
        <v>1768</v>
      </c>
      <c r="D95" s="257"/>
      <c r="E95" s="257"/>
      <c r="F95" s="278" t="s">
        <v>1732</v>
      </c>
      <c r="G95" s="279"/>
      <c r="H95" s="257" t="s">
        <v>1768</v>
      </c>
      <c r="I95" s="257" t="s">
        <v>1767</v>
      </c>
      <c r="J95" s="257"/>
      <c r="K95" s="269"/>
    </row>
    <row r="96" spans="2:11" s="1" customFormat="1" ht="15" customHeight="1">
      <c r="B96" s="280"/>
      <c r="C96" s="257" t="s">
        <v>38</v>
      </c>
      <c r="D96" s="257"/>
      <c r="E96" s="257"/>
      <c r="F96" s="278" t="s">
        <v>1732</v>
      </c>
      <c r="G96" s="279"/>
      <c r="H96" s="257" t="s">
        <v>1769</v>
      </c>
      <c r="I96" s="257" t="s">
        <v>1767</v>
      </c>
      <c r="J96" s="257"/>
      <c r="K96" s="269"/>
    </row>
    <row r="97" spans="2:11" s="1" customFormat="1" ht="15" customHeight="1">
      <c r="B97" s="280"/>
      <c r="C97" s="257" t="s">
        <v>48</v>
      </c>
      <c r="D97" s="257"/>
      <c r="E97" s="257"/>
      <c r="F97" s="278" t="s">
        <v>1732</v>
      </c>
      <c r="G97" s="279"/>
      <c r="H97" s="257" t="s">
        <v>1770</v>
      </c>
      <c r="I97" s="257" t="s">
        <v>1767</v>
      </c>
      <c r="J97" s="257"/>
      <c r="K97" s="269"/>
    </row>
    <row r="98" spans="2:11" s="1" customFormat="1" ht="15" customHeight="1">
      <c r="B98" s="283"/>
      <c r="C98" s="284"/>
      <c r="D98" s="284"/>
      <c r="E98" s="284"/>
      <c r="F98" s="284"/>
      <c r="G98" s="284"/>
      <c r="H98" s="284"/>
      <c r="I98" s="284"/>
      <c r="J98" s="284"/>
      <c r="K98" s="285"/>
    </row>
    <row r="99" spans="2:11" s="1" customFormat="1" ht="18.75" customHeight="1">
      <c r="B99" s="286"/>
      <c r="C99" s="287"/>
      <c r="D99" s="287"/>
      <c r="E99" s="287"/>
      <c r="F99" s="287"/>
      <c r="G99" s="287"/>
      <c r="H99" s="287"/>
      <c r="I99" s="287"/>
      <c r="J99" s="287"/>
      <c r="K99" s="286"/>
    </row>
    <row r="100" spans="2:11" s="1" customFormat="1" ht="18.75" customHeight="1">
      <c r="B100" s="264"/>
      <c r="C100" s="264"/>
      <c r="D100" s="264"/>
      <c r="E100" s="264"/>
      <c r="F100" s="264"/>
      <c r="G100" s="264"/>
      <c r="H100" s="264"/>
      <c r="I100" s="264"/>
      <c r="J100" s="264"/>
      <c r="K100" s="264"/>
    </row>
    <row r="101" spans="2:11" s="1" customFormat="1" ht="7.5" customHeight="1">
      <c r="B101" s="265"/>
      <c r="C101" s="266"/>
      <c r="D101" s="266"/>
      <c r="E101" s="266"/>
      <c r="F101" s="266"/>
      <c r="G101" s="266"/>
      <c r="H101" s="266"/>
      <c r="I101" s="266"/>
      <c r="J101" s="266"/>
      <c r="K101" s="267"/>
    </row>
    <row r="102" spans="2:11" s="1" customFormat="1" ht="45" customHeight="1">
      <c r="B102" s="268"/>
      <c r="C102" s="376" t="s">
        <v>1771</v>
      </c>
      <c r="D102" s="376"/>
      <c r="E102" s="376"/>
      <c r="F102" s="376"/>
      <c r="G102" s="376"/>
      <c r="H102" s="376"/>
      <c r="I102" s="376"/>
      <c r="J102" s="376"/>
      <c r="K102" s="269"/>
    </row>
    <row r="103" spans="2:11" s="1" customFormat="1" ht="17.25" customHeight="1">
      <c r="B103" s="268"/>
      <c r="C103" s="270" t="s">
        <v>1726</v>
      </c>
      <c r="D103" s="270"/>
      <c r="E103" s="270"/>
      <c r="F103" s="270" t="s">
        <v>1727</v>
      </c>
      <c r="G103" s="271"/>
      <c r="H103" s="270" t="s">
        <v>54</v>
      </c>
      <c r="I103" s="270" t="s">
        <v>57</v>
      </c>
      <c r="J103" s="270" t="s">
        <v>1728</v>
      </c>
      <c r="K103" s="269"/>
    </row>
    <row r="104" spans="2:11" s="1" customFormat="1" ht="17.25" customHeight="1">
      <c r="B104" s="268"/>
      <c r="C104" s="272" t="s">
        <v>1729</v>
      </c>
      <c r="D104" s="272"/>
      <c r="E104" s="272"/>
      <c r="F104" s="273" t="s">
        <v>1730</v>
      </c>
      <c r="G104" s="274"/>
      <c r="H104" s="272"/>
      <c r="I104" s="272"/>
      <c r="J104" s="272" t="s">
        <v>1731</v>
      </c>
      <c r="K104" s="269"/>
    </row>
    <row r="105" spans="2:11" s="1" customFormat="1" ht="5.25" customHeight="1">
      <c r="B105" s="268"/>
      <c r="C105" s="270"/>
      <c r="D105" s="270"/>
      <c r="E105" s="270"/>
      <c r="F105" s="270"/>
      <c r="G105" s="288"/>
      <c r="H105" s="270"/>
      <c r="I105" s="270"/>
      <c r="J105" s="270"/>
      <c r="K105" s="269"/>
    </row>
    <row r="106" spans="2:11" s="1" customFormat="1" ht="15" customHeight="1">
      <c r="B106" s="268"/>
      <c r="C106" s="257" t="s">
        <v>53</v>
      </c>
      <c r="D106" s="277"/>
      <c r="E106" s="277"/>
      <c r="F106" s="278" t="s">
        <v>1732</v>
      </c>
      <c r="G106" s="257"/>
      <c r="H106" s="257" t="s">
        <v>1772</v>
      </c>
      <c r="I106" s="257" t="s">
        <v>1734</v>
      </c>
      <c r="J106" s="257">
        <v>20</v>
      </c>
      <c r="K106" s="269"/>
    </row>
    <row r="107" spans="2:11" s="1" customFormat="1" ht="15" customHeight="1">
      <c r="B107" s="268"/>
      <c r="C107" s="257" t="s">
        <v>1735</v>
      </c>
      <c r="D107" s="257"/>
      <c r="E107" s="257"/>
      <c r="F107" s="278" t="s">
        <v>1732</v>
      </c>
      <c r="G107" s="257"/>
      <c r="H107" s="257" t="s">
        <v>1772</v>
      </c>
      <c r="I107" s="257" t="s">
        <v>1734</v>
      </c>
      <c r="J107" s="257">
        <v>120</v>
      </c>
      <c r="K107" s="269"/>
    </row>
    <row r="108" spans="2:11" s="1" customFormat="1" ht="15" customHeight="1">
      <c r="B108" s="280"/>
      <c r="C108" s="257" t="s">
        <v>1737</v>
      </c>
      <c r="D108" s="257"/>
      <c r="E108" s="257"/>
      <c r="F108" s="278" t="s">
        <v>1738</v>
      </c>
      <c r="G108" s="257"/>
      <c r="H108" s="257" t="s">
        <v>1772</v>
      </c>
      <c r="I108" s="257" t="s">
        <v>1734</v>
      </c>
      <c r="J108" s="257">
        <v>50</v>
      </c>
      <c r="K108" s="269"/>
    </row>
    <row r="109" spans="2:11" s="1" customFormat="1" ht="15" customHeight="1">
      <c r="B109" s="280"/>
      <c r="C109" s="257" t="s">
        <v>1740</v>
      </c>
      <c r="D109" s="257"/>
      <c r="E109" s="257"/>
      <c r="F109" s="278" t="s">
        <v>1732</v>
      </c>
      <c r="G109" s="257"/>
      <c r="H109" s="257" t="s">
        <v>1772</v>
      </c>
      <c r="I109" s="257" t="s">
        <v>1742</v>
      </c>
      <c r="J109" s="257"/>
      <c r="K109" s="269"/>
    </row>
    <row r="110" spans="2:11" s="1" customFormat="1" ht="15" customHeight="1">
      <c r="B110" s="280"/>
      <c r="C110" s="257" t="s">
        <v>1751</v>
      </c>
      <c r="D110" s="257"/>
      <c r="E110" s="257"/>
      <c r="F110" s="278" t="s">
        <v>1738</v>
      </c>
      <c r="G110" s="257"/>
      <c r="H110" s="257" t="s">
        <v>1772</v>
      </c>
      <c r="I110" s="257" t="s">
        <v>1734</v>
      </c>
      <c r="J110" s="257">
        <v>50</v>
      </c>
      <c r="K110" s="269"/>
    </row>
    <row r="111" spans="2:11" s="1" customFormat="1" ht="15" customHeight="1">
      <c r="B111" s="280"/>
      <c r="C111" s="257" t="s">
        <v>1759</v>
      </c>
      <c r="D111" s="257"/>
      <c r="E111" s="257"/>
      <c r="F111" s="278" t="s">
        <v>1738</v>
      </c>
      <c r="G111" s="257"/>
      <c r="H111" s="257" t="s">
        <v>1772</v>
      </c>
      <c r="I111" s="257" t="s">
        <v>1734</v>
      </c>
      <c r="J111" s="257">
        <v>50</v>
      </c>
      <c r="K111" s="269"/>
    </row>
    <row r="112" spans="2:11" s="1" customFormat="1" ht="15" customHeight="1">
      <c r="B112" s="280"/>
      <c r="C112" s="257" t="s">
        <v>1757</v>
      </c>
      <c r="D112" s="257"/>
      <c r="E112" s="257"/>
      <c r="F112" s="278" t="s">
        <v>1738</v>
      </c>
      <c r="G112" s="257"/>
      <c r="H112" s="257" t="s">
        <v>1772</v>
      </c>
      <c r="I112" s="257" t="s">
        <v>1734</v>
      </c>
      <c r="J112" s="257">
        <v>50</v>
      </c>
      <c r="K112" s="269"/>
    </row>
    <row r="113" spans="2:11" s="1" customFormat="1" ht="15" customHeight="1">
      <c r="B113" s="280"/>
      <c r="C113" s="257" t="s">
        <v>53</v>
      </c>
      <c r="D113" s="257"/>
      <c r="E113" s="257"/>
      <c r="F113" s="278" t="s">
        <v>1732</v>
      </c>
      <c r="G113" s="257"/>
      <c r="H113" s="257" t="s">
        <v>1773</v>
      </c>
      <c r="I113" s="257" t="s">
        <v>1734</v>
      </c>
      <c r="J113" s="257">
        <v>20</v>
      </c>
      <c r="K113" s="269"/>
    </row>
    <row r="114" spans="2:11" s="1" customFormat="1" ht="15" customHeight="1">
      <c r="B114" s="280"/>
      <c r="C114" s="257" t="s">
        <v>1774</v>
      </c>
      <c r="D114" s="257"/>
      <c r="E114" s="257"/>
      <c r="F114" s="278" t="s">
        <v>1732</v>
      </c>
      <c r="G114" s="257"/>
      <c r="H114" s="257" t="s">
        <v>1775</v>
      </c>
      <c r="I114" s="257" t="s">
        <v>1734</v>
      </c>
      <c r="J114" s="257">
        <v>120</v>
      </c>
      <c r="K114" s="269"/>
    </row>
    <row r="115" spans="2:11" s="1" customFormat="1" ht="15" customHeight="1">
      <c r="B115" s="280"/>
      <c r="C115" s="257" t="s">
        <v>38</v>
      </c>
      <c r="D115" s="257"/>
      <c r="E115" s="257"/>
      <c r="F115" s="278" t="s">
        <v>1732</v>
      </c>
      <c r="G115" s="257"/>
      <c r="H115" s="257" t="s">
        <v>1776</v>
      </c>
      <c r="I115" s="257" t="s">
        <v>1767</v>
      </c>
      <c r="J115" s="257"/>
      <c r="K115" s="269"/>
    </row>
    <row r="116" spans="2:11" s="1" customFormat="1" ht="15" customHeight="1">
      <c r="B116" s="280"/>
      <c r="C116" s="257" t="s">
        <v>48</v>
      </c>
      <c r="D116" s="257"/>
      <c r="E116" s="257"/>
      <c r="F116" s="278" t="s">
        <v>1732</v>
      </c>
      <c r="G116" s="257"/>
      <c r="H116" s="257" t="s">
        <v>1777</v>
      </c>
      <c r="I116" s="257" t="s">
        <v>1767</v>
      </c>
      <c r="J116" s="257"/>
      <c r="K116" s="269"/>
    </row>
    <row r="117" spans="2:11" s="1" customFormat="1" ht="15" customHeight="1">
      <c r="B117" s="280"/>
      <c r="C117" s="257" t="s">
        <v>57</v>
      </c>
      <c r="D117" s="257"/>
      <c r="E117" s="257"/>
      <c r="F117" s="278" t="s">
        <v>1732</v>
      </c>
      <c r="G117" s="257"/>
      <c r="H117" s="257" t="s">
        <v>1778</v>
      </c>
      <c r="I117" s="257" t="s">
        <v>1779</v>
      </c>
      <c r="J117" s="257"/>
      <c r="K117" s="269"/>
    </row>
    <row r="118" spans="2:11" s="1" customFormat="1" ht="15" customHeight="1">
      <c r="B118" s="283"/>
      <c r="C118" s="289"/>
      <c r="D118" s="289"/>
      <c r="E118" s="289"/>
      <c r="F118" s="289"/>
      <c r="G118" s="289"/>
      <c r="H118" s="289"/>
      <c r="I118" s="289"/>
      <c r="J118" s="289"/>
      <c r="K118" s="285"/>
    </row>
    <row r="119" spans="2:11" s="1" customFormat="1" ht="18.75" customHeight="1">
      <c r="B119" s="290"/>
      <c r="C119" s="291"/>
      <c r="D119" s="291"/>
      <c r="E119" s="291"/>
      <c r="F119" s="292"/>
      <c r="G119" s="291"/>
      <c r="H119" s="291"/>
      <c r="I119" s="291"/>
      <c r="J119" s="291"/>
      <c r="K119" s="290"/>
    </row>
    <row r="120" spans="2:11" s="1" customFormat="1" ht="18.75" customHeight="1">
      <c r="B120" s="264"/>
      <c r="C120" s="264"/>
      <c r="D120" s="264"/>
      <c r="E120" s="264"/>
      <c r="F120" s="264"/>
      <c r="G120" s="264"/>
      <c r="H120" s="264"/>
      <c r="I120" s="264"/>
      <c r="J120" s="264"/>
      <c r="K120" s="264"/>
    </row>
    <row r="121" spans="2:11" s="1" customFormat="1" ht="7.5" customHeight="1">
      <c r="B121" s="293"/>
      <c r="C121" s="294"/>
      <c r="D121" s="294"/>
      <c r="E121" s="294"/>
      <c r="F121" s="294"/>
      <c r="G121" s="294"/>
      <c r="H121" s="294"/>
      <c r="I121" s="294"/>
      <c r="J121" s="294"/>
      <c r="K121" s="295"/>
    </row>
    <row r="122" spans="2:11" s="1" customFormat="1" ht="45" customHeight="1">
      <c r="B122" s="296"/>
      <c r="C122" s="377" t="s">
        <v>1780</v>
      </c>
      <c r="D122" s="377"/>
      <c r="E122" s="377"/>
      <c r="F122" s="377"/>
      <c r="G122" s="377"/>
      <c r="H122" s="377"/>
      <c r="I122" s="377"/>
      <c r="J122" s="377"/>
      <c r="K122" s="297"/>
    </row>
    <row r="123" spans="2:11" s="1" customFormat="1" ht="17.25" customHeight="1">
      <c r="B123" s="298"/>
      <c r="C123" s="270" t="s">
        <v>1726</v>
      </c>
      <c r="D123" s="270"/>
      <c r="E123" s="270"/>
      <c r="F123" s="270" t="s">
        <v>1727</v>
      </c>
      <c r="G123" s="271"/>
      <c r="H123" s="270" t="s">
        <v>54</v>
      </c>
      <c r="I123" s="270" t="s">
        <v>57</v>
      </c>
      <c r="J123" s="270" t="s">
        <v>1728</v>
      </c>
      <c r="K123" s="299"/>
    </row>
    <row r="124" spans="2:11" s="1" customFormat="1" ht="17.25" customHeight="1">
      <c r="B124" s="298"/>
      <c r="C124" s="272" t="s">
        <v>1729</v>
      </c>
      <c r="D124" s="272"/>
      <c r="E124" s="272"/>
      <c r="F124" s="273" t="s">
        <v>1730</v>
      </c>
      <c r="G124" s="274"/>
      <c r="H124" s="272"/>
      <c r="I124" s="272"/>
      <c r="J124" s="272" t="s">
        <v>1731</v>
      </c>
      <c r="K124" s="299"/>
    </row>
    <row r="125" spans="2:11" s="1" customFormat="1" ht="5.25" customHeight="1">
      <c r="B125" s="300"/>
      <c r="C125" s="275"/>
      <c r="D125" s="275"/>
      <c r="E125" s="275"/>
      <c r="F125" s="275"/>
      <c r="G125" s="301"/>
      <c r="H125" s="275"/>
      <c r="I125" s="275"/>
      <c r="J125" s="275"/>
      <c r="K125" s="302"/>
    </row>
    <row r="126" spans="2:11" s="1" customFormat="1" ht="15" customHeight="1">
      <c r="B126" s="300"/>
      <c r="C126" s="257" t="s">
        <v>1735</v>
      </c>
      <c r="D126" s="277"/>
      <c r="E126" s="277"/>
      <c r="F126" s="278" t="s">
        <v>1732</v>
      </c>
      <c r="G126" s="257"/>
      <c r="H126" s="257" t="s">
        <v>1772</v>
      </c>
      <c r="I126" s="257" t="s">
        <v>1734</v>
      </c>
      <c r="J126" s="257">
        <v>120</v>
      </c>
      <c r="K126" s="303"/>
    </row>
    <row r="127" spans="2:11" s="1" customFormat="1" ht="15" customHeight="1">
      <c r="B127" s="300"/>
      <c r="C127" s="257" t="s">
        <v>1781</v>
      </c>
      <c r="D127" s="257"/>
      <c r="E127" s="257"/>
      <c r="F127" s="278" t="s">
        <v>1732</v>
      </c>
      <c r="G127" s="257"/>
      <c r="H127" s="257" t="s">
        <v>1782</v>
      </c>
      <c r="I127" s="257" t="s">
        <v>1734</v>
      </c>
      <c r="J127" s="257" t="s">
        <v>1783</v>
      </c>
      <c r="K127" s="303"/>
    </row>
    <row r="128" spans="2:11" s="1" customFormat="1" ht="15" customHeight="1">
      <c r="B128" s="300"/>
      <c r="C128" s="257" t="s">
        <v>1680</v>
      </c>
      <c r="D128" s="257"/>
      <c r="E128" s="257"/>
      <c r="F128" s="278" t="s">
        <v>1732</v>
      </c>
      <c r="G128" s="257"/>
      <c r="H128" s="257" t="s">
        <v>1784</v>
      </c>
      <c r="I128" s="257" t="s">
        <v>1734</v>
      </c>
      <c r="J128" s="257" t="s">
        <v>1783</v>
      </c>
      <c r="K128" s="303"/>
    </row>
    <row r="129" spans="2:11" s="1" customFormat="1" ht="15" customHeight="1">
      <c r="B129" s="300"/>
      <c r="C129" s="257" t="s">
        <v>1743</v>
      </c>
      <c r="D129" s="257"/>
      <c r="E129" s="257"/>
      <c r="F129" s="278" t="s">
        <v>1738</v>
      </c>
      <c r="G129" s="257"/>
      <c r="H129" s="257" t="s">
        <v>1744</v>
      </c>
      <c r="I129" s="257" t="s">
        <v>1734</v>
      </c>
      <c r="J129" s="257">
        <v>15</v>
      </c>
      <c r="K129" s="303"/>
    </row>
    <row r="130" spans="2:11" s="1" customFormat="1" ht="15" customHeight="1">
      <c r="B130" s="300"/>
      <c r="C130" s="281" t="s">
        <v>1745</v>
      </c>
      <c r="D130" s="281"/>
      <c r="E130" s="281"/>
      <c r="F130" s="282" t="s">
        <v>1738</v>
      </c>
      <c r="G130" s="281"/>
      <c r="H130" s="281" t="s">
        <v>1746</v>
      </c>
      <c r="I130" s="281" t="s">
        <v>1734</v>
      </c>
      <c r="J130" s="281">
        <v>15</v>
      </c>
      <c r="K130" s="303"/>
    </row>
    <row r="131" spans="2:11" s="1" customFormat="1" ht="15" customHeight="1">
      <c r="B131" s="300"/>
      <c r="C131" s="281" t="s">
        <v>1747</v>
      </c>
      <c r="D131" s="281"/>
      <c r="E131" s="281"/>
      <c r="F131" s="282" t="s">
        <v>1738</v>
      </c>
      <c r="G131" s="281"/>
      <c r="H131" s="281" t="s">
        <v>1748</v>
      </c>
      <c r="I131" s="281" t="s">
        <v>1734</v>
      </c>
      <c r="J131" s="281">
        <v>20</v>
      </c>
      <c r="K131" s="303"/>
    </row>
    <row r="132" spans="2:11" s="1" customFormat="1" ht="15" customHeight="1">
      <c r="B132" s="300"/>
      <c r="C132" s="281" t="s">
        <v>1749</v>
      </c>
      <c r="D132" s="281"/>
      <c r="E132" s="281"/>
      <c r="F132" s="282" t="s">
        <v>1738</v>
      </c>
      <c r="G132" s="281"/>
      <c r="H132" s="281" t="s">
        <v>1750</v>
      </c>
      <c r="I132" s="281" t="s">
        <v>1734</v>
      </c>
      <c r="J132" s="281">
        <v>20</v>
      </c>
      <c r="K132" s="303"/>
    </row>
    <row r="133" spans="2:11" s="1" customFormat="1" ht="15" customHeight="1">
      <c r="B133" s="300"/>
      <c r="C133" s="257" t="s">
        <v>1737</v>
      </c>
      <c r="D133" s="257"/>
      <c r="E133" s="257"/>
      <c r="F133" s="278" t="s">
        <v>1738</v>
      </c>
      <c r="G133" s="257"/>
      <c r="H133" s="257" t="s">
        <v>1772</v>
      </c>
      <c r="I133" s="257" t="s">
        <v>1734</v>
      </c>
      <c r="J133" s="257">
        <v>50</v>
      </c>
      <c r="K133" s="303"/>
    </row>
    <row r="134" spans="2:11" s="1" customFormat="1" ht="15" customHeight="1">
      <c r="B134" s="300"/>
      <c r="C134" s="257" t="s">
        <v>1751</v>
      </c>
      <c r="D134" s="257"/>
      <c r="E134" s="257"/>
      <c r="F134" s="278" t="s">
        <v>1738</v>
      </c>
      <c r="G134" s="257"/>
      <c r="H134" s="257" t="s">
        <v>1772</v>
      </c>
      <c r="I134" s="257" t="s">
        <v>1734</v>
      </c>
      <c r="J134" s="257">
        <v>50</v>
      </c>
      <c r="K134" s="303"/>
    </row>
    <row r="135" spans="2:11" s="1" customFormat="1" ht="15" customHeight="1">
      <c r="B135" s="300"/>
      <c r="C135" s="257" t="s">
        <v>1757</v>
      </c>
      <c r="D135" s="257"/>
      <c r="E135" s="257"/>
      <c r="F135" s="278" t="s">
        <v>1738</v>
      </c>
      <c r="G135" s="257"/>
      <c r="H135" s="257" t="s">
        <v>1772</v>
      </c>
      <c r="I135" s="257" t="s">
        <v>1734</v>
      </c>
      <c r="J135" s="257">
        <v>50</v>
      </c>
      <c r="K135" s="303"/>
    </row>
    <row r="136" spans="2:11" s="1" customFormat="1" ht="15" customHeight="1">
      <c r="B136" s="300"/>
      <c r="C136" s="257" t="s">
        <v>1759</v>
      </c>
      <c r="D136" s="257"/>
      <c r="E136" s="257"/>
      <c r="F136" s="278" t="s">
        <v>1738</v>
      </c>
      <c r="G136" s="257"/>
      <c r="H136" s="257" t="s">
        <v>1772</v>
      </c>
      <c r="I136" s="257" t="s">
        <v>1734</v>
      </c>
      <c r="J136" s="257">
        <v>50</v>
      </c>
      <c r="K136" s="303"/>
    </row>
    <row r="137" spans="2:11" s="1" customFormat="1" ht="15" customHeight="1">
      <c r="B137" s="300"/>
      <c r="C137" s="257" t="s">
        <v>1760</v>
      </c>
      <c r="D137" s="257"/>
      <c r="E137" s="257"/>
      <c r="F137" s="278" t="s">
        <v>1738</v>
      </c>
      <c r="G137" s="257"/>
      <c r="H137" s="257" t="s">
        <v>1785</v>
      </c>
      <c r="I137" s="257" t="s">
        <v>1734</v>
      </c>
      <c r="J137" s="257">
        <v>255</v>
      </c>
      <c r="K137" s="303"/>
    </row>
    <row r="138" spans="2:11" s="1" customFormat="1" ht="15" customHeight="1">
      <c r="B138" s="300"/>
      <c r="C138" s="257" t="s">
        <v>1762</v>
      </c>
      <c r="D138" s="257"/>
      <c r="E138" s="257"/>
      <c r="F138" s="278" t="s">
        <v>1732</v>
      </c>
      <c r="G138" s="257"/>
      <c r="H138" s="257" t="s">
        <v>1786</v>
      </c>
      <c r="I138" s="257" t="s">
        <v>1764</v>
      </c>
      <c r="J138" s="257"/>
      <c r="K138" s="303"/>
    </row>
    <row r="139" spans="2:11" s="1" customFormat="1" ht="15" customHeight="1">
      <c r="B139" s="300"/>
      <c r="C139" s="257" t="s">
        <v>1765</v>
      </c>
      <c r="D139" s="257"/>
      <c r="E139" s="257"/>
      <c r="F139" s="278" t="s">
        <v>1732</v>
      </c>
      <c r="G139" s="257"/>
      <c r="H139" s="257" t="s">
        <v>1787</v>
      </c>
      <c r="I139" s="257" t="s">
        <v>1767</v>
      </c>
      <c r="J139" s="257"/>
      <c r="K139" s="303"/>
    </row>
    <row r="140" spans="2:11" s="1" customFormat="1" ht="15" customHeight="1">
      <c r="B140" s="300"/>
      <c r="C140" s="257" t="s">
        <v>1768</v>
      </c>
      <c r="D140" s="257"/>
      <c r="E140" s="257"/>
      <c r="F140" s="278" t="s">
        <v>1732</v>
      </c>
      <c r="G140" s="257"/>
      <c r="H140" s="257" t="s">
        <v>1768</v>
      </c>
      <c r="I140" s="257" t="s">
        <v>1767</v>
      </c>
      <c r="J140" s="257"/>
      <c r="K140" s="303"/>
    </row>
    <row r="141" spans="2:11" s="1" customFormat="1" ht="15" customHeight="1">
      <c r="B141" s="300"/>
      <c r="C141" s="257" t="s">
        <v>38</v>
      </c>
      <c r="D141" s="257"/>
      <c r="E141" s="257"/>
      <c r="F141" s="278" t="s">
        <v>1732</v>
      </c>
      <c r="G141" s="257"/>
      <c r="H141" s="257" t="s">
        <v>1788</v>
      </c>
      <c r="I141" s="257" t="s">
        <v>1767</v>
      </c>
      <c r="J141" s="257"/>
      <c r="K141" s="303"/>
    </row>
    <row r="142" spans="2:11" s="1" customFormat="1" ht="15" customHeight="1">
      <c r="B142" s="300"/>
      <c r="C142" s="257" t="s">
        <v>1789</v>
      </c>
      <c r="D142" s="257"/>
      <c r="E142" s="257"/>
      <c r="F142" s="278" t="s">
        <v>1732</v>
      </c>
      <c r="G142" s="257"/>
      <c r="H142" s="257" t="s">
        <v>1790</v>
      </c>
      <c r="I142" s="257" t="s">
        <v>1767</v>
      </c>
      <c r="J142" s="257"/>
      <c r="K142" s="303"/>
    </row>
    <row r="143" spans="2:11" s="1" customFormat="1" ht="15" customHeight="1">
      <c r="B143" s="304"/>
      <c r="C143" s="305"/>
      <c r="D143" s="305"/>
      <c r="E143" s="305"/>
      <c r="F143" s="305"/>
      <c r="G143" s="305"/>
      <c r="H143" s="305"/>
      <c r="I143" s="305"/>
      <c r="J143" s="305"/>
      <c r="K143" s="306"/>
    </row>
    <row r="144" spans="2:11" s="1" customFormat="1" ht="18.75" customHeight="1">
      <c r="B144" s="291"/>
      <c r="C144" s="291"/>
      <c r="D144" s="291"/>
      <c r="E144" s="291"/>
      <c r="F144" s="292"/>
      <c r="G144" s="291"/>
      <c r="H144" s="291"/>
      <c r="I144" s="291"/>
      <c r="J144" s="291"/>
      <c r="K144" s="291"/>
    </row>
    <row r="145" spans="2:11" s="1" customFormat="1" ht="18.75" customHeight="1">
      <c r="B145" s="264"/>
      <c r="C145" s="264"/>
      <c r="D145" s="264"/>
      <c r="E145" s="264"/>
      <c r="F145" s="264"/>
      <c r="G145" s="264"/>
      <c r="H145" s="264"/>
      <c r="I145" s="264"/>
      <c r="J145" s="264"/>
      <c r="K145" s="264"/>
    </row>
    <row r="146" spans="2:11" s="1" customFormat="1" ht="7.5" customHeight="1">
      <c r="B146" s="265"/>
      <c r="C146" s="266"/>
      <c r="D146" s="266"/>
      <c r="E146" s="266"/>
      <c r="F146" s="266"/>
      <c r="G146" s="266"/>
      <c r="H146" s="266"/>
      <c r="I146" s="266"/>
      <c r="J146" s="266"/>
      <c r="K146" s="267"/>
    </row>
    <row r="147" spans="2:11" s="1" customFormat="1" ht="45" customHeight="1">
      <c r="B147" s="268"/>
      <c r="C147" s="376" t="s">
        <v>1791</v>
      </c>
      <c r="D147" s="376"/>
      <c r="E147" s="376"/>
      <c r="F147" s="376"/>
      <c r="G147" s="376"/>
      <c r="H147" s="376"/>
      <c r="I147" s="376"/>
      <c r="J147" s="376"/>
      <c r="K147" s="269"/>
    </row>
    <row r="148" spans="2:11" s="1" customFormat="1" ht="17.25" customHeight="1">
      <c r="B148" s="268"/>
      <c r="C148" s="270" t="s">
        <v>1726</v>
      </c>
      <c r="D148" s="270"/>
      <c r="E148" s="270"/>
      <c r="F148" s="270" t="s">
        <v>1727</v>
      </c>
      <c r="G148" s="271"/>
      <c r="H148" s="270" t="s">
        <v>54</v>
      </c>
      <c r="I148" s="270" t="s">
        <v>57</v>
      </c>
      <c r="J148" s="270" t="s">
        <v>1728</v>
      </c>
      <c r="K148" s="269"/>
    </row>
    <row r="149" spans="2:11" s="1" customFormat="1" ht="17.25" customHeight="1">
      <c r="B149" s="268"/>
      <c r="C149" s="272" t="s">
        <v>1729</v>
      </c>
      <c r="D149" s="272"/>
      <c r="E149" s="272"/>
      <c r="F149" s="273" t="s">
        <v>1730</v>
      </c>
      <c r="G149" s="274"/>
      <c r="H149" s="272"/>
      <c r="I149" s="272"/>
      <c r="J149" s="272" t="s">
        <v>1731</v>
      </c>
      <c r="K149" s="269"/>
    </row>
    <row r="150" spans="2:11" s="1" customFormat="1" ht="5.25" customHeight="1">
      <c r="B150" s="280"/>
      <c r="C150" s="275"/>
      <c r="D150" s="275"/>
      <c r="E150" s="275"/>
      <c r="F150" s="275"/>
      <c r="G150" s="276"/>
      <c r="H150" s="275"/>
      <c r="I150" s="275"/>
      <c r="J150" s="275"/>
      <c r="K150" s="303"/>
    </row>
    <row r="151" spans="2:11" s="1" customFormat="1" ht="15" customHeight="1">
      <c r="B151" s="280"/>
      <c r="C151" s="307" t="s">
        <v>1735</v>
      </c>
      <c r="D151" s="257"/>
      <c r="E151" s="257"/>
      <c r="F151" s="308" t="s">
        <v>1732</v>
      </c>
      <c r="G151" s="257"/>
      <c r="H151" s="307" t="s">
        <v>1772</v>
      </c>
      <c r="I151" s="307" t="s">
        <v>1734</v>
      </c>
      <c r="J151" s="307">
        <v>120</v>
      </c>
      <c r="K151" s="303"/>
    </row>
    <row r="152" spans="2:11" s="1" customFormat="1" ht="15" customHeight="1">
      <c r="B152" s="280"/>
      <c r="C152" s="307" t="s">
        <v>1781</v>
      </c>
      <c r="D152" s="257"/>
      <c r="E152" s="257"/>
      <c r="F152" s="308" t="s">
        <v>1732</v>
      </c>
      <c r="G152" s="257"/>
      <c r="H152" s="307" t="s">
        <v>1792</v>
      </c>
      <c r="I152" s="307" t="s">
        <v>1734</v>
      </c>
      <c r="J152" s="307" t="s">
        <v>1783</v>
      </c>
      <c r="K152" s="303"/>
    </row>
    <row r="153" spans="2:11" s="1" customFormat="1" ht="15" customHeight="1">
      <c r="B153" s="280"/>
      <c r="C153" s="307" t="s">
        <v>1680</v>
      </c>
      <c r="D153" s="257"/>
      <c r="E153" s="257"/>
      <c r="F153" s="308" t="s">
        <v>1732</v>
      </c>
      <c r="G153" s="257"/>
      <c r="H153" s="307" t="s">
        <v>1793</v>
      </c>
      <c r="I153" s="307" t="s">
        <v>1734</v>
      </c>
      <c r="J153" s="307" t="s">
        <v>1783</v>
      </c>
      <c r="K153" s="303"/>
    </row>
    <row r="154" spans="2:11" s="1" customFormat="1" ht="15" customHeight="1">
      <c r="B154" s="280"/>
      <c r="C154" s="307" t="s">
        <v>1737</v>
      </c>
      <c r="D154" s="257"/>
      <c r="E154" s="257"/>
      <c r="F154" s="308" t="s">
        <v>1738</v>
      </c>
      <c r="G154" s="257"/>
      <c r="H154" s="307" t="s">
        <v>1772</v>
      </c>
      <c r="I154" s="307" t="s">
        <v>1734</v>
      </c>
      <c r="J154" s="307">
        <v>50</v>
      </c>
      <c r="K154" s="303"/>
    </row>
    <row r="155" spans="2:11" s="1" customFormat="1" ht="15" customHeight="1">
      <c r="B155" s="280"/>
      <c r="C155" s="307" t="s">
        <v>1740</v>
      </c>
      <c r="D155" s="257"/>
      <c r="E155" s="257"/>
      <c r="F155" s="308" t="s">
        <v>1732</v>
      </c>
      <c r="G155" s="257"/>
      <c r="H155" s="307" t="s">
        <v>1772</v>
      </c>
      <c r="I155" s="307" t="s">
        <v>1742</v>
      </c>
      <c r="J155" s="307"/>
      <c r="K155" s="303"/>
    </row>
    <row r="156" spans="2:11" s="1" customFormat="1" ht="15" customHeight="1">
      <c r="B156" s="280"/>
      <c r="C156" s="307" t="s">
        <v>1751</v>
      </c>
      <c r="D156" s="257"/>
      <c r="E156" s="257"/>
      <c r="F156" s="308" t="s">
        <v>1738</v>
      </c>
      <c r="G156" s="257"/>
      <c r="H156" s="307" t="s">
        <v>1772</v>
      </c>
      <c r="I156" s="307" t="s">
        <v>1734</v>
      </c>
      <c r="J156" s="307">
        <v>50</v>
      </c>
      <c r="K156" s="303"/>
    </row>
    <row r="157" spans="2:11" s="1" customFormat="1" ht="15" customHeight="1">
      <c r="B157" s="280"/>
      <c r="C157" s="307" t="s">
        <v>1759</v>
      </c>
      <c r="D157" s="257"/>
      <c r="E157" s="257"/>
      <c r="F157" s="308" t="s">
        <v>1738</v>
      </c>
      <c r="G157" s="257"/>
      <c r="H157" s="307" t="s">
        <v>1772</v>
      </c>
      <c r="I157" s="307" t="s">
        <v>1734</v>
      </c>
      <c r="J157" s="307">
        <v>50</v>
      </c>
      <c r="K157" s="303"/>
    </row>
    <row r="158" spans="2:11" s="1" customFormat="1" ht="15" customHeight="1">
      <c r="B158" s="280"/>
      <c r="C158" s="307" t="s">
        <v>1757</v>
      </c>
      <c r="D158" s="257"/>
      <c r="E158" s="257"/>
      <c r="F158" s="308" t="s">
        <v>1738</v>
      </c>
      <c r="G158" s="257"/>
      <c r="H158" s="307" t="s">
        <v>1772</v>
      </c>
      <c r="I158" s="307" t="s">
        <v>1734</v>
      </c>
      <c r="J158" s="307">
        <v>50</v>
      </c>
      <c r="K158" s="303"/>
    </row>
    <row r="159" spans="2:11" s="1" customFormat="1" ht="15" customHeight="1">
      <c r="B159" s="280"/>
      <c r="C159" s="307" t="s">
        <v>105</v>
      </c>
      <c r="D159" s="257"/>
      <c r="E159" s="257"/>
      <c r="F159" s="308" t="s">
        <v>1732</v>
      </c>
      <c r="G159" s="257"/>
      <c r="H159" s="307" t="s">
        <v>1794</v>
      </c>
      <c r="I159" s="307" t="s">
        <v>1734</v>
      </c>
      <c r="J159" s="307" t="s">
        <v>1795</v>
      </c>
      <c r="K159" s="303"/>
    </row>
    <row r="160" spans="2:11" s="1" customFormat="1" ht="15" customHeight="1">
      <c r="B160" s="280"/>
      <c r="C160" s="307" t="s">
        <v>1796</v>
      </c>
      <c r="D160" s="257"/>
      <c r="E160" s="257"/>
      <c r="F160" s="308" t="s">
        <v>1732</v>
      </c>
      <c r="G160" s="257"/>
      <c r="H160" s="307" t="s">
        <v>1797</v>
      </c>
      <c r="I160" s="307" t="s">
        <v>1767</v>
      </c>
      <c r="J160" s="307"/>
      <c r="K160" s="303"/>
    </row>
    <row r="161" spans="2:11" s="1" customFormat="1" ht="15" customHeight="1">
      <c r="B161" s="309"/>
      <c r="C161" s="289"/>
      <c r="D161" s="289"/>
      <c r="E161" s="289"/>
      <c r="F161" s="289"/>
      <c r="G161" s="289"/>
      <c r="H161" s="289"/>
      <c r="I161" s="289"/>
      <c r="J161" s="289"/>
      <c r="K161" s="310"/>
    </row>
    <row r="162" spans="2:11" s="1" customFormat="1" ht="18.75" customHeight="1">
      <c r="B162" s="291"/>
      <c r="C162" s="301"/>
      <c r="D162" s="301"/>
      <c r="E162" s="301"/>
      <c r="F162" s="311"/>
      <c r="G162" s="301"/>
      <c r="H162" s="301"/>
      <c r="I162" s="301"/>
      <c r="J162" s="301"/>
      <c r="K162" s="291"/>
    </row>
    <row r="163" spans="2:11" s="1" customFormat="1" ht="18.75" customHeight="1">
      <c r="B163" s="264"/>
      <c r="C163" s="264"/>
      <c r="D163" s="264"/>
      <c r="E163" s="264"/>
      <c r="F163" s="264"/>
      <c r="G163" s="264"/>
      <c r="H163" s="264"/>
      <c r="I163" s="264"/>
      <c r="J163" s="264"/>
      <c r="K163" s="264"/>
    </row>
    <row r="164" spans="2:11" s="1" customFormat="1" ht="7.5" customHeight="1">
      <c r="B164" s="246"/>
      <c r="C164" s="247"/>
      <c r="D164" s="247"/>
      <c r="E164" s="247"/>
      <c r="F164" s="247"/>
      <c r="G164" s="247"/>
      <c r="H164" s="247"/>
      <c r="I164" s="247"/>
      <c r="J164" s="247"/>
      <c r="K164" s="248"/>
    </row>
    <row r="165" spans="2:11" s="1" customFormat="1" ht="45" customHeight="1">
      <c r="B165" s="249"/>
      <c r="C165" s="377" t="s">
        <v>1798</v>
      </c>
      <c r="D165" s="377"/>
      <c r="E165" s="377"/>
      <c r="F165" s="377"/>
      <c r="G165" s="377"/>
      <c r="H165" s="377"/>
      <c r="I165" s="377"/>
      <c r="J165" s="377"/>
      <c r="K165" s="250"/>
    </row>
    <row r="166" spans="2:11" s="1" customFormat="1" ht="17.25" customHeight="1">
      <c r="B166" s="249"/>
      <c r="C166" s="270" t="s">
        <v>1726</v>
      </c>
      <c r="D166" s="270"/>
      <c r="E166" s="270"/>
      <c r="F166" s="270" t="s">
        <v>1727</v>
      </c>
      <c r="G166" s="312"/>
      <c r="H166" s="313" t="s">
        <v>54</v>
      </c>
      <c r="I166" s="313" t="s">
        <v>57</v>
      </c>
      <c r="J166" s="270" t="s">
        <v>1728</v>
      </c>
      <c r="K166" s="250"/>
    </row>
    <row r="167" spans="2:11" s="1" customFormat="1" ht="17.25" customHeight="1">
      <c r="B167" s="251"/>
      <c r="C167" s="272" t="s">
        <v>1729</v>
      </c>
      <c r="D167" s="272"/>
      <c r="E167" s="272"/>
      <c r="F167" s="273" t="s">
        <v>1730</v>
      </c>
      <c r="G167" s="314"/>
      <c r="H167" s="315"/>
      <c r="I167" s="315"/>
      <c r="J167" s="272" t="s">
        <v>1731</v>
      </c>
      <c r="K167" s="252"/>
    </row>
    <row r="168" spans="2:11" s="1" customFormat="1" ht="5.25" customHeight="1">
      <c r="B168" s="280"/>
      <c r="C168" s="275"/>
      <c r="D168" s="275"/>
      <c r="E168" s="275"/>
      <c r="F168" s="275"/>
      <c r="G168" s="276"/>
      <c r="H168" s="275"/>
      <c r="I168" s="275"/>
      <c r="J168" s="275"/>
      <c r="K168" s="303"/>
    </row>
    <row r="169" spans="2:11" s="1" customFormat="1" ht="15" customHeight="1">
      <c r="B169" s="280"/>
      <c r="C169" s="257" t="s">
        <v>1735</v>
      </c>
      <c r="D169" s="257"/>
      <c r="E169" s="257"/>
      <c r="F169" s="278" t="s">
        <v>1732</v>
      </c>
      <c r="G169" s="257"/>
      <c r="H169" s="257" t="s">
        <v>1772</v>
      </c>
      <c r="I169" s="257" t="s">
        <v>1734</v>
      </c>
      <c r="J169" s="257">
        <v>120</v>
      </c>
      <c r="K169" s="303"/>
    </row>
    <row r="170" spans="2:11" s="1" customFormat="1" ht="15" customHeight="1">
      <c r="B170" s="280"/>
      <c r="C170" s="257" t="s">
        <v>1781</v>
      </c>
      <c r="D170" s="257"/>
      <c r="E170" s="257"/>
      <c r="F170" s="278" t="s">
        <v>1732</v>
      </c>
      <c r="G170" s="257"/>
      <c r="H170" s="257" t="s">
        <v>1782</v>
      </c>
      <c r="I170" s="257" t="s">
        <v>1734</v>
      </c>
      <c r="J170" s="257" t="s">
        <v>1783</v>
      </c>
      <c r="K170" s="303"/>
    </row>
    <row r="171" spans="2:11" s="1" customFormat="1" ht="15" customHeight="1">
      <c r="B171" s="280"/>
      <c r="C171" s="257" t="s">
        <v>1680</v>
      </c>
      <c r="D171" s="257"/>
      <c r="E171" s="257"/>
      <c r="F171" s="278" t="s">
        <v>1732</v>
      </c>
      <c r="G171" s="257"/>
      <c r="H171" s="257" t="s">
        <v>1799</v>
      </c>
      <c r="I171" s="257" t="s">
        <v>1734</v>
      </c>
      <c r="J171" s="257" t="s">
        <v>1783</v>
      </c>
      <c r="K171" s="303"/>
    </row>
    <row r="172" spans="2:11" s="1" customFormat="1" ht="15" customHeight="1">
      <c r="B172" s="280"/>
      <c r="C172" s="257" t="s">
        <v>1737</v>
      </c>
      <c r="D172" s="257"/>
      <c r="E172" s="257"/>
      <c r="F172" s="278" t="s">
        <v>1738</v>
      </c>
      <c r="G172" s="257"/>
      <c r="H172" s="257" t="s">
        <v>1799</v>
      </c>
      <c r="I172" s="257" t="s">
        <v>1734</v>
      </c>
      <c r="J172" s="257">
        <v>50</v>
      </c>
      <c r="K172" s="303"/>
    </row>
    <row r="173" spans="2:11" s="1" customFormat="1" ht="15" customHeight="1">
      <c r="B173" s="280"/>
      <c r="C173" s="257" t="s">
        <v>1740</v>
      </c>
      <c r="D173" s="257"/>
      <c r="E173" s="257"/>
      <c r="F173" s="278" t="s">
        <v>1732</v>
      </c>
      <c r="G173" s="257"/>
      <c r="H173" s="257" t="s">
        <v>1799</v>
      </c>
      <c r="I173" s="257" t="s">
        <v>1742</v>
      </c>
      <c r="J173" s="257"/>
      <c r="K173" s="303"/>
    </row>
    <row r="174" spans="2:11" s="1" customFormat="1" ht="15" customHeight="1">
      <c r="B174" s="280"/>
      <c r="C174" s="257" t="s">
        <v>1751</v>
      </c>
      <c r="D174" s="257"/>
      <c r="E174" s="257"/>
      <c r="F174" s="278" t="s">
        <v>1738</v>
      </c>
      <c r="G174" s="257"/>
      <c r="H174" s="257" t="s">
        <v>1799</v>
      </c>
      <c r="I174" s="257" t="s">
        <v>1734</v>
      </c>
      <c r="J174" s="257">
        <v>50</v>
      </c>
      <c r="K174" s="303"/>
    </row>
    <row r="175" spans="2:11" s="1" customFormat="1" ht="15" customHeight="1">
      <c r="B175" s="280"/>
      <c r="C175" s="257" t="s">
        <v>1759</v>
      </c>
      <c r="D175" s="257"/>
      <c r="E175" s="257"/>
      <c r="F175" s="278" t="s">
        <v>1738</v>
      </c>
      <c r="G175" s="257"/>
      <c r="H175" s="257" t="s">
        <v>1799</v>
      </c>
      <c r="I175" s="257" t="s">
        <v>1734</v>
      </c>
      <c r="J175" s="257">
        <v>50</v>
      </c>
      <c r="K175" s="303"/>
    </row>
    <row r="176" spans="2:11" s="1" customFormat="1" ht="15" customHeight="1">
      <c r="B176" s="280"/>
      <c r="C176" s="257" t="s">
        <v>1757</v>
      </c>
      <c r="D176" s="257"/>
      <c r="E176" s="257"/>
      <c r="F176" s="278" t="s">
        <v>1738</v>
      </c>
      <c r="G176" s="257"/>
      <c r="H176" s="257" t="s">
        <v>1799</v>
      </c>
      <c r="I176" s="257" t="s">
        <v>1734</v>
      </c>
      <c r="J176" s="257">
        <v>50</v>
      </c>
      <c r="K176" s="303"/>
    </row>
    <row r="177" spans="2:11" s="1" customFormat="1" ht="15" customHeight="1">
      <c r="B177" s="280"/>
      <c r="C177" s="257" t="s">
        <v>118</v>
      </c>
      <c r="D177" s="257"/>
      <c r="E177" s="257"/>
      <c r="F177" s="278" t="s">
        <v>1732</v>
      </c>
      <c r="G177" s="257"/>
      <c r="H177" s="257" t="s">
        <v>1800</v>
      </c>
      <c r="I177" s="257" t="s">
        <v>1801</v>
      </c>
      <c r="J177" s="257"/>
      <c r="K177" s="303"/>
    </row>
    <row r="178" spans="2:11" s="1" customFormat="1" ht="15" customHeight="1">
      <c r="B178" s="280"/>
      <c r="C178" s="257" t="s">
        <v>57</v>
      </c>
      <c r="D178" s="257"/>
      <c r="E178" s="257"/>
      <c r="F178" s="278" t="s">
        <v>1732</v>
      </c>
      <c r="G178" s="257"/>
      <c r="H178" s="257" t="s">
        <v>1802</v>
      </c>
      <c r="I178" s="257" t="s">
        <v>1803</v>
      </c>
      <c r="J178" s="257">
        <v>1</v>
      </c>
      <c r="K178" s="303"/>
    </row>
    <row r="179" spans="2:11" s="1" customFormat="1" ht="15" customHeight="1">
      <c r="B179" s="280"/>
      <c r="C179" s="257" t="s">
        <v>53</v>
      </c>
      <c r="D179" s="257"/>
      <c r="E179" s="257"/>
      <c r="F179" s="278" t="s">
        <v>1732</v>
      </c>
      <c r="G179" s="257"/>
      <c r="H179" s="257" t="s">
        <v>1804</v>
      </c>
      <c r="I179" s="257" t="s">
        <v>1734</v>
      </c>
      <c r="J179" s="257">
        <v>20</v>
      </c>
      <c r="K179" s="303"/>
    </row>
    <row r="180" spans="2:11" s="1" customFormat="1" ht="15" customHeight="1">
      <c r="B180" s="280"/>
      <c r="C180" s="257" t="s">
        <v>54</v>
      </c>
      <c r="D180" s="257"/>
      <c r="E180" s="257"/>
      <c r="F180" s="278" t="s">
        <v>1732</v>
      </c>
      <c r="G180" s="257"/>
      <c r="H180" s="257" t="s">
        <v>1805</v>
      </c>
      <c r="I180" s="257" t="s">
        <v>1734</v>
      </c>
      <c r="J180" s="257">
        <v>255</v>
      </c>
      <c r="K180" s="303"/>
    </row>
    <row r="181" spans="2:11" s="1" customFormat="1" ht="15" customHeight="1">
      <c r="B181" s="280"/>
      <c r="C181" s="257" t="s">
        <v>119</v>
      </c>
      <c r="D181" s="257"/>
      <c r="E181" s="257"/>
      <c r="F181" s="278" t="s">
        <v>1732</v>
      </c>
      <c r="G181" s="257"/>
      <c r="H181" s="257" t="s">
        <v>1696</v>
      </c>
      <c r="I181" s="257" t="s">
        <v>1734</v>
      </c>
      <c r="J181" s="257">
        <v>10</v>
      </c>
      <c r="K181" s="303"/>
    </row>
    <row r="182" spans="2:11" s="1" customFormat="1" ht="15" customHeight="1">
      <c r="B182" s="280"/>
      <c r="C182" s="257" t="s">
        <v>120</v>
      </c>
      <c r="D182" s="257"/>
      <c r="E182" s="257"/>
      <c r="F182" s="278" t="s">
        <v>1732</v>
      </c>
      <c r="G182" s="257"/>
      <c r="H182" s="257" t="s">
        <v>1806</v>
      </c>
      <c r="I182" s="257" t="s">
        <v>1767</v>
      </c>
      <c r="J182" s="257"/>
      <c r="K182" s="303"/>
    </row>
    <row r="183" spans="2:11" s="1" customFormat="1" ht="15" customHeight="1">
      <c r="B183" s="280"/>
      <c r="C183" s="257" t="s">
        <v>1807</v>
      </c>
      <c r="D183" s="257"/>
      <c r="E183" s="257"/>
      <c r="F183" s="278" t="s">
        <v>1732</v>
      </c>
      <c r="G183" s="257"/>
      <c r="H183" s="257" t="s">
        <v>1808</v>
      </c>
      <c r="I183" s="257" t="s">
        <v>1767</v>
      </c>
      <c r="J183" s="257"/>
      <c r="K183" s="303"/>
    </row>
    <row r="184" spans="2:11" s="1" customFormat="1" ht="15" customHeight="1">
      <c r="B184" s="280"/>
      <c r="C184" s="257" t="s">
        <v>1796</v>
      </c>
      <c r="D184" s="257"/>
      <c r="E184" s="257"/>
      <c r="F184" s="278" t="s">
        <v>1732</v>
      </c>
      <c r="G184" s="257"/>
      <c r="H184" s="257" t="s">
        <v>1809</v>
      </c>
      <c r="I184" s="257" t="s">
        <v>1767</v>
      </c>
      <c r="J184" s="257"/>
      <c r="K184" s="303"/>
    </row>
    <row r="185" spans="2:11" s="1" customFormat="1" ht="15" customHeight="1">
      <c r="B185" s="280"/>
      <c r="C185" s="257" t="s">
        <v>122</v>
      </c>
      <c r="D185" s="257"/>
      <c r="E185" s="257"/>
      <c r="F185" s="278" t="s">
        <v>1738</v>
      </c>
      <c r="G185" s="257"/>
      <c r="H185" s="257" t="s">
        <v>1810</v>
      </c>
      <c r="I185" s="257" t="s">
        <v>1734</v>
      </c>
      <c r="J185" s="257">
        <v>50</v>
      </c>
      <c r="K185" s="303"/>
    </row>
    <row r="186" spans="2:11" s="1" customFormat="1" ht="15" customHeight="1">
      <c r="B186" s="280"/>
      <c r="C186" s="257" t="s">
        <v>1811</v>
      </c>
      <c r="D186" s="257"/>
      <c r="E186" s="257"/>
      <c r="F186" s="278" t="s">
        <v>1738</v>
      </c>
      <c r="G186" s="257"/>
      <c r="H186" s="257" t="s">
        <v>1812</v>
      </c>
      <c r="I186" s="257" t="s">
        <v>1813</v>
      </c>
      <c r="J186" s="257"/>
      <c r="K186" s="303"/>
    </row>
    <row r="187" spans="2:11" s="1" customFormat="1" ht="15" customHeight="1">
      <c r="B187" s="280"/>
      <c r="C187" s="257" t="s">
        <v>1814</v>
      </c>
      <c r="D187" s="257"/>
      <c r="E187" s="257"/>
      <c r="F187" s="278" t="s">
        <v>1738</v>
      </c>
      <c r="G187" s="257"/>
      <c r="H187" s="257" t="s">
        <v>1815</v>
      </c>
      <c r="I187" s="257" t="s">
        <v>1813</v>
      </c>
      <c r="J187" s="257"/>
      <c r="K187" s="303"/>
    </row>
    <row r="188" spans="2:11" s="1" customFormat="1" ht="15" customHeight="1">
      <c r="B188" s="280"/>
      <c r="C188" s="257" t="s">
        <v>1816</v>
      </c>
      <c r="D188" s="257"/>
      <c r="E188" s="257"/>
      <c r="F188" s="278" t="s">
        <v>1738</v>
      </c>
      <c r="G188" s="257"/>
      <c r="H188" s="257" t="s">
        <v>1817</v>
      </c>
      <c r="I188" s="257" t="s">
        <v>1813</v>
      </c>
      <c r="J188" s="257"/>
      <c r="K188" s="303"/>
    </row>
    <row r="189" spans="2:11" s="1" customFormat="1" ht="15" customHeight="1">
      <c r="B189" s="280"/>
      <c r="C189" s="316" t="s">
        <v>1818</v>
      </c>
      <c r="D189" s="257"/>
      <c r="E189" s="257"/>
      <c r="F189" s="278" t="s">
        <v>1738</v>
      </c>
      <c r="G189" s="257"/>
      <c r="H189" s="257" t="s">
        <v>1819</v>
      </c>
      <c r="I189" s="257" t="s">
        <v>1820</v>
      </c>
      <c r="J189" s="317" t="s">
        <v>1821</v>
      </c>
      <c r="K189" s="303"/>
    </row>
    <row r="190" spans="2:11" s="1" customFormat="1" ht="15" customHeight="1">
      <c r="B190" s="280"/>
      <c r="C190" s="316" t="s">
        <v>42</v>
      </c>
      <c r="D190" s="257"/>
      <c r="E190" s="257"/>
      <c r="F190" s="278" t="s">
        <v>1732</v>
      </c>
      <c r="G190" s="257"/>
      <c r="H190" s="254" t="s">
        <v>1822</v>
      </c>
      <c r="I190" s="257" t="s">
        <v>1823</v>
      </c>
      <c r="J190" s="257"/>
      <c r="K190" s="303"/>
    </row>
    <row r="191" spans="2:11" s="1" customFormat="1" ht="15" customHeight="1">
      <c r="B191" s="280"/>
      <c r="C191" s="316" t="s">
        <v>1824</v>
      </c>
      <c r="D191" s="257"/>
      <c r="E191" s="257"/>
      <c r="F191" s="278" t="s">
        <v>1732</v>
      </c>
      <c r="G191" s="257"/>
      <c r="H191" s="257" t="s">
        <v>1825</v>
      </c>
      <c r="I191" s="257" t="s">
        <v>1767</v>
      </c>
      <c r="J191" s="257"/>
      <c r="K191" s="303"/>
    </row>
    <row r="192" spans="2:11" s="1" customFormat="1" ht="15" customHeight="1">
      <c r="B192" s="280"/>
      <c r="C192" s="316" t="s">
        <v>1826</v>
      </c>
      <c r="D192" s="257"/>
      <c r="E192" s="257"/>
      <c r="F192" s="278" t="s">
        <v>1732</v>
      </c>
      <c r="G192" s="257"/>
      <c r="H192" s="257" t="s">
        <v>1827</v>
      </c>
      <c r="I192" s="257" t="s">
        <v>1767</v>
      </c>
      <c r="J192" s="257"/>
      <c r="K192" s="303"/>
    </row>
    <row r="193" spans="2:11" s="1" customFormat="1" ht="15" customHeight="1">
      <c r="B193" s="280"/>
      <c r="C193" s="316" t="s">
        <v>1828</v>
      </c>
      <c r="D193" s="257"/>
      <c r="E193" s="257"/>
      <c r="F193" s="278" t="s">
        <v>1738</v>
      </c>
      <c r="G193" s="257"/>
      <c r="H193" s="257" t="s">
        <v>1829</v>
      </c>
      <c r="I193" s="257" t="s">
        <v>1767</v>
      </c>
      <c r="J193" s="257"/>
      <c r="K193" s="303"/>
    </row>
    <row r="194" spans="2:11" s="1" customFormat="1" ht="15" customHeight="1">
      <c r="B194" s="309"/>
      <c r="C194" s="318"/>
      <c r="D194" s="289"/>
      <c r="E194" s="289"/>
      <c r="F194" s="289"/>
      <c r="G194" s="289"/>
      <c r="H194" s="289"/>
      <c r="I194" s="289"/>
      <c r="J194" s="289"/>
      <c r="K194" s="310"/>
    </row>
    <row r="195" spans="2:11" s="1" customFormat="1" ht="18.75" customHeight="1">
      <c r="B195" s="291"/>
      <c r="C195" s="301"/>
      <c r="D195" s="301"/>
      <c r="E195" s="301"/>
      <c r="F195" s="311"/>
      <c r="G195" s="301"/>
      <c r="H195" s="301"/>
      <c r="I195" s="301"/>
      <c r="J195" s="301"/>
      <c r="K195" s="291"/>
    </row>
    <row r="196" spans="2:11" s="1" customFormat="1" ht="18.75" customHeight="1">
      <c r="B196" s="291"/>
      <c r="C196" s="301"/>
      <c r="D196" s="301"/>
      <c r="E196" s="301"/>
      <c r="F196" s="311"/>
      <c r="G196" s="301"/>
      <c r="H196" s="301"/>
      <c r="I196" s="301"/>
      <c r="J196" s="301"/>
      <c r="K196" s="291"/>
    </row>
    <row r="197" spans="2:11" s="1" customFormat="1" ht="18.75" customHeight="1">
      <c r="B197" s="264"/>
      <c r="C197" s="264"/>
      <c r="D197" s="264"/>
      <c r="E197" s="264"/>
      <c r="F197" s="264"/>
      <c r="G197" s="264"/>
      <c r="H197" s="264"/>
      <c r="I197" s="264"/>
      <c r="J197" s="264"/>
      <c r="K197" s="264"/>
    </row>
    <row r="198" spans="2:11" s="1" customFormat="1" ht="13.5">
      <c r="B198" s="246"/>
      <c r="C198" s="247"/>
      <c r="D198" s="247"/>
      <c r="E198" s="247"/>
      <c r="F198" s="247"/>
      <c r="G198" s="247"/>
      <c r="H198" s="247"/>
      <c r="I198" s="247"/>
      <c r="J198" s="247"/>
      <c r="K198" s="248"/>
    </row>
    <row r="199" spans="2:11" s="1" customFormat="1" ht="21">
      <c r="B199" s="249"/>
      <c r="C199" s="377" t="s">
        <v>1830</v>
      </c>
      <c r="D199" s="377"/>
      <c r="E199" s="377"/>
      <c r="F199" s="377"/>
      <c r="G199" s="377"/>
      <c r="H199" s="377"/>
      <c r="I199" s="377"/>
      <c r="J199" s="377"/>
      <c r="K199" s="250"/>
    </row>
    <row r="200" spans="2:11" s="1" customFormat="1" ht="25.5" customHeight="1">
      <c r="B200" s="249"/>
      <c r="C200" s="319" t="s">
        <v>1831</v>
      </c>
      <c r="D200" s="319"/>
      <c r="E200" s="319"/>
      <c r="F200" s="319" t="s">
        <v>1832</v>
      </c>
      <c r="G200" s="320"/>
      <c r="H200" s="378" t="s">
        <v>1833</v>
      </c>
      <c r="I200" s="378"/>
      <c r="J200" s="378"/>
      <c r="K200" s="250"/>
    </row>
    <row r="201" spans="2:11" s="1" customFormat="1" ht="5.25" customHeight="1">
      <c r="B201" s="280"/>
      <c r="C201" s="275"/>
      <c r="D201" s="275"/>
      <c r="E201" s="275"/>
      <c r="F201" s="275"/>
      <c r="G201" s="301"/>
      <c r="H201" s="275"/>
      <c r="I201" s="275"/>
      <c r="J201" s="275"/>
      <c r="K201" s="303"/>
    </row>
    <row r="202" spans="2:11" s="1" customFormat="1" ht="15" customHeight="1">
      <c r="B202" s="280"/>
      <c r="C202" s="257" t="s">
        <v>1823</v>
      </c>
      <c r="D202" s="257"/>
      <c r="E202" s="257"/>
      <c r="F202" s="278" t="s">
        <v>43</v>
      </c>
      <c r="G202" s="257"/>
      <c r="H202" s="379" t="s">
        <v>1834</v>
      </c>
      <c r="I202" s="379"/>
      <c r="J202" s="379"/>
      <c r="K202" s="303"/>
    </row>
    <row r="203" spans="2:11" s="1" customFormat="1" ht="15" customHeight="1">
      <c r="B203" s="280"/>
      <c r="C203" s="257"/>
      <c r="D203" s="257"/>
      <c r="E203" s="257"/>
      <c r="F203" s="278" t="s">
        <v>44</v>
      </c>
      <c r="G203" s="257"/>
      <c r="H203" s="379" t="s">
        <v>1835</v>
      </c>
      <c r="I203" s="379"/>
      <c r="J203" s="379"/>
      <c r="K203" s="303"/>
    </row>
    <row r="204" spans="2:11" s="1" customFormat="1" ht="15" customHeight="1">
      <c r="B204" s="280"/>
      <c r="C204" s="257"/>
      <c r="D204" s="257"/>
      <c r="E204" s="257"/>
      <c r="F204" s="278" t="s">
        <v>47</v>
      </c>
      <c r="G204" s="257"/>
      <c r="H204" s="379" t="s">
        <v>1836</v>
      </c>
      <c r="I204" s="379"/>
      <c r="J204" s="379"/>
      <c r="K204" s="303"/>
    </row>
    <row r="205" spans="2:11" s="1" customFormat="1" ht="15" customHeight="1">
      <c r="B205" s="280"/>
      <c r="C205" s="257"/>
      <c r="D205" s="257"/>
      <c r="E205" s="257"/>
      <c r="F205" s="278" t="s">
        <v>45</v>
      </c>
      <c r="G205" s="257"/>
      <c r="H205" s="379" t="s">
        <v>1837</v>
      </c>
      <c r="I205" s="379"/>
      <c r="J205" s="379"/>
      <c r="K205" s="303"/>
    </row>
    <row r="206" spans="2:11" s="1" customFormat="1" ht="15" customHeight="1">
      <c r="B206" s="280"/>
      <c r="C206" s="257"/>
      <c r="D206" s="257"/>
      <c r="E206" s="257"/>
      <c r="F206" s="278" t="s">
        <v>46</v>
      </c>
      <c r="G206" s="257"/>
      <c r="H206" s="379" t="s">
        <v>1838</v>
      </c>
      <c r="I206" s="379"/>
      <c r="J206" s="379"/>
      <c r="K206" s="303"/>
    </row>
    <row r="207" spans="2:11" s="1" customFormat="1" ht="15" customHeight="1">
      <c r="B207" s="280"/>
      <c r="C207" s="257"/>
      <c r="D207" s="257"/>
      <c r="E207" s="257"/>
      <c r="F207" s="278"/>
      <c r="G207" s="257"/>
      <c r="H207" s="257"/>
      <c r="I207" s="257"/>
      <c r="J207" s="257"/>
      <c r="K207" s="303"/>
    </row>
    <row r="208" spans="2:11" s="1" customFormat="1" ht="15" customHeight="1">
      <c r="B208" s="280"/>
      <c r="C208" s="257" t="s">
        <v>1779</v>
      </c>
      <c r="D208" s="257"/>
      <c r="E208" s="257"/>
      <c r="F208" s="278" t="s">
        <v>79</v>
      </c>
      <c r="G208" s="257"/>
      <c r="H208" s="379" t="s">
        <v>1839</v>
      </c>
      <c r="I208" s="379"/>
      <c r="J208" s="379"/>
      <c r="K208" s="303"/>
    </row>
    <row r="209" spans="2:11" s="1" customFormat="1" ht="15" customHeight="1">
      <c r="B209" s="280"/>
      <c r="C209" s="257"/>
      <c r="D209" s="257"/>
      <c r="E209" s="257"/>
      <c r="F209" s="278" t="s">
        <v>1676</v>
      </c>
      <c r="G209" s="257"/>
      <c r="H209" s="379" t="s">
        <v>1677</v>
      </c>
      <c r="I209" s="379"/>
      <c r="J209" s="379"/>
      <c r="K209" s="303"/>
    </row>
    <row r="210" spans="2:11" s="1" customFormat="1" ht="15" customHeight="1">
      <c r="B210" s="280"/>
      <c r="C210" s="257"/>
      <c r="D210" s="257"/>
      <c r="E210" s="257"/>
      <c r="F210" s="278" t="s">
        <v>1674</v>
      </c>
      <c r="G210" s="257"/>
      <c r="H210" s="379" t="s">
        <v>1840</v>
      </c>
      <c r="I210" s="379"/>
      <c r="J210" s="379"/>
      <c r="K210" s="303"/>
    </row>
    <row r="211" spans="2:11" s="1" customFormat="1" ht="15" customHeight="1">
      <c r="B211" s="321"/>
      <c r="C211" s="257"/>
      <c r="D211" s="257"/>
      <c r="E211" s="257"/>
      <c r="F211" s="278" t="s">
        <v>98</v>
      </c>
      <c r="G211" s="316"/>
      <c r="H211" s="380" t="s">
        <v>99</v>
      </c>
      <c r="I211" s="380"/>
      <c r="J211" s="380"/>
      <c r="K211" s="322"/>
    </row>
    <row r="212" spans="2:11" s="1" customFormat="1" ht="15" customHeight="1">
      <c r="B212" s="321"/>
      <c r="C212" s="257"/>
      <c r="D212" s="257"/>
      <c r="E212" s="257"/>
      <c r="F212" s="278" t="s">
        <v>1678</v>
      </c>
      <c r="G212" s="316"/>
      <c r="H212" s="380" t="s">
        <v>1841</v>
      </c>
      <c r="I212" s="380"/>
      <c r="J212" s="380"/>
      <c r="K212" s="322"/>
    </row>
    <row r="213" spans="2:11" s="1" customFormat="1" ht="15" customHeight="1">
      <c r="B213" s="321"/>
      <c r="C213" s="257"/>
      <c r="D213" s="257"/>
      <c r="E213" s="257"/>
      <c r="F213" s="278"/>
      <c r="G213" s="316"/>
      <c r="H213" s="307"/>
      <c r="I213" s="307"/>
      <c r="J213" s="307"/>
      <c r="K213" s="322"/>
    </row>
    <row r="214" spans="2:11" s="1" customFormat="1" ht="15" customHeight="1">
      <c r="B214" s="321"/>
      <c r="C214" s="257" t="s">
        <v>1803</v>
      </c>
      <c r="D214" s="257"/>
      <c r="E214" s="257"/>
      <c r="F214" s="278">
        <v>1</v>
      </c>
      <c r="G214" s="316"/>
      <c r="H214" s="380" t="s">
        <v>1842</v>
      </c>
      <c r="I214" s="380"/>
      <c r="J214" s="380"/>
      <c r="K214" s="322"/>
    </row>
    <row r="215" spans="2:11" s="1" customFormat="1" ht="15" customHeight="1">
      <c r="B215" s="321"/>
      <c r="C215" s="257"/>
      <c r="D215" s="257"/>
      <c r="E215" s="257"/>
      <c r="F215" s="278">
        <v>2</v>
      </c>
      <c r="G215" s="316"/>
      <c r="H215" s="380" t="s">
        <v>1843</v>
      </c>
      <c r="I215" s="380"/>
      <c r="J215" s="380"/>
      <c r="K215" s="322"/>
    </row>
    <row r="216" spans="2:11" s="1" customFormat="1" ht="15" customHeight="1">
      <c r="B216" s="321"/>
      <c r="C216" s="257"/>
      <c r="D216" s="257"/>
      <c r="E216" s="257"/>
      <c r="F216" s="278">
        <v>3</v>
      </c>
      <c r="G216" s="316"/>
      <c r="H216" s="380" t="s">
        <v>1844</v>
      </c>
      <c r="I216" s="380"/>
      <c r="J216" s="380"/>
      <c r="K216" s="322"/>
    </row>
    <row r="217" spans="2:11" s="1" customFormat="1" ht="15" customHeight="1">
      <c r="B217" s="321"/>
      <c r="C217" s="257"/>
      <c r="D217" s="257"/>
      <c r="E217" s="257"/>
      <c r="F217" s="278">
        <v>4</v>
      </c>
      <c r="G217" s="316"/>
      <c r="H217" s="380" t="s">
        <v>1845</v>
      </c>
      <c r="I217" s="380"/>
      <c r="J217" s="380"/>
      <c r="K217" s="322"/>
    </row>
    <row r="218" spans="2:11" s="1" customFormat="1" ht="12.75" customHeight="1">
      <c r="B218" s="323"/>
      <c r="C218" s="324"/>
      <c r="D218" s="324"/>
      <c r="E218" s="324"/>
      <c r="F218" s="324"/>
      <c r="G218" s="324"/>
      <c r="H218" s="324"/>
      <c r="I218" s="324"/>
      <c r="J218" s="324"/>
      <c r="K218" s="32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SO 101 - Polní cesta C5</vt:lpstr>
      <vt:lpstr>SO 102 - Odvodnění</vt:lpstr>
      <vt:lpstr>SO 151 - Propustek č.2</vt:lpstr>
      <vt:lpstr>SO 201 - Most</vt:lpstr>
      <vt:lpstr>SO 801 - Kácení zeleně</vt:lpstr>
      <vt:lpstr>SO 802 - Výsadba KZ2</vt:lpstr>
      <vt:lpstr>VON - Vedlejší a ostatní ...</vt:lpstr>
      <vt:lpstr>Pokyny pro vyplnění</vt:lpstr>
      <vt:lpstr>'Rekapitulace stavby'!Názvy_tisku</vt:lpstr>
      <vt:lpstr>'SO 101 - Polní cesta C5'!Názvy_tisku</vt:lpstr>
      <vt:lpstr>'SO 102 - Odvodnění'!Názvy_tisku</vt:lpstr>
      <vt:lpstr>'SO 151 - Propustek č.2'!Názvy_tisku</vt:lpstr>
      <vt:lpstr>'SO 201 - Most'!Názvy_tisku</vt:lpstr>
      <vt:lpstr>'SO 801 - Kácení zeleně'!Názvy_tisku</vt:lpstr>
      <vt:lpstr>'SO 802 - Výsadba KZ2'!Názvy_tisku</vt:lpstr>
      <vt:lpstr>'VON - Vedlejší a ostatní ...'!Názvy_tisku</vt:lpstr>
      <vt:lpstr>'Pokyny pro vyplnění'!Oblast_tisku</vt:lpstr>
      <vt:lpstr>'Rekapitulace stavby'!Oblast_tisku</vt:lpstr>
      <vt:lpstr>'SO 101 - Polní cesta C5'!Oblast_tisku</vt:lpstr>
      <vt:lpstr>'SO 102 - Odvodnění'!Oblast_tisku</vt:lpstr>
      <vt:lpstr>'SO 151 - Propustek č.2'!Oblast_tisku</vt:lpstr>
      <vt:lpstr>'SO 201 - Most'!Oblast_tisku</vt:lpstr>
      <vt:lpstr>'SO 801 - Kácení zeleně'!Oblast_tisku</vt:lpstr>
      <vt:lpstr>'SO 802 - Výsadba KZ2'!Oblast_tisku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Lucie Wojčiková</dc:creator>
  <cp:lastModifiedBy>Rýdl Václav Ing.</cp:lastModifiedBy>
  <dcterms:created xsi:type="dcterms:W3CDTF">2021-04-08T11:43:35Z</dcterms:created>
  <dcterms:modified xsi:type="dcterms:W3CDTF">2021-04-14T14:08:43Z</dcterms:modified>
</cp:coreProperties>
</file>