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SO 01-1 - Cesta P4" sheetId="2" r:id="rId2"/>
    <sheet name="SO 02-1 - Cesta Pv1" sheetId="3" r:id="rId3"/>
    <sheet name="SO 02-2 - Cesta Pv2" sheetId="4" r:id="rId4"/>
    <sheet name="SO 02-3 - Cesta Pv3" sheetId="5" r:id="rId5"/>
    <sheet name="SO 02-4 - Cesta Pv11" sheetId="6" r:id="rId6"/>
    <sheet name="SO 03-1 - Výsadba" sheetId="7" r:id="rId7"/>
    <sheet name="SO 03-2 - 1. rok následné..." sheetId="8" r:id="rId8"/>
    <sheet name="SO 03-3 - 2. rok následné..." sheetId="9" r:id="rId9"/>
    <sheet name="SO 03-4 - 3. rok následné..." sheetId="10" r:id="rId10"/>
    <sheet name="Pokyny pro vyplnění" sheetId="11" r:id="rId11"/>
  </sheets>
  <definedNames>
    <definedName name="_xlnm.Print_Area" localSheetId="0">'Rekapitulace stavby'!$D$4:$AO$36,'Rekapitulace stavby'!$C$42:$AQ$67</definedName>
    <definedName name="_xlnm.Print_Titles" localSheetId="0">'Rekapitulace stavby'!$52:$52</definedName>
    <definedName name="_xlnm._FilterDatabase" localSheetId="1" hidden="1">'SO 01-1 - Cesta P4'!$C$102:$K$594</definedName>
    <definedName name="_xlnm.Print_Area" localSheetId="1">'SO 01-1 - Cesta P4'!$C$4:$J$41,'SO 01-1 - Cesta P4'!$C$47:$J$82,'SO 01-1 - Cesta P4'!$C$88:$K$594</definedName>
    <definedName name="_xlnm.Print_Titles" localSheetId="1">'SO 01-1 - Cesta P4'!$102:$102</definedName>
    <definedName name="_xlnm._FilterDatabase" localSheetId="2" hidden="1">'SO 02-1 - Cesta Pv1'!$C$102:$K$488</definedName>
    <definedName name="_xlnm.Print_Area" localSheetId="2">'SO 02-1 - Cesta Pv1'!$C$4:$J$41,'SO 02-1 - Cesta Pv1'!$C$47:$J$82,'SO 02-1 - Cesta Pv1'!$C$88:$K$488</definedName>
    <definedName name="_xlnm.Print_Titles" localSheetId="2">'SO 02-1 - Cesta Pv1'!$102:$102</definedName>
    <definedName name="_xlnm._FilterDatabase" localSheetId="3" hidden="1">'SO 02-2 - Cesta Pv2'!$C$98:$K$376</definedName>
    <definedName name="_xlnm.Print_Area" localSheetId="3">'SO 02-2 - Cesta Pv2'!$C$4:$J$41,'SO 02-2 - Cesta Pv2'!$C$47:$J$78,'SO 02-2 - Cesta Pv2'!$C$84:$K$376</definedName>
    <definedName name="_xlnm.Print_Titles" localSheetId="3">'SO 02-2 - Cesta Pv2'!$98:$98</definedName>
    <definedName name="_xlnm._FilterDatabase" localSheetId="4" hidden="1">'SO 02-3 - Cesta Pv3'!$C$102:$K$737</definedName>
    <definedName name="_xlnm.Print_Area" localSheetId="4">'SO 02-3 - Cesta Pv3'!$C$4:$J$41,'SO 02-3 - Cesta Pv3'!$C$47:$J$82,'SO 02-3 - Cesta Pv3'!$C$88:$K$737</definedName>
    <definedName name="_xlnm.Print_Titles" localSheetId="4">'SO 02-3 - Cesta Pv3'!$102:$102</definedName>
    <definedName name="_xlnm._FilterDatabase" localSheetId="5" hidden="1">'SO 02-4 - Cesta Pv11'!$C$100:$K$498</definedName>
    <definedName name="_xlnm.Print_Area" localSheetId="5">'SO 02-4 - Cesta Pv11'!$C$4:$J$41,'SO 02-4 - Cesta Pv11'!$C$47:$J$80,'SO 02-4 - Cesta Pv11'!$C$86:$K$498</definedName>
    <definedName name="_xlnm.Print_Titles" localSheetId="5">'SO 02-4 - Cesta Pv11'!$100:$100</definedName>
    <definedName name="_xlnm._FilterDatabase" localSheetId="6" hidden="1">'SO 03-1 - Výsadba'!$C$92:$K$228</definedName>
    <definedName name="_xlnm.Print_Area" localSheetId="6">'SO 03-1 - Výsadba'!$C$4:$J$41,'SO 03-1 - Výsadba'!$C$47:$J$72,'SO 03-1 - Výsadba'!$C$78:$K$228</definedName>
    <definedName name="_xlnm.Print_Titles" localSheetId="6">'SO 03-1 - Výsadba'!$92:$92</definedName>
    <definedName name="_xlnm._FilterDatabase" localSheetId="7" hidden="1">'SO 03-2 - 1. rok následné...'!$C$87:$K$107</definedName>
    <definedName name="_xlnm.Print_Area" localSheetId="7">'SO 03-2 - 1. rok následné...'!$C$4:$J$41,'SO 03-2 - 1. rok následné...'!$C$47:$J$67,'SO 03-2 - 1. rok následné...'!$C$73:$K$107</definedName>
    <definedName name="_xlnm.Print_Titles" localSheetId="7">'SO 03-2 - 1. rok následné...'!$87:$87</definedName>
    <definedName name="_xlnm._FilterDatabase" localSheetId="8" hidden="1">'SO 03-3 - 2. rok následné...'!$C$87:$K$107</definedName>
    <definedName name="_xlnm.Print_Area" localSheetId="8">'SO 03-3 - 2. rok následné...'!$C$4:$J$41,'SO 03-3 - 2. rok následné...'!$C$47:$J$67,'SO 03-3 - 2. rok následné...'!$C$73:$K$107</definedName>
    <definedName name="_xlnm.Print_Titles" localSheetId="8">'SO 03-3 - 2. rok následné...'!$87:$87</definedName>
    <definedName name="_xlnm._FilterDatabase" localSheetId="9" hidden="1">'SO 03-4 - 3. rok následné...'!$C$87:$K$109</definedName>
    <definedName name="_xlnm.Print_Area" localSheetId="9">'SO 03-4 - 3. rok následné...'!$C$4:$J$41,'SO 03-4 - 3. rok následné...'!$C$47:$J$67,'SO 03-4 - 3. rok následné...'!$C$73:$K$109</definedName>
    <definedName name="_xlnm.Print_Titles" localSheetId="9">'SO 03-4 - 3. rok následné...'!$87:$87</definedName>
    <definedName name="_xlnm.Print_Area" localSheetId="10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10" l="1" r="J39"/>
  <c r="J38"/>
  <c i="1" r="AY66"/>
  <c i="10" r="J37"/>
  <c i="1" r="AX66"/>
  <c i="10" r="BI108"/>
  <c r="BH108"/>
  <c r="BG108"/>
  <c r="BF108"/>
  <c r="T108"/>
  <c r="T107"/>
  <c r="R108"/>
  <c r="R107"/>
  <c r="P108"/>
  <c r="P107"/>
  <c r="BI105"/>
  <c r="BH105"/>
  <c r="BG105"/>
  <c r="BF105"/>
  <c r="T105"/>
  <c r="R105"/>
  <c r="P105"/>
  <c r="BI103"/>
  <c r="BH103"/>
  <c r="BG103"/>
  <c r="BF103"/>
  <c r="T103"/>
  <c r="R103"/>
  <c r="P103"/>
  <c r="BI101"/>
  <c r="BH101"/>
  <c r="BG101"/>
  <c r="BF101"/>
  <c r="T101"/>
  <c r="R101"/>
  <c r="P101"/>
  <c r="BI99"/>
  <c r="BH99"/>
  <c r="BG99"/>
  <c r="BF99"/>
  <c r="T99"/>
  <c r="R99"/>
  <c r="P99"/>
  <c r="BI97"/>
  <c r="BH97"/>
  <c r="BG97"/>
  <c r="BF97"/>
  <c r="T97"/>
  <c r="R97"/>
  <c r="P97"/>
  <c r="BI95"/>
  <c r="BH95"/>
  <c r="BG95"/>
  <c r="BF95"/>
  <c r="T95"/>
  <c r="R95"/>
  <c r="P95"/>
  <c r="BI93"/>
  <c r="BH93"/>
  <c r="BG93"/>
  <c r="BF93"/>
  <c r="T93"/>
  <c r="R93"/>
  <c r="P93"/>
  <c r="BI91"/>
  <c r="BH91"/>
  <c r="BG91"/>
  <c r="BF91"/>
  <c r="T91"/>
  <c r="R91"/>
  <c r="P91"/>
  <c r="J85"/>
  <c r="J84"/>
  <c r="F84"/>
  <c r="F82"/>
  <c r="E80"/>
  <c r="J59"/>
  <c r="J58"/>
  <c r="F58"/>
  <c r="F56"/>
  <c r="E54"/>
  <c r="J20"/>
  <c r="E20"/>
  <c r="F59"/>
  <c r="J19"/>
  <c r="J14"/>
  <c r="J56"/>
  <c r="E7"/>
  <c r="E76"/>
  <c i="9" r="J39"/>
  <c r="J38"/>
  <c i="1" r="AY65"/>
  <c i="9" r="J37"/>
  <c i="1" r="AX65"/>
  <c i="9" r="BI106"/>
  <c r="BH106"/>
  <c r="BG106"/>
  <c r="BF106"/>
  <c r="T106"/>
  <c r="T105"/>
  <c r="R106"/>
  <c r="R105"/>
  <c r="P106"/>
  <c r="P105"/>
  <c r="BI103"/>
  <c r="BH103"/>
  <c r="BG103"/>
  <c r="BF103"/>
  <c r="T103"/>
  <c r="R103"/>
  <c r="P103"/>
  <c r="BI101"/>
  <c r="BH101"/>
  <c r="BG101"/>
  <c r="BF101"/>
  <c r="T101"/>
  <c r="R101"/>
  <c r="P101"/>
  <c r="BI99"/>
  <c r="BH99"/>
  <c r="BG99"/>
  <c r="BF99"/>
  <c r="T99"/>
  <c r="R99"/>
  <c r="P99"/>
  <c r="BI97"/>
  <c r="BH97"/>
  <c r="BG97"/>
  <c r="BF97"/>
  <c r="T97"/>
  <c r="R97"/>
  <c r="P97"/>
  <c r="BI95"/>
  <c r="BH95"/>
  <c r="BG95"/>
  <c r="BF95"/>
  <c r="T95"/>
  <c r="R95"/>
  <c r="P95"/>
  <c r="BI93"/>
  <c r="BH93"/>
  <c r="BG93"/>
  <c r="BF93"/>
  <c r="T93"/>
  <c r="R93"/>
  <c r="P93"/>
  <c r="BI91"/>
  <c r="BH91"/>
  <c r="BG91"/>
  <c r="BF91"/>
  <c r="T91"/>
  <c r="R91"/>
  <c r="P91"/>
  <c r="J85"/>
  <c r="J84"/>
  <c r="F84"/>
  <c r="F82"/>
  <c r="E80"/>
  <c r="J59"/>
  <c r="J58"/>
  <c r="F58"/>
  <c r="F56"/>
  <c r="E54"/>
  <c r="J20"/>
  <c r="E20"/>
  <c r="F85"/>
  <c r="J19"/>
  <c r="J14"/>
  <c r="J82"/>
  <c r="E7"/>
  <c r="E76"/>
  <c i="8" r="J39"/>
  <c r="J38"/>
  <c i="1" r="AY64"/>
  <c i="8" r="J37"/>
  <c i="1" r="AX64"/>
  <c i="8" r="BI106"/>
  <c r="BH106"/>
  <c r="BG106"/>
  <c r="BF106"/>
  <c r="T106"/>
  <c r="T105"/>
  <c r="R106"/>
  <c r="R105"/>
  <c r="P106"/>
  <c r="P105"/>
  <c r="BI103"/>
  <c r="BH103"/>
  <c r="BG103"/>
  <c r="BF103"/>
  <c r="T103"/>
  <c r="R103"/>
  <c r="P103"/>
  <c r="BI101"/>
  <c r="BH101"/>
  <c r="BG101"/>
  <c r="BF101"/>
  <c r="T101"/>
  <c r="R101"/>
  <c r="P101"/>
  <c r="BI99"/>
  <c r="BH99"/>
  <c r="BG99"/>
  <c r="BF99"/>
  <c r="T99"/>
  <c r="R99"/>
  <c r="P99"/>
  <c r="BI97"/>
  <c r="BH97"/>
  <c r="BG97"/>
  <c r="BF97"/>
  <c r="T97"/>
  <c r="R97"/>
  <c r="P97"/>
  <c r="BI95"/>
  <c r="BH95"/>
  <c r="BG95"/>
  <c r="BF95"/>
  <c r="T95"/>
  <c r="R95"/>
  <c r="P95"/>
  <c r="BI93"/>
  <c r="BH93"/>
  <c r="BG93"/>
  <c r="BF93"/>
  <c r="T93"/>
  <c r="R93"/>
  <c r="P93"/>
  <c r="BI91"/>
  <c r="BH91"/>
  <c r="BG91"/>
  <c r="BF91"/>
  <c r="T91"/>
  <c r="R91"/>
  <c r="P91"/>
  <c r="J85"/>
  <c r="J84"/>
  <c r="F84"/>
  <c r="F82"/>
  <c r="E80"/>
  <c r="J59"/>
  <c r="J58"/>
  <c r="F58"/>
  <c r="F56"/>
  <c r="E54"/>
  <c r="J20"/>
  <c r="E20"/>
  <c r="F85"/>
  <c r="J19"/>
  <c r="J14"/>
  <c r="J56"/>
  <c r="E7"/>
  <c r="E76"/>
  <c i="7" r="J39"/>
  <c r="J38"/>
  <c i="1" r="AY63"/>
  <c i="7" r="J37"/>
  <c i="1" r="AX63"/>
  <c i="7" r="BI222"/>
  <c r="BH222"/>
  <c r="BG222"/>
  <c r="BF222"/>
  <c r="T222"/>
  <c r="T221"/>
  <c r="R222"/>
  <c r="R221"/>
  <c r="P222"/>
  <c r="P221"/>
  <c r="BI217"/>
  <c r="BH217"/>
  <c r="BG217"/>
  <c r="BF217"/>
  <c r="T217"/>
  <c r="R217"/>
  <c r="P217"/>
  <c r="BI213"/>
  <c r="BH213"/>
  <c r="BG213"/>
  <c r="BF213"/>
  <c r="T213"/>
  <c r="R213"/>
  <c r="P213"/>
  <c r="BI208"/>
  <c r="BH208"/>
  <c r="BG208"/>
  <c r="BF208"/>
  <c r="T208"/>
  <c r="R208"/>
  <c r="P208"/>
  <c r="BI203"/>
  <c r="BH203"/>
  <c r="BG203"/>
  <c r="BF203"/>
  <c r="T203"/>
  <c r="R203"/>
  <c r="P203"/>
  <c r="BI197"/>
  <c r="BH197"/>
  <c r="BG197"/>
  <c r="BF197"/>
  <c r="T197"/>
  <c r="R197"/>
  <c r="P197"/>
  <c r="BI193"/>
  <c r="BH193"/>
  <c r="BG193"/>
  <c r="BF193"/>
  <c r="T193"/>
  <c r="R193"/>
  <c r="P193"/>
  <c r="BI189"/>
  <c r="BH189"/>
  <c r="BG189"/>
  <c r="BF189"/>
  <c r="T189"/>
  <c r="R189"/>
  <c r="P189"/>
  <c r="BI185"/>
  <c r="BH185"/>
  <c r="BG185"/>
  <c r="BF185"/>
  <c r="T185"/>
  <c r="R185"/>
  <c r="P185"/>
  <c r="BI181"/>
  <c r="BH181"/>
  <c r="BG181"/>
  <c r="BF181"/>
  <c r="T181"/>
  <c r="R181"/>
  <c r="P181"/>
  <c r="BI177"/>
  <c r="BH177"/>
  <c r="BG177"/>
  <c r="BF177"/>
  <c r="T177"/>
  <c r="T176"/>
  <c r="R177"/>
  <c r="R176"/>
  <c r="P177"/>
  <c r="P176"/>
  <c r="BI174"/>
  <c r="BH174"/>
  <c r="BG174"/>
  <c r="BF174"/>
  <c r="T174"/>
  <c r="R174"/>
  <c r="P174"/>
  <c r="BI172"/>
  <c r="BH172"/>
  <c r="BG172"/>
  <c r="BF172"/>
  <c r="T172"/>
  <c r="R172"/>
  <c r="P172"/>
  <c r="BI170"/>
  <c r="BH170"/>
  <c r="BG170"/>
  <c r="BF170"/>
  <c r="T170"/>
  <c r="R170"/>
  <c r="P170"/>
  <c r="BI168"/>
  <c r="BH168"/>
  <c r="BG168"/>
  <c r="BF168"/>
  <c r="T168"/>
  <c r="R168"/>
  <c r="P168"/>
  <c r="BI166"/>
  <c r="BH166"/>
  <c r="BG166"/>
  <c r="BF166"/>
  <c r="T166"/>
  <c r="R166"/>
  <c r="P166"/>
  <c r="BI164"/>
  <c r="BH164"/>
  <c r="BG164"/>
  <c r="BF164"/>
  <c r="T164"/>
  <c r="R164"/>
  <c r="P164"/>
  <c r="BI162"/>
  <c r="BH162"/>
  <c r="BG162"/>
  <c r="BF162"/>
  <c r="T162"/>
  <c r="R162"/>
  <c r="P162"/>
  <c r="BI160"/>
  <c r="BH160"/>
  <c r="BG160"/>
  <c r="BF160"/>
  <c r="T160"/>
  <c r="R160"/>
  <c r="P160"/>
  <c r="BI158"/>
  <c r="BH158"/>
  <c r="BG158"/>
  <c r="BF158"/>
  <c r="T158"/>
  <c r="R158"/>
  <c r="P158"/>
  <c r="BI156"/>
  <c r="BH156"/>
  <c r="BG156"/>
  <c r="BF156"/>
  <c r="T156"/>
  <c r="R156"/>
  <c r="P156"/>
  <c r="BI154"/>
  <c r="BH154"/>
  <c r="BG154"/>
  <c r="BF154"/>
  <c r="T154"/>
  <c r="R154"/>
  <c r="P154"/>
  <c r="BI152"/>
  <c r="BH152"/>
  <c r="BG152"/>
  <c r="BF152"/>
  <c r="T152"/>
  <c r="R152"/>
  <c r="P152"/>
  <c r="BI150"/>
  <c r="BH150"/>
  <c r="BG150"/>
  <c r="BF150"/>
  <c r="T150"/>
  <c r="R150"/>
  <c r="P150"/>
  <c r="BI148"/>
  <c r="BH148"/>
  <c r="BG148"/>
  <c r="BF148"/>
  <c r="T148"/>
  <c r="R148"/>
  <c r="P148"/>
  <c r="BI146"/>
  <c r="BH146"/>
  <c r="BG146"/>
  <c r="BF146"/>
  <c r="T146"/>
  <c r="R146"/>
  <c r="P146"/>
  <c r="BI144"/>
  <c r="BH144"/>
  <c r="BG144"/>
  <c r="BF144"/>
  <c r="T144"/>
  <c r="R144"/>
  <c r="P144"/>
  <c r="BI142"/>
  <c r="BH142"/>
  <c r="BG142"/>
  <c r="BF142"/>
  <c r="T142"/>
  <c r="R142"/>
  <c r="P142"/>
  <c r="BI140"/>
  <c r="BH140"/>
  <c r="BG140"/>
  <c r="BF140"/>
  <c r="T140"/>
  <c r="R140"/>
  <c r="P140"/>
  <c r="BI138"/>
  <c r="BH138"/>
  <c r="BG138"/>
  <c r="BF138"/>
  <c r="T138"/>
  <c r="R138"/>
  <c r="P138"/>
  <c r="BI136"/>
  <c r="BH136"/>
  <c r="BG136"/>
  <c r="BF136"/>
  <c r="T136"/>
  <c r="R136"/>
  <c r="P136"/>
  <c r="BI134"/>
  <c r="BH134"/>
  <c r="BG134"/>
  <c r="BF134"/>
  <c r="T134"/>
  <c r="R134"/>
  <c r="P134"/>
  <c r="BI132"/>
  <c r="BH132"/>
  <c r="BG132"/>
  <c r="BF132"/>
  <c r="T132"/>
  <c r="R132"/>
  <c r="P132"/>
  <c r="BI130"/>
  <c r="BH130"/>
  <c r="BG130"/>
  <c r="BF130"/>
  <c r="T130"/>
  <c r="R130"/>
  <c r="P130"/>
  <c r="BI128"/>
  <c r="BH128"/>
  <c r="BG128"/>
  <c r="BF128"/>
  <c r="T128"/>
  <c r="R128"/>
  <c r="P128"/>
  <c r="BI126"/>
  <c r="BH126"/>
  <c r="BG126"/>
  <c r="BF126"/>
  <c r="T126"/>
  <c r="R126"/>
  <c r="P126"/>
  <c r="BI124"/>
  <c r="BH124"/>
  <c r="BG124"/>
  <c r="BF124"/>
  <c r="T124"/>
  <c r="R124"/>
  <c r="P124"/>
  <c r="BI122"/>
  <c r="BH122"/>
  <c r="BG122"/>
  <c r="BF122"/>
  <c r="T122"/>
  <c r="R122"/>
  <c r="P122"/>
  <c r="BI120"/>
  <c r="BH120"/>
  <c r="BG120"/>
  <c r="BF120"/>
  <c r="T120"/>
  <c r="R120"/>
  <c r="P120"/>
  <c r="BI117"/>
  <c r="BH117"/>
  <c r="BG117"/>
  <c r="BF117"/>
  <c r="T117"/>
  <c r="R117"/>
  <c r="P117"/>
  <c r="BI115"/>
  <c r="BH115"/>
  <c r="BG115"/>
  <c r="BF115"/>
  <c r="T115"/>
  <c r="R115"/>
  <c r="P115"/>
  <c r="BI113"/>
  <c r="BH113"/>
  <c r="BG113"/>
  <c r="BF113"/>
  <c r="T113"/>
  <c r="R113"/>
  <c r="P113"/>
  <c r="BI111"/>
  <c r="BH111"/>
  <c r="BG111"/>
  <c r="BF111"/>
  <c r="T111"/>
  <c r="R111"/>
  <c r="P111"/>
  <c r="BI109"/>
  <c r="BH109"/>
  <c r="BG109"/>
  <c r="BF109"/>
  <c r="T109"/>
  <c r="R109"/>
  <c r="P109"/>
  <c r="BI107"/>
  <c r="BH107"/>
  <c r="BG107"/>
  <c r="BF107"/>
  <c r="T107"/>
  <c r="R107"/>
  <c r="P107"/>
  <c r="BI103"/>
  <c r="BH103"/>
  <c r="BG103"/>
  <c r="BF103"/>
  <c r="T103"/>
  <c r="R103"/>
  <c r="P103"/>
  <c r="BI101"/>
  <c r="BH101"/>
  <c r="BG101"/>
  <c r="BF101"/>
  <c r="T101"/>
  <c r="R101"/>
  <c r="P101"/>
  <c r="BI98"/>
  <c r="BH98"/>
  <c r="BG98"/>
  <c r="BF98"/>
  <c r="T98"/>
  <c r="R98"/>
  <c r="P98"/>
  <c r="BI96"/>
  <c r="BH96"/>
  <c r="BG96"/>
  <c r="BF96"/>
  <c r="T96"/>
  <c r="R96"/>
  <c r="P96"/>
  <c r="J90"/>
  <c r="J89"/>
  <c r="F89"/>
  <c r="F87"/>
  <c r="E85"/>
  <c r="J59"/>
  <c r="J58"/>
  <c r="F58"/>
  <c r="F56"/>
  <c r="E54"/>
  <c r="J20"/>
  <c r="E20"/>
  <c r="F90"/>
  <c r="J19"/>
  <c r="J14"/>
  <c r="J87"/>
  <c r="E7"/>
  <c r="E81"/>
  <c i="6" r="J39"/>
  <c r="J38"/>
  <c i="1" r="AY61"/>
  <c i="6" r="J37"/>
  <c i="1" r="AX61"/>
  <c i="6" r="BI494"/>
  <c r="BH494"/>
  <c r="BG494"/>
  <c r="BF494"/>
  <c r="T494"/>
  <c r="T493"/>
  <c r="R494"/>
  <c r="R493"/>
  <c r="P494"/>
  <c r="P493"/>
  <c r="BI486"/>
  <c r="BH486"/>
  <c r="BG486"/>
  <c r="BF486"/>
  <c r="T486"/>
  <c r="T485"/>
  <c r="R486"/>
  <c r="R485"/>
  <c r="P486"/>
  <c r="P485"/>
  <c r="BI481"/>
  <c r="BH481"/>
  <c r="BG481"/>
  <c r="BF481"/>
  <c r="T481"/>
  <c r="R481"/>
  <c r="P481"/>
  <c r="BI477"/>
  <c r="BH477"/>
  <c r="BG477"/>
  <c r="BF477"/>
  <c r="T477"/>
  <c r="R477"/>
  <c r="P477"/>
  <c r="BI473"/>
  <c r="BH473"/>
  <c r="BG473"/>
  <c r="BF473"/>
  <c r="T473"/>
  <c r="R473"/>
  <c r="P473"/>
  <c r="BI469"/>
  <c r="BH469"/>
  <c r="BG469"/>
  <c r="BF469"/>
  <c r="T469"/>
  <c r="R469"/>
  <c r="P469"/>
  <c r="BI465"/>
  <c r="BH465"/>
  <c r="BG465"/>
  <c r="BF465"/>
  <c r="T465"/>
  <c r="R465"/>
  <c r="P465"/>
  <c r="BI458"/>
  <c r="BH458"/>
  <c r="BG458"/>
  <c r="BF458"/>
  <c r="T458"/>
  <c r="R458"/>
  <c r="P458"/>
  <c r="BI453"/>
  <c r="BH453"/>
  <c r="BG453"/>
  <c r="BF453"/>
  <c r="T453"/>
  <c r="T447"/>
  <c r="R453"/>
  <c r="R447"/>
  <c r="P453"/>
  <c r="P447"/>
  <c r="BI448"/>
  <c r="BH448"/>
  <c r="BG448"/>
  <c r="BF448"/>
  <c r="T448"/>
  <c r="R448"/>
  <c r="P448"/>
  <c r="BI442"/>
  <c r="BH442"/>
  <c r="BG442"/>
  <c r="BF442"/>
  <c r="T442"/>
  <c r="R442"/>
  <c r="P442"/>
  <c r="BI438"/>
  <c r="BH438"/>
  <c r="BG438"/>
  <c r="BF438"/>
  <c r="T438"/>
  <c r="R438"/>
  <c r="P438"/>
  <c r="BI434"/>
  <c r="BH434"/>
  <c r="BG434"/>
  <c r="BF434"/>
  <c r="T434"/>
  <c r="R434"/>
  <c r="P434"/>
  <c r="BI430"/>
  <c r="BH430"/>
  <c r="BG430"/>
  <c r="BF430"/>
  <c r="T430"/>
  <c r="R430"/>
  <c r="P430"/>
  <c r="BI426"/>
  <c r="BH426"/>
  <c r="BG426"/>
  <c r="BF426"/>
  <c r="T426"/>
  <c r="R426"/>
  <c r="P426"/>
  <c r="BI422"/>
  <c r="BH422"/>
  <c r="BG422"/>
  <c r="BF422"/>
  <c r="T422"/>
  <c r="R422"/>
  <c r="P422"/>
  <c r="BI418"/>
  <c r="BH418"/>
  <c r="BG418"/>
  <c r="BF418"/>
  <c r="T418"/>
  <c r="R418"/>
  <c r="P418"/>
  <c r="BI416"/>
  <c r="BH416"/>
  <c r="BG416"/>
  <c r="BF416"/>
  <c r="T416"/>
  <c r="R416"/>
  <c r="P416"/>
  <c r="BI410"/>
  <c r="BH410"/>
  <c r="BG410"/>
  <c r="BF410"/>
  <c r="T410"/>
  <c r="R410"/>
  <c r="P410"/>
  <c r="BI406"/>
  <c r="BH406"/>
  <c r="BG406"/>
  <c r="BF406"/>
  <c r="T406"/>
  <c r="R406"/>
  <c r="P406"/>
  <c r="BI401"/>
  <c r="BH401"/>
  <c r="BG401"/>
  <c r="BF401"/>
  <c r="T401"/>
  <c r="R401"/>
  <c r="P401"/>
  <c r="BI397"/>
  <c r="BH397"/>
  <c r="BG397"/>
  <c r="BF397"/>
  <c r="T397"/>
  <c r="R397"/>
  <c r="P397"/>
  <c r="BI393"/>
  <c r="BH393"/>
  <c r="BG393"/>
  <c r="BF393"/>
  <c r="T393"/>
  <c r="R393"/>
  <c r="P393"/>
  <c r="BI385"/>
  <c r="BH385"/>
  <c r="BG385"/>
  <c r="BF385"/>
  <c r="T385"/>
  <c r="R385"/>
  <c r="P385"/>
  <c r="BI381"/>
  <c r="BH381"/>
  <c r="BG381"/>
  <c r="BF381"/>
  <c r="T381"/>
  <c r="R381"/>
  <c r="P381"/>
  <c r="BI377"/>
  <c r="BH377"/>
  <c r="BG377"/>
  <c r="BF377"/>
  <c r="T377"/>
  <c r="R377"/>
  <c r="P377"/>
  <c r="BI373"/>
  <c r="BH373"/>
  <c r="BG373"/>
  <c r="BF373"/>
  <c r="T373"/>
  <c r="R373"/>
  <c r="P373"/>
  <c r="BI369"/>
  <c r="BH369"/>
  <c r="BG369"/>
  <c r="BF369"/>
  <c r="T369"/>
  <c r="R369"/>
  <c r="P369"/>
  <c r="BI365"/>
  <c r="BH365"/>
  <c r="BG365"/>
  <c r="BF365"/>
  <c r="T365"/>
  <c r="R365"/>
  <c r="P365"/>
  <c r="BI361"/>
  <c r="BH361"/>
  <c r="BG361"/>
  <c r="BF361"/>
  <c r="T361"/>
  <c r="R361"/>
  <c r="P361"/>
  <c r="BI352"/>
  <c r="BH352"/>
  <c r="BG352"/>
  <c r="BF352"/>
  <c r="T352"/>
  <c r="R352"/>
  <c r="P352"/>
  <c r="BI348"/>
  <c r="BH348"/>
  <c r="BG348"/>
  <c r="BF348"/>
  <c r="T348"/>
  <c r="R348"/>
  <c r="P348"/>
  <c r="BI343"/>
  <c r="BH343"/>
  <c r="BG343"/>
  <c r="BF343"/>
  <c r="T343"/>
  <c r="T342"/>
  <c r="R343"/>
  <c r="R342"/>
  <c r="P343"/>
  <c r="P342"/>
  <c r="BI338"/>
  <c r="BH338"/>
  <c r="BG338"/>
  <c r="BF338"/>
  <c r="T338"/>
  <c r="R338"/>
  <c r="P338"/>
  <c r="BI334"/>
  <c r="BH334"/>
  <c r="BG334"/>
  <c r="BF334"/>
  <c r="T334"/>
  <c r="R334"/>
  <c r="P334"/>
  <c r="BI330"/>
  <c r="BH330"/>
  <c r="BG330"/>
  <c r="BF330"/>
  <c r="T330"/>
  <c r="R330"/>
  <c r="P330"/>
  <c r="BI321"/>
  <c r="BH321"/>
  <c r="BG321"/>
  <c r="BF321"/>
  <c r="T321"/>
  <c r="R321"/>
  <c r="P321"/>
  <c r="BI317"/>
  <c r="BH317"/>
  <c r="BG317"/>
  <c r="BF317"/>
  <c r="T317"/>
  <c r="R317"/>
  <c r="P317"/>
  <c r="BI313"/>
  <c r="BH313"/>
  <c r="BG313"/>
  <c r="BF313"/>
  <c r="T313"/>
  <c r="R313"/>
  <c r="P313"/>
  <c r="BI309"/>
  <c r="BH309"/>
  <c r="BG309"/>
  <c r="BF309"/>
  <c r="T309"/>
  <c r="R309"/>
  <c r="P309"/>
  <c r="BI305"/>
  <c r="BH305"/>
  <c r="BG305"/>
  <c r="BF305"/>
  <c r="T305"/>
  <c r="R305"/>
  <c r="P305"/>
  <c r="BI301"/>
  <c r="BH301"/>
  <c r="BG301"/>
  <c r="BF301"/>
  <c r="T301"/>
  <c r="R301"/>
  <c r="P301"/>
  <c r="BI297"/>
  <c r="BH297"/>
  <c r="BG297"/>
  <c r="BF297"/>
  <c r="T297"/>
  <c r="R297"/>
  <c r="P297"/>
  <c r="BI289"/>
  <c r="BH289"/>
  <c r="BG289"/>
  <c r="BF289"/>
  <c r="T289"/>
  <c r="R289"/>
  <c r="P289"/>
  <c r="BI284"/>
  <c r="BH284"/>
  <c r="BG284"/>
  <c r="BF284"/>
  <c r="T284"/>
  <c r="R284"/>
  <c r="P284"/>
  <c r="BI279"/>
  <c r="BH279"/>
  <c r="BG279"/>
  <c r="BF279"/>
  <c r="T279"/>
  <c r="R279"/>
  <c r="P279"/>
  <c r="BI274"/>
  <c r="BH274"/>
  <c r="BG274"/>
  <c r="BF274"/>
  <c r="T274"/>
  <c r="T273"/>
  <c r="R274"/>
  <c r="R273"/>
  <c r="P274"/>
  <c r="P273"/>
  <c r="BI266"/>
  <c r="BH266"/>
  <c r="BG266"/>
  <c r="BF266"/>
  <c r="T266"/>
  <c r="R266"/>
  <c r="P266"/>
  <c r="BI261"/>
  <c r="BH261"/>
  <c r="BG261"/>
  <c r="BF261"/>
  <c r="T261"/>
  <c r="R261"/>
  <c r="P261"/>
  <c r="BI257"/>
  <c r="BH257"/>
  <c r="BG257"/>
  <c r="BF257"/>
  <c r="T257"/>
  <c r="R257"/>
  <c r="P257"/>
  <c r="BI253"/>
  <c r="BH253"/>
  <c r="BG253"/>
  <c r="BF253"/>
  <c r="T253"/>
  <c r="R253"/>
  <c r="P253"/>
  <c r="BI249"/>
  <c r="BH249"/>
  <c r="BG249"/>
  <c r="BF249"/>
  <c r="T249"/>
  <c r="R249"/>
  <c r="P249"/>
  <c r="BI241"/>
  <c r="BH241"/>
  <c r="BG241"/>
  <c r="BF241"/>
  <c r="T241"/>
  <c r="R241"/>
  <c r="P241"/>
  <c r="BI237"/>
  <c r="BH237"/>
  <c r="BG237"/>
  <c r="BF237"/>
  <c r="T237"/>
  <c r="R237"/>
  <c r="P237"/>
  <c r="BI232"/>
  <c r="BH232"/>
  <c r="BG232"/>
  <c r="BF232"/>
  <c r="T232"/>
  <c r="R232"/>
  <c r="P232"/>
  <c r="BI228"/>
  <c r="BH228"/>
  <c r="BG228"/>
  <c r="BF228"/>
  <c r="T228"/>
  <c r="R228"/>
  <c r="P228"/>
  <c r="BI221"/>
  <c r="BH221"/>
  <c r="BG221"/>
  <c r="BF221"/>
  <c r="T221"/>
  <c r="R221"/>
  <c r="P221"/>
  <c r="BI217"/>
  <c r="BH217"/>
  <c r="BG217"/>
  <c r="BF217"/>
  <c r="T217"/>
  <c r="R217"/>
  <c r="P217"/>
  <c r="BI213"/>
  <c r="BH213"/>
  <c r="BG213"/>
  <c r="BF213"/>
  <c r="T213"/>
  <c r="R213"/>
  <c r="P213"/>
  <c r="BI209"/>
  <c r="BH209"/>
  <c r="BG209"/>
  <c r="BF209"/>
  <c r="T209"/>
  <c r="R209"/>
  <c r="P209"/>
  <c r="BI202"/>
  <c r="BH202"/>
  <c r="BG202"/>
  <c r="BF202"/>
  <c r="T202"/>
  <c r="R202"/>
  <c r="P202"/>
  <c r="BI198"/>
  <c r="BH198"/>
  <c r="BG198"/>
  <c r="BF198"/>
  <c r="T198"/>
  <c r="R198"/>
  <c r="P198"/>
  <c r="BI194"/>
  <c r="BH194"/>
  <c r="BG194"/>
  <c r="BF194"/>
  <c r="T194"/>
  <c r="R194"/>
  <c r="P194"/>
  <c r="BI189"/>
  <c r="BH189"/>
  <c r="BG189"/>
  <c r="BF189"/>
  <c r="T189"/>
  <c r="R189"/>
  <c r="P189"/>
  <c r="BI185"/>
  <c r="BH185"/>
  <c r="BG185"/>
  <c r="BF185"/>
  <c r="T185"/>
  <c r="R185"/>
  <c r="P185"/>
  <c r="BI178"/>
  <c r="BH178"/>
  <c r="BG178"/>
  <c r="BF178"/>
  <c r="T178"/>
  <c r="R178"/>
  <c r="P178"/>
  <c r="BI174"/>
  <c r="BH174"/>
  <c r="BG174"/>
  <c r="BF174"/>
  <c r="T174"/>
  <c r="R174"/>
  <c r="P174"/>
  <c r="BI166"/>
  <c r="BH166"/>
  <c r="BG166"/>
  <c r="BF166"/>
  <c r="T166"/>
  <c r="R166"/>
  <c r="P166"/>
  <c r="BI161"/>
  <c r="BH161"/>
  <c r="BG161"/>
  <c r="BF161"/>
  <c r="T161"/>
  <c r="R161"/>
  <c r="P161"/>
  <c r="BI156"/>
  <c r="BH156"/>
  <c r="BG156"/>
  <c r="BF156"/>
  <c r="T156"/>
  <c r="R156"/>
  <c r="P156"/>
  <c r="BI148"/>
  <c r="BH148"/>
  <c r="BG148"/>
  <c r="BF148"/>
  <c r="T148"/>
  <c r="R148"/>
  <c r="P148"/>
  <c r="BI143"/>
  <c r="BH143"/>
  <c r="BG143"/>
  <c r="BF143"/>
  <c r="T143"/>
  <c r="R143"/>
  <c r="P143"/>
  <c r="BI138"/>
  <c r="BH138"/>
  <c r="BG138"/>
  <c r="BF138"/>
  <c r="T138"/>
  <c r="R138"/>
  <c r="P138"/>
  <c r="BI133"/>
  <c r="BH133"/>
  <c r="BG133"/>
  <c r="BF133"/>
  <c r="T133"/>
  <c r="R133"/>
  <c r="P133"/>
  <c r="BI128"/>
  <c r="BH128"/>
  <c r="BG128"/>
  <c r="BF128"/>
  <c r="T128"/>
  <c r="R128"/>
  <c r="P128"/>
  <c r="BI119"/>
  <c r="BH119"/>
  <c r="BG119"/>
  <c r="BF119"/>
  <c r="T119"/>
  <c r="R119"/>
  <c r="P119"/>
  <c r="BI115"/>
  <c r="BH115"/>
  <c r="BG115"/>
  <c r="BF115"/>
  <c r="T115"/>
  <c r="R115"/>
  <c r="P115"/>
  <c r="BI108"/>
  <c r="BH108"/>
  <c r="BG108"/>
  <c r="BF108"/>
  <c r="T108"/>
  <c r="R108"/>
  <c r="P108"/>
  <c r="BI104"/>
  <c r="BH104"/>
  <c r="BG104"/>
  <c r="BF104"/>
  <c r="T104"/>
  <c r="R104"/>
  <c r="P104"/>
  <c r="J98"/>
  <c r="J97"/>
  <c r="F97"/>
  <c r="F95"/>
  <c r="E93"/>
  <c r="J59"/>
  <c r="J58"/>
  <c r="F58"/>
  <c r="F56"/>
  <c r="E54"/>
  <c r="J20"/>
  <c r="E20"/>
  <c r="F98"/>
  <c r="J19"/>
  <c r="J14"/>
  <c r="J56"/>
  <c r="E7"/>
  <c r="E50"/>
  <c i="5" r="J39"/>
  <c r="J38"/>
  <c i="1" r="AY60"/>
  <c i="5" r="J37"/>
  <c i="1" r="AX60"/>
  <c i="5" r="BI733"/>
  <c r="BH733"/>
  <c r="BG733"/>
  <c r="BF733"/>
  <c r="T733"/>
  <c r="T732"/>
  <c r="R733"/>
  <c r="R732"/>
  <c r="P733"/>
  <c r="P732"/>
  <c r="BI728"/>
  <c r="BH728"/>
  <c r="BG728"/>
  <c r="BF728"/>
  <c r="T728"/>
  <c r="T727"/>
  <c r="R728"/>
  <c r="R727"/>
  <c r="P728"/>
  <c r="P727"/>
  <c r="BI723"/>
  <c r="BH723"/>
  <c r="BG723"/>
  <c r="BF723"/>
  <c r="T723"/>
  <c r="R723"/>
  <c r="P723"/>
  <c r="BI719"/>
  <c r="BH719"/>
  <c r="BG719"/>
  <c r="BF719"/>
  <c r="T719"/>
  <c r="R719"/>
  <c r="P719"/>
  <c r="BI715"/>
  <c r="BH715"/>
  <c r="BG715"/>
  <c r="BF715"/>
  <c r="T715"/>
  <c r="R715"/>
  <c r="P715"/>
  <c r="BI711"/>
  <c r="BH711"/>
  <c r="BG711"/>
  <c r="BF711"/>
  <c r="T711"/>
  <c r="R711"/>
  <c r="P711"/>
  <c r="BI707"/>
  <c r="BH707"/>
  <c r="BG707"/>
  <c r="BF707"/>
  <c r="T707"/>
  <c r="R707"/>
  <c r="P707"/>
  <c r="BI700"/>
  <c r="BH700"/>
  <c r="BG700"/>
  <c r="BF700"/>
  <c r="T700"/>
  <c r="R700"/>
  <c r="P700"/>
  <c r="BI695"/>
  <c r="BH695"/>
  <c r="BG695"/>
  <c r="BF695"/>
  <c r="T695"/>
  <c r="R695"/>
  <c r="P695"/>
  <c r="BI690"/>
  <c r="BH690"/>
  <c r="BG690"/>
  <c r="BF690"/>
  <c r="T690"/>
  <c r="R690"/>
  <c r="P690"/>
  <c r="BI684"/>
  <c r="BH684"/>
  <c r="BG684"/>
  <c r="BF684"/>
  <c r="T684"/>
  <c r="R684"/>
  <c r="P684"/>
  <c r="BI680"/>
  <c r="BH680"/>
  <c r="BG680"/>
  <c r="BF680"/>
  <c r="T680"/>
  <c r="R680"/>
  <c r="P680"/>
  <c r="BI676"/>
  <c r="BH676"/>
  <c r="BG676"/>
  <c r="BF676"/>
  <c r="T676"/>
  <c r="R676"/>
  <c r="P676"/>
  <c r="BI672"/>
  <c r="BH672"/>
  <c r="BG672"/>
  <c r="BF672"/>
  <c r="T672"/>
  <c r="R672"/>
  <c r="P672"/>
  <c r="BI668"/>
  <c r="BH668"/>
  <c r="BG668"/>
  <c r="BF668"/>
  <c r="T668"/>
  <c r="R668"/>
  <c r="P668"/>
  <c r="BI664"/>
  <c r="BH664"/>
  <c r="BG664"/>
  <c r="BF664"/>
  <c r="T664"/>
  <c r="R664"/>
  <c r="P664"/>
  <c r="BI658"/>
  <c r="BH658"/>
  <c r="BG658"/>
  <c r="BF658"/>
  <c r="T658"/>
  <c r="R658"/>
  <c r="P658"/>
  <c r="BI654"/>
  <c r="BH654"/>
  <c r="BG654"/>
  <c r="BF654"/>
  <c r="T654"/>
  <c r="R654"/>
  <c r="P654"/>
  <c r="BI650"/>
  <c r="BH650"/>
  <c r="BG650"/>
  <c r="BF650"/>
  <c r="T650"/>
  <c r="R650"/>
  <c r="P650"/>
  <c r="BI648"/>
  <c r="BH648"/>
  <c r="BG648"/>
  <c r="BF648"/>
  <c r="T648"/>
  <c r="R648"/>
  <c r="P648"/>
  <c r="BI640"/>
  <c r="BH640"/>
  <c r="BG640"/>
  <c r="BF640"/>
  <c r="T640"/>
  <c r="T639"/>
  <c r="R640"/>
  <c r="R639"/>
  <c r="P640"/>
  <c r="P639"/>
  <c r="BI633"/>
  <c r="BH633"/>
  <c r="BG633"/>
  <c r="BF633"/>
  <c r="T633"/>
  <c r="R633"/>
  <c r="P633"/>
  <c r="BI629"/>
  <c r="BH629"/>
  <c r="BG629"/>
  <c r="BF629"/>
  <c r="T629"/>
  <c r="R629"/>
  <c r="P629"/>
  <c r="BI625"/>
  <c r="BH625"/>
  <c r="BG625"/>
  <c r="BF625"/>
  <c r="T625"/>
  <c r="R625"/>
  <c r="P625"/>
  <c r="BI621"/>
  <c r="BH621"/>
  <c r="BG621"/>
  <c r="BF621"/>
  <c r="T621"/>
  <c r="R621"/>
  <c r="P621"/>
  <c r="BI617"/>
  <c r="BH617"/>
  <c r="BG617"/>
  <c r="BF617"/>
  <c r="T617"/>
  <c r="R617"/>
  <c r="P617"/>
  <c r="BI613"/>
  <c r="BH613"/>
  <c r="BG613"/>
  <c r="BF613"/>
  <c r="T613"/>
  <c r="T612"/>
  <c r="R613"/>
  <c r="R612"/>
  <c r="P613"/>
  <c r="P612"/>
  <c r="BI603"/>
  <c r="BH603"/>
  <c r="BG603"/>
  <c r="BF603"/>
  <c r="T603"/>
  <c r="R603"/>
  <c r="P603"/>
  <c r="BI599"/>
  <c r="BH599"/>
  <c r="BG599"/>
  <c r="BF599"/>
  <c r="T599"/>
  <c r="R599"/>
  <c r="P599"/>
  <c r="BI595"/>
  <c r="BH595"/>
  <c r="BG595"/>
  <c r="BF595"/>
  <c r="T595"/>
  <c r="R595"/>
  <c r="P595"/>
  <c r="BI591"/>
  <c r="BH591"/>
  <c r="BG591"/>
  <c r="BF591"/>
  <c r="T591"/>
  <c r="R591"/>
  <c r="P591"/>
  <c r="BI581"/>
  <c r="BH581"/>
  <c r="BG581"/>
  <c r="BF581"/>
  <c r="T581"/>
  <c r="R581"/>
  <c r="P581"/>
  <c r="BI577"/>
  <c r="BH577"/>
  <c r="BG577"/>
  <c r="BF577"/>
  <c r="T577"/>
  <c r="R577"/>
  <c r="P577"/>
  <c r="BI560"/>
  <c r="BH560"/>
  <c r="BG560"/>
  <c r="BF560"/>
  <c r="T560"/>
  <c r="R560"/>
  <c r="P560"/>
  <c r="BI553"/>
  <c r="BH553"/>
  <c r="BG553"/>
  <c r="BF553"/>
  <c r="T553"/>
  <c r="R553"/>
  <c r="P553"/>
  <c r="BI544"/>
  <c r="BH544"/>
  <c r="BG544"/>
  <c r="BF544"/>
  <c r="T544"/>
  <c r="R544"/>
  <c r="P544"/>
  <c r="BI530"/>
  <c r="BH530"/>
  <c r="BG530"/>
  <c r="BF530"/>
  <c r="T530"/>
  <c r="R530"/>
  <c r="P530"/>
  <c r="BI521"/>
  <c r="BH521"/>
  <c r="BG521"/>
  <c r="BF521"/>
  <c r="T521"/>
  <c r="R521"/>
  <c r="P521"/>
  <c r="BI512"/>
  <c r="BH512"/>
  <c r="BG512"/>
  <c r="BF512"/>
  <c r="T512"/>
  <c r="R512"/>
  <c r="P512"/>
  <c r="BI507"/>
  <c r="BH507"/>
  <c r="BG507"/>
  <c r="BF507"/>
  <c r="T507"/>
  <c r="R507"/>
  <c r="P507"/>
  <c r="BI503"/>
  <c r="BH503"/>
  <c r="BG503"/>
  <c r="BF503"/>
  <c r="T503"/>
  <c r="R503"/>
  <c r="P503"/>
  <c r="BI496"/>
  <c r="BH496"/>
  <c r="BG496"/>
  <c r="BF496"/>
  <c r="T496"/>
  <c r="R496"/>
  <c r="P496"/>
  <c r="BI491"/>
  <c r="BH491"/>
  <c r="BG491"/>
  <c r="BF491"/>
  <c r="T491"/>
  <c r="R491"/>
  <c r="P491"/>
  <c r="BI486"/>
  <c r="BH486"/>
  <c r="BG486"/>
  <c r="BF486"/>
  <c r="T486"/>
  <c r="R486"/>
  <c r="P486"/>
  <c r="BI481"/>
  <c r="BH481"/>
  <c r="BG481"/>
  <c r="BF481"/>
  <c r="T481"/>
  <c r="R481"/>
  <c r="P481"/>
  <c r="BI476"/>
  <c r="BH476"/>
  <c r="BG476"/>
  <c r="BF476"/>
  <c r="T476"/>
  <c r="R476"/>
  <c r="P476"/>
  <c r="BI472"/>
  <c r="BH472"/>
  <c r="BG472"/>
  <c r="BF472"/>
  <c r="T472"/>
  <c r="R472"/>
  <c r="P472"/>
  <c r="BI468"/>
  <c r="BH468"/>
  <c r="BG468"/>
  <c r="BF468"/>
  <c r="T468"/>
  <c r="R468"/>
  <c r="P468"/>
  <c r="BI464"/>
  <c r="BH464"/>
  <c r="BG464"/>
  <c r="BF464"/>
  <c r="T464"/>
  <c r="R464"/>
  <c r="P464"/>
  <c r="BI460"/>
  <c r="BH460"/>
  <c r="BG460"/>
  <c r="BF460"/>
  <c r="T460"/>
  <c r="R460"/>
  <c r="P460"/>
  <c r="BI456"/>
  <c r="BH456"/>
  <c r="BG456"/>
  <c r="BF456"/>
  <c r="T456"/>
  <c r="R456"/>
  <c r="P456"/>
  <c r="BI452"/>
  <c r="BH452"/>
  <c r="BG452"/>
  <c r="BF452"/>
  <c r="T452"/>
  <c r="R452"/>
  <c r="P452"/>
  <c r="BI445"/>
  <c r="BH445"/>
  <c r="BG445"/>
  <c r="BF445"/>
  <c r="T445"/>
  <c r="R445"/>
  <c r="P445"/>
  <c r="BI441"/>
  <c r="BH441"/>
  <c r="BG441"/>
  <c r="BF441"/>
  <c r="T441"/>
  <c r="R441"/>
  <c r="P441"/>
  <c r="BI437"/>
  <c r="BH437"/>
  <c r="BG437"/>
  <c r="BF437"/>
  <c r="T437"/>
  <c r="R437"/>
  <c r="P437"/>
  <c r="BI432"/>
  <c r="BH432"/>
  <c r="BG432"/>
  <c r="BF432"/>
  <c r="T432"/>
  <c r="R432"/>
  <c r="P432"/>
  <c r="BI427"/>
  <c r="BH427"/>
  <c r="BG427"/>
  <c r="BF427"/>
  <c r="T427"/>
  <c r="R427"/>
  <c r="P427"/>
  <c r="BI423"/>
  <c r="BH423"/>
  <c r="BG423"/>
  <c r="BF423"/>
  <c r="T423"/>
  <c r="R423"/>
  <c r="P423"/>
  <c r="BI411"/>
  <c r="BH411"/>
  <c r="BG411"/>
  <c r="BF411"/>
  <c r="T411"/>
  <c r="R411"/>
  <c r="P411"/>
  <c r="BI407"/>
  <c r="BH407"/>
  <c r="BG407"/>
  <c r="BF407"/>
  <c r="T407"/>
  <c r="R407"/>
  <c r="P407"/>
  <c r="BI403"/>
  <c r="BH403"/>
  <c r="BG403"/>
  <c r="BF403"/>
  <c r="T403"/>
  <c r="R403"/>
  <c r="P403"/>
  <c r="BI399"/>
  <c r="BH399"/>
  <c r="BG399"/>
  <c r="BF399"/>
  <c r="T399"/>
  <c r="R399"/>
  <c r="P399"/>
  <c r="BI391"/>
  <c r="BH391"/>
  <c r="BG391"/>
  <c r="BF391"/>
  <c r="T391"/>
  <c r="R391"/>
  <c r="P391"/>
  <c r="BI386"/>
  <c r="BH386"/>
  <c r="BG386"/>
  <c r="BF386"/>
  <c r="T386"/>
  <c r="R386"/>
  <c r="P386"/>
  <c r="BI380"/>
  <c r="BH380"/>
  <c r="BG380"/>
  <c r="BF380"/>
  <c r="T380"/>
  <c r="R380"/>
  <c r="P380"/>
  <c r="BI376"/>
  <c r="BH376"/>
  <c r="BG376"/>
  <c r="BF376"/>
  <c r="T376"/>
  <c r="R376"/>
  <c r="P376"/>
  <c r="BI372"/>
  <c r="BH372"/>
  <c r="BG372"/>
  <c r="BF372"/>
  <c r="T372"/>
  <c r="R372"/>
  <c r="P372"/>
  <c r="BI367"/>
  <c r="BH367"/>
  <c r="BG367"/>
  <c r="BF367"/>
  <c r="T367"/>
  <c r="R367"/>
  <c r="P367"/>
  <c r="BI363"/>
  <c r="BH363"/>
  <c r="BG363"/>
  <c r="BF363"/>
  <c r="T363"/>
  <c r="R363"/>
  <c r="P363"/>
  <c r="BI359"/>
  <c r="BH359"/>
  <c r="BG359"/>
  <c r="BF359"/>
  <c r="T359"/>
  <c r="R359"/>
  <c r="P359"/>
  <c r="BI351"/>
  <c r="BH351"/>
  <c r="BG351"/>
  <c r="BF351"/>
  <c r="T351"/>
  <c r="R351"/>
  <c r="P351"/>
  <c r="BI347"/>
  <c r="BH347"/>
  <c r="BG347"/>
  <c r="BF347"/>
  <c r="T347"/>
  <c r="R347"/>
  <c r="P347"/>
  <c r="BI342"/>
  <c r="BH342"/>
  <c r="BG342"/>
  <c r="BF342"/>
  <c r="T342"/>
  <c r="R342"/>
  <c r="P342"/>
  <c r="BI338"/>
  <c r="BH338"/>
  <c r="BG338"/>
  <c r="BF338"/>
  <c r="T338"/>
  <c r="R338"/>
  <c r="P338"/>
  <c r="BI331"/>
  <c r="BH331"/>
  <c r="BG331"/>
  <c r="BF331"/>
  <c r="T331"/>
  <c r="R331"/>
  <c r="P331"/>
  <c r="BI327"/>
  <c r="BH327"/>
  <c r="BG327"/>
  <c r="BF327"/>
  <c r="T327"/>
  <c r="R327"/>
  <c r="P327"/>
  <c r="BI323"/>
  <c r="BH323"/>
  <c r="BG323"/>
  <c r="BF323"/>
  <c r="T323"/>
  <c r="R323"/>
  <c r="P323"/>
  <c r="BI319"/>
  <c r="BH319"/>
  <c r="BG319"/>
  <c r="BF319"/>
  <c r="T319"/>
  <c r="R319"/>
  <c r="P319"/>
  <c r="BI312"/>
  <c r="BH312"/>
  <c r="BG312"/>
  <c r="BF312"/>
  <c r="T312"/>
  <c r="R312"/>
  <c r="P312"/>
  <c r="BI308"/>
  <c r="BH308"/>
  <c r="BG308"/>
  <c r="BF308"/>
  <c r="T308"/>
  <c r="R308"/>
  <c r="P308"/>
  <c r="BI304"/>
  <c r="BH304"/>
  <c r="BG304"/>
  <c r="BF304"/>
  <c r="T304"/>
  <c r="R304"/>
  <c r="P304"/>
  <c r="BI299"/>
  <c r="BH299"/>
  <c r="BG299"/>
  <c r="BF299"/>
  <c r="T299"/>
  <c r="R299"/>
  <c r="P299"/>
  <c r="BI295"/>
  <c r="BH295"/>
  <c r="BG295"/>
  <c r="BF295"/>
  <c r="T295"/>
  <c r="R295"/>
  <c r="P295"/>
  <c r="BI290"/>
  <c r="BH290"/>
  <c r="BG290"/>
  <c r="BF290"/>
  <c r="T290"/>
  <c r="R290"/>
  <c r="P290"/>
  <c r="BI285"/>
  <c r="BH285"/>
  <c r="BG285"/>
  <c r="BF285"/>
  <c r="T285"/>
  <c r="R285"/>
  <c r="P285"/>
  <c r="BI276"/>
  <c r="BH276"/>
  <c r="BG276"/>
  <c r="BF276"/>
  <c r="T276"/>
  <c r="R276"/>
  <c r="P276"/>
  <c r="BI272"/>
  <c r="BH272"/>
  <c r="BG272"/>
  <c r="BF272"/>
  <c r="T272"/>
  <c r="R272"/>
  <c r="P272"/>
  <c r="BI262"/>
  <c r="BH262"/>
  <c r="BG262"/>
  <c r="BF262"/>
  <c r="T262"/>
  <c r="R262"/>
  <c r="P262"/>
  <c r="BI257"/>
  <c r="BH257"/>
  <c r="BG257"/>
  <c r="BF257"/>
  <c r="T257"/>
  <c r="R257"/>
  <c r="P257"/>
  <c r="BI253"/>
  <c r="BH253"/>
  <c r="BG253"/>
  <c r="BF253"/>
  <c r="T253"/>
  <c r="R253"/>
  <c r="P253"/>
  <c r="BI248"/>
  <c r="BH248"/>
  <c r="BG248"/>
  <c r="BF248"/>
  <c r="T248"/>
  <c r="R248"/>
  <c r="P248"/>
  <c r="BI234"/>
  <c r="BH234"/>
  <c r="BG234"/>
  <c r="BF234"/>
  <c r="T234"/>
  <c r="R234"/>
  <c r="P234"/>
  <c r="BI229"/>
  <c r="BH229"/>
  <c r="BG229"/>
  <c r="BF229"/>
  <c r="T229"/>
  <c r="R229"/>
  <c r="P229"/>
  <c r="BI224"/>
  <c r="BH224"/>
  <c r="BG224"/>
  <c r="BF224"/>
  <c r="T224"/>
  <c r="R224"/>
  <c r="P224"/>
  <c r="BI215"/>
  <c r="BH215"/>
  <c r="BG215"/>
  <c r="BF215"/>
  <c r="T215"/>
  <c r="R215"/>
  <c r="P215"/>
  <c r="BI210"/>
  <c r="BH210"/>
  <c r="BG210"/>
  <c r="BF210"/>
  <c r="T210"/>
  <c r="R210"/>
  <c r="P210"/>
  <c r="BI205"/>
  <c r="BH205"/>
  <c r="BG205"/>
  <c r="BF205"/>
  <c r="T205"/>
  <c r="R205"/>
  <c r="P205"/>
  <c r="BI201"/>
  <c r="BH201"/>
  <c r="BG201"/>
  <c r="BF201"/>
  <c r="T201"/>
  <c r="R201"/>
  <c r="P201"/>
  <c r="BI193"/>
  <c r="BH193"/>
  <c r="BG193"/>
  <c r="BF193"/>
  <c r="T193"/>
  <c r="R193"/>
  <c r="P193"/>
  <c r="BI186"/>
  <c r="BH186"/>
  <c r="BG186"/>
  <c r="BF186"/>
  <c r="T186"/>
  <c r="R186"/>
  <c r="P186"/>
  <c r="BI181"/>
  <c r="BH181"/>
  <c r="BG181"/>
  <c r="BF181"/>
  <c r="T181"/>
  <c r="R181"/>
  <c r="P181"/>
  <c r="BI177"/>
  <c r="BH177"/>
  <c r="BG177"/>
  <c r="BF177"/>
  <c r="T177"/>
  <c r="R177"/>
  <c r="P177"/>
  <c r="BI169"/>
  <c r="BH169"/>
  <c r="BG169"/>
  <c r="BF169"/>
  <c r="T169"/>
  <c r="R169"/>
  <c r="P169"/>
  <c r="BI165"/>
  <c r="BH165"/>
  <c r="BG165"/>
  <c r="BF165"/>
  <c r="T165"/>
  <c r="R165"/>
  <c r="P165"/>
  <c r="BI159"/>
  <c r="BH159"/>
  <c r="BG159"/>
  <c r="BF159"/>
  <c r="T159"/>
  <c r="R159"/>
  <c r="P159"/>
  <c r="BI155"/>
  <c r="BH155"/>
  <c r="BG155"/>
  <c r="BF155"/>
  <c r="T155"/>
  <c r="R155"/>
  <c r="P155"/>
  <c r="BI151"/>
  <c r="BH151"/>
  <c r="BG151"/>
  <c r="BF151"/>
  <c r="T151"/>
  <c r="R151"/>
  <c r="P151"/>
  <c r="BI147"/>
  <c r="BH147"/>
  <c r="BG147"/>
  <c r="BF147"/>
  <c r="T147"/>
  <c r="R147"/>
  <c r="P147"/>
  <c r="BI143"/>
  <c r="BH143"/>
  <c r="BG143"/>
  <c r="BF143"/>
  <c r="T143"/>
  <c r="R143"/>
  <c r="P143"/>
  <c r="BI138"/>
  <c r="BH138"/>
  <c r="BG138"/>
  <c r="BF138"/>
  <c r="T138"/>
  <c r="R138"/>
  <c r="P138"/>
  <c r="BI133"/>
  <c r="BH133"/>
  <c r="BG133"/>
  <c r="BF133"/>
  <c r="T133"/>
  <c r="R133"/>
  <c r="P133"/>
  <c r="BI129"/>
  <c r="BH129"/>
  <c r="BG129"/>
  <c r="BF129"/>
  <c r="T129"/>
  <c r="R129"/>
  <c r="P129"/>
  <c r="BI125"/>
  <c r="BH125"/>
  <c r="BG125"/>
  <c r="BF125"/>
  <c r="T125"/>
  <c r="R125"/>
  <c r="P125"/>
  <c r="BI121"/>
  <c r="BH121"/>
  <c r="BG121"/>
  <c r="BF121"/>
  <c r="T121"/>
  <c r="R121"/>
  <c r="P121"/>
  <c r="BI116"/>
  <c r="BH116"/>
  <c r="BG116"/>
  <c r="BF116"/>
  <c r="T116"/>
  <c r="R116"/>
  <c r="P116"/>
  <c r="BI111"/>
  <c r="BH111"/>
  <c r="BG111"/>
  <c r="BF111"/>
  <c r="T111"/>
  <c r="R111"/>
  <c r="P111"/>
  <c r="BI106"/>
  <c r="BH106"/>
  <c r="BG106"/>
  <c r="BF106"/>
  <c r="T106"/>
  <c r="R106"/>
  <c r="P106"/>
  <c r="J100"/>
  <c r="J99"/>
  <c r="F99"/>
  <c r="F97"/>
  <c r="E95"/>
  <c r="J59"/>
  <c r="J58"/>
  <c r="F58"/>
  <c r="F56"/>
  <c r="E54"/>
  <c r="J20"/>
  <c r="E20"/>
  <c r="F100"/>
  <c r="J19"/>
  <c r="J14"/>
  <c r="J97"/>
  <c r="E7"/>
  <c r="E91"/>
  <c i="4" r="J39"/>
  <c r="J38"/>
  <c i="1" r="AY59"/>
  <c i="4" r="J37"/>
  <c i="1" r="AX59"/>
  <c i="4" r="BI372"/>
  <c r="BH372"/>
  <c r="BG372"/>
  <c r="BF372"/>
  <c r="T372"/>
  <c r="T371"/>
  <c r="R372"/>
  <c r="R371"/>
  <c r="P372"/>
  <c r="P371"/>
  <c r="BI364"/>
  <c r="BH364"/>
  <c r="BG364"/>
  <c r="BF364"/>
  <c r="T364"/>
  <c r="T363"/>
  <c r="R364"/>
  <c r="R363"/>
  <c r="P364"/>
  <c r="P363"/>
  <c r="BI359"/>
  <c r="BH359"/>
  <c r="BG359"/>
  <c r="BF359"/>
  <c r="T359"/>
  <c r="R359"/>
  <c r="P359"/>
  <c r="BI355"/>
  <c r="BH355"/>
  <c r="BG355"/>
  <c r="BF355"/>
  <c r="T355"/>
  <c r="R355"/>
  <c r="P355"/>
  <c r="BI351"/>
  <c r="BH351"/>
  <c r="BG351"/>
  <c r="BF351"/>
  <c r="T351"/>
  <c r="R351"/>
  <c r="P351"/>
  <c r="BI344"/>
  <c r="BH344"/>
  <c r="BG344"/>
  <c r="BF344"/>
  <c r="T344"/>
  <c r="R344"/>
  <c r="P344"/>
  <c r="BI339"/>
  <c r="BH339"/>
  <c r="BG339"/>
  <c r="BF339"/>
  <c r="T339"/>
  <c r="R339"/>
  <c r="P339"/>
  <c r="BI334"/>
  <c r="BH334"/>
  <c r="BG334"/>
  <c r="BF334"/>
  <c r="T334"/>
  <c r="R334"/>
  <c r="P334"/>
  <c r="BI328"/>
  <c r="BH328"/>
  <c r="BG328"/>
  <c r="BF328"/>
  <c r="T328"/>
  <c r="R328"/>
  <c r="P328"/>
  <c r="BI324"/>
  <c r="BH324"/>
  <c r="BG324"/>
  <c r="BF324"/>
  <c r="T324"/>
  <c r="R324"/>
  <c r="P324"/>
  <c r="BI320"/>
  <c r="BH320"/>
  <c r="BG320"/>
  <c r="BF320"/>
  <c r="T320"/>
  <c r="R320"/>
  <c r="P320"/>
  <c r="BI316"/>
  <c r="BH316"/>
  <c r="BG316"/>
  <c r="BF316"/>
  <c r="T316"/>
  <c r="R316"/>
  <c r="P316"/>
  <c r="BI312"/>
  <c r="BH312"/>
  <c r="BG312"/>
  <c r="BF312"/>
  <c r="T312"/>
  <c r="R312"/>
  <c r="P312"/>
  <c r="BI308"/>
  <c r="BH308"/>
  <c r="BG308"/>
  <c r="BF308"/>
  <c r="T308"/>
  <c r="R308"/>
  <c r="P308"/>
  <c r="BI304"/>
  <c r="BH304"/>
  <c r="BG304"/>
  <c r="BF304"/>
  <c r="T304"/>
  <c r="R304"/>
  <c r="P304"/>
  <c r="BI302"/>
  <c r="BH302"/>
  <c r="BG302"/>
  <c r="BF302"/>
  <c r="T302"/>
  <c r="R302"/>
  <c r="P302"/>
  <c r="BI297"/>
  <c r="BH297"/>
  <c r="BG297"/>
  <c r="BF297"/>
  <c r="T297"/>
  <c r="R297"/>
  <c r="P297"/>
  <c r="BI292"/>
  <c r="BH292"/>
  <c r="BG292"/>
  <c r="BF292"/>
  <c r="T292"/>
  <c r="R292"/>
  <c r="P292"/>
  <c r="BI284"/>
  <c r="BH284"/>
  <c r="BG284"/>
  <c r="BF284"/>
  <c r="T284"/>
  <c r="T283"/>
  <c r="R284"/>
  <c r="R283"/>
  <c r="P284"/>
  <c r="P283"/>
  <c r="BI278"/>
  <c r="BH278"/>
  <c r="BG278"/>
  <c r="BF278"/>
  <c r="T278"/>
  <c r="R278"/>
  <c r="P278"/>
  <c r="BI274"/>
  <c r="BH274"/>
  <c r="BG274"/>
  <c r="BF274"/>
  <c r="T274"/>
  <c r="R274"/>
  <c r="P274"/>
  <c r="BI267"/>
  <c r="BH267"/>
  <c r="BG267"/>
  <c r="BF267"/>
  <c r="T267"/>
  <c r="R267"/>
  <c r="P267"/>
  <c r="BI262"/>
  <c r="BH262"/>
  <c r="BG262"/>
  <c r="BF262"/>
  <c r="T262"/>
  <c r="R262"/>
  <c r="P262"/>
  <c r="BI253"/>
  <c r="BH253"/>
  <c r="BG253"/>
  <c r="BF253"/>
  <c r="T253"/>
  <c r="R253"/>
  <c r="P253"/>
  <c r="BI249"/>
  <c r="BH249"/>
  <c r="BG249"/>
  <c r="BF249"/>
  <c r="T249"/>
  <c r="R249"/>
  <c r="P249"/>
  <c r="BI244"/>
  <c r="BH244"/>
  <c r="BG244"/>
  <c r="BF244"/>
  <c r="T244"/>
  <c r="R244"/>
  <c r="P244"/>
  <c r="BI240"/>
  <c r="BH240"/>
  <c r="BG240"/>
  <c r="BF240"/>
  <c r="T240"/>
  <c r="R240"/>
  <c r="P240"/>
  <c r="BI236"/>
  <c r="BH236"/>
  <c r="BG236"/>
  <c r="BF236"/>
  <c r="T236"/>
  <c r="R236"/>
  <c r="P236"/>
  <c r="BI228"/>
  <c r="BH228"/>
  <c r="BG228"/>
  <c r="BF228"/>
  <c r="T228"/>
  <c r="R228"/>
  <c r="P228"/>
  <c r="BI224"/>
  <c r="BH224"/>
  <c r="BG224"/>
  <c r="BF224"/>
  <c r="T224"/>
  <c r="R224"/>
  <c r="P224"/>
  <c r="BI219"/>
  <c r="BH219"/>
  <c r="BG219"/>
  <c r="BF219"/>
  <c r="T219"/>
  <c r="R219"/>
  <c r="P219"/>
  <c r="BI215"/>
  <c r="BH215"/>
  <c r="BG215"/>
  <c r="BF215"/>
  <c r="T215"/>
  <c r="R215"/>
  <c r="P215"/>
  <c r="BI208"/>
  <c r="BH208"/>
  <c r="BG208"/>
  <c r="BF208"/>
  <c r="T208"/>
  <c r="R208"/>
  <c r="P208"/>
  <c r="BI204"/>
  <c r="BH204"/>
  <c r="BG204"/>
  <c r="BF204"/>
  <c r="T204"/>
  <c r="R204"/>
  <c r="P204"/>
  <c r="BI200"/>
  <c r="BH200"/>
  <c r="BG200"/>
  <c r="BF200"/>
  <c r="T200"/>
  <c r="R200"/>
  <c r="P200"/>
  <c r="BI196"/>
  <c r="BH196"/>
  <c r="BG196"/>
  <c r="BF196"/>
  <c r="T196"/>
  <c r="R196"/>
  <c r="P196"/>
  <c r="BI192"/>
  <c r="BH192"/>
  <c r="BG192"/>
  <c r="BF192"/>
  <c r="T192"/>
  <c r="R192"/>
  <c r="P192"/>
  <c r="BI188"/>
  <c r="BH188"/>
  <c r="BG188"/>
  <c r="BF188"/>
  <c r="T188"/>
  <c r="R188"/>
  <c r="P188"/>
  <c r="BI184"/>
  <c r="BH184"/>
  <c r="BG184"/>
  <c r="BF184"/>
  <c r="T184"/>
  <c r="R184"/>
  <c r="P184"/>
  <c r="BI179"/>
  <c r="BH179"/>
  <c r="BG179"/>
  <c r="BF179"/>
  <c r="T179"/>
  <c r="R179"/>
  <c r="P179"/>
  <c r="BI175"/>
  <c r="BH175"/>
  <c r="BG175"/>
  <c r="BF175"/>
  <c r="T175"/>
  <c r="R175"/>
  <c r="P175"/>
  <c r="BI170"/>
  <c r="BH170"/>
  <c r="BG170"/>
  <c r="BF170"/>
  <c r="T170"/>
  <c r="R170"/>
  <c r="P170"/>
  <c r="BI166"/>
  <c r="BH166"/>
  <c r="BG166"/>
  <c r="BF166"/>
  <c r="T166"/>
  <c r="R166"/>
  <c r="P166"/>
  <c r="BI158"/>
  <c r="BH158"/>
  <c r="BG158"/>
  <c r="BF158"/>
  <c r="T158"/>
  <c r="R158"/>
  <c r="P158"/>
  <c r="BI153"/>
  <c r="BH153"/>
  <c r="BG153"/>
  <c r="BF153"/>
  <c r="T153"/>
  <c r="R153"/>
  <c r="P153"/>
  <c r="BI148"/>
  <c r="BH148"/>
  <c r="BG148"/>
  <c r="BF148"/>
  <c r="T148"/>
  <c r="R148"/>
  <c r="P148"/>
  <c r="BI139"/>
  <c r="BH139"/>
  <c r="BG139"/>
  <c r="BF139"/>
  <c r="T139"/>
  <c r="R139"/>
  <c r="P139"/>
  <c r="BI134"/>
  <c r="BH134"/>
  <c r="BG134"/>
  <c r="BF134"/>
  <c r="T134"/>
  <c r="R134"/>
  <c r="P134"/>
  <c r="BI129"/>
  <c r="BH129"/>
  <c r="BG129"/>
  <c r="BF129"/>
  <c r="T129"/>
  <c r="R129"/>
  <c r="P129"/>
  <c r="BI122"/>
  <c r="BH122"/>
  <c r="BG122"/>
  <c r="BF122"/>
  <c r="T122"/>
  <c r="R122"/>
  <c r="P122"/>
  <c r="BI116"/>
  <c r="BH116"/>
  <c r="BG116"/>
  <c r="BF116"/>
  <c r="T116"/>
  <c r="R116"/>
  <c r="P116"/>
  <c r="BI112"/>
  <c r="BH112"/>
  <c r="BG112"/>
  <c r="BF112"/>
  <c r="T112"/>
  <c r="R112"/>
  <c r="P112"/>
  <c r="BI108"/>
  <c r="BH108"/>
  <c r="BG108"/>
  <c r="BF108"/>
  <c r="T108"/>
  <c r="R108"/>
  <c r="P108"/>
  <c r="BI102"/>
  <c r="BH102"/>
  <c r="BG102"/>
  <c r="BF102"/>
  <c r="T102"/>
  <c r="R102"/>
  <c r="P102"/>
  <c r="J96"/>
  <c r="J95"/>
  <c r="F95"/>
  <c r="F93"/>
  <c r="E91"/>
  <c r="J59"/>
  <c r="J58"/>
  <c r="F58"/>
  <c r="F56"/>
  <c r="E54"/>
  <c r="J20"/>
  <c r="E20"/>
  <c r="F96"/>
  <c r="J19"/>
  <c r="J14"/>
  <c r="J56"/>
  <c r="E7"/>
  <c r="E87"/>
  <c i="3" r="J39"/>
  <c r="J38"/>
  <c i="1" r="AY58"/>
  <c i="3" r="J37"/>
  <c i="1" r="AX58"/>
  <c i="3" r="BI484"/>
  <c r="BH484"/>
  <c r="BG484"/>
  <c r="BF484"/>
  <c r="T484"/>
  <c r="T483"/>
  <c r="R484"/>
  <c r="R483"/>
  <c r="P484"/>
  <c r="P483"/>
  <c r="BI476"/>
  <c r="BH476"/>
  <c r="BG476"/>
  <c r="BF476"/>
  <c r="T476"/>
  <c r="T475"/>
  <c r="R476"/>
  <c r="R475"/>
  <c r="P476"/>
  <c r="P475"/>
  <c r="BI471"/>
  <c r="BH471"/>
  <c r="BG471"/>
  <c r="BF471"/>
  <c r="T471"/>
  <c r="R471"/>
  <c r="P471"/>
  <c r="BI467"/>
  <c r="BH467"/>
  <c r="BG467"/>
  <c r="BF467"/>
  <c r="T467"/>
  <c r="R467"/>
  <c r="P467"/>
  <c r="BI463"/>
  <c r="BH463"/>
  <c r="BG463"/>
  <c r="BF463"/>
  <c r="T463"/>
  <c r="R463"/>
  <c r="P463"/>
  <c r="BI459"/>
  <c r="BH459"/>
  <c r="BG459"/>
  <c r="BF459"/>
  <c r="T459"/>
  <c r="R459"/>
  <c r="P459"/>
  <c r="BI455"/>
  <c r="BH455"/>
  <c r="BG455"/>
  <c r="BF455"/>
  <c r="T455"/>
  <c r="R455"/>
  <c r="P455"/>
  <c r="BI448"/>
  <c r="BH448"/>
  <c r="BG448"/>
  <c r="BF448"/>
  <c r="T448"/>
  <c r="R448"/>
  <c r="P448"/>
  <c r="BI443"/>
  <c r="BH443"/>
  <c r="BG443"/>
  <c r="BF443"/>
  <c r="T443"/>
  <c r="R443"/>
  <c r="P443"/>
  <c r="BI438"/>
  <c r="BH438"/>
  <c r="BG438"/>
  <c r="BF438"/>
  <c r="T438"/>
  <c r="R438"/>
  <c r="P438"/>
  <c r="BI432"/>
  <c r="BH432"/>
  <c r="BG432"/>
  <c r="BF432"/>
  <c r="T432"/>
  <c r="R432"/>
  <c r="P432"/>
  <c r="BI428"/>
  <c r="BH428"/>
  <c r="BG428"/>
  <c r="BF428"/>
  <c r="T428"/>
  <c r="R428"/>
  <c r="P428"/>
  <c r="BI424"/>
  <c r="BH424"/>
  <c r="BG424"/>
  <c r="BF424"/>
  <c r="T424"/>
  <c r="R424"/>
  <c r="P424"/>
  <c r="BI420"/>
  <c r="BH420"/>
  <c r="BG420"/>
  <c r="BF420"/>
  <c r="T420"/>
  <c r="R420"/>
  <c r="P420"/>
  <c r="BI416"/>
  <c r="BH416"/>
  <c r="BG416"/>
  <c r="BF416"/>
  <c r="T416"/>
  <c r="R416"/>
  <c r="P416"/>
  <c r="BI412"/>
  <c r="BH412"/>
  <c r="BG412"/>
  <c r="BF412"/>
  <c r="T412"/>
  <c r="R412"/>
  <c r="P412"/>
  <c r="BI406"/>
  <c r="BH406"/>
  <c r="BG406"/>
  <c r="BF406"/>
  <c r="T406"/>
  <c r="R406"/>
  <c r="P406"/>
  <c r="BI402"/>
  <c r="BH402"/>
  <c r="BG402"/>
  <c r="BF402"/>
  <c r="T402"/>
  <c r="R402"/>
  <c r="P402"/>
  <c r="BI398"/>
  <c r="BH398"/>
  <c r="BG398"/>
  <c r="BF398"/>
  <c r="T398"/>
  <c r="R398"/>
  <c r="P398"/>
  <c r="BI396"/>
  <c r="BH396"/>
  <c r="BG396"/>
  <c r="BF396"/>
  <c r="T396"/>
  <c r="R396"/>
  <c r="P396"/>
  <c r="BI391"/>
  <c r="BH391"/>
  <c r="BG391"/>
  <c r="BF391"/>
  <c r="T391"/>
  <c r="R391"/>
  <c r="P391"/>
  <c r="BI387"/>
  <c r="BH387"/>
  <c r="BG387"/>
  <c r="BF387"/>
  <c r="T387"/>
  <c r="R387"/>
  <c r="P387"/>
  <c r="BI383"/>
  <c r="BH383"/>
  <c r="BG383"/>
  <c r="BF383"/>
  <c r="T383"/>
  <c r="R383"/>
  <c r="P383"/>
  <c r="BI378"/>
  <c r="BH378"/>
  <c r="BG378"/>
  <c r="BF378"/>
  <c r="T378"/>
  <c r="R378"/>
  <c r="P378"/>
  <c r="BI374"/>
  <c r="BH374"/>
  <c r="BG374"/>
  <c r="BF374"/>
  <c r="T374"/>
  <c r="R374"/>
  <c r="P374"/>
  <c r="BI370"/>
  <c r="BH370"/>
  <c r="BG370"/>
  <c r="BF370"/>
  <c r="T370"/>
  <c r="R370"/>
  <c r="P370"/>
  <c r="BI366"/>
  <c r="BH366"/>
  <c r="BG366"/>
  <c r="BF366"/>
  <c r="T366"/>
  <c r="R366"/>
  <c r="P366"/>
  <c r="BI362"/>
  <c r="BH362"/>
  <c r="BG362"/>
  <c r="BF362"/>
  <c r="T362"/>
  <c r="R362"/>
  <c r="P362"/>
  <c r="BI358"/>
  <c r="BH358"/>
  <c r="BG358"/>
  <c r="BF358"/>
  <c r="T358"/>
  <c r="R358"/>
  <c r="P358"/>
  <c r="BI353"/>
  <c r="BH353"/>
  <c r="BG353"/>
  <c r="BF353"/>
  <c r="T353"/>
  <c r="R353"/>
  <c r="P353"/>
  <c r="BI348"/>
  <c r="BH348"/>
  <c r="BG348"/>
  <c r="BF348"/>
  <c r="T348"/>
  <c r="T347"/>
  <c r="R348"/>
  <c r="R347"/>
  <c r="P348"/>
  <c r="P347"/>
  <c r="BI343"/>
  <c r="BH343"/>
  <c r="BG343"/>
  <c r="BF343"/>
  <c r="T343"/>
  <c r="T342"/>
  <c r="R343"/>
  <c r="R342"/>
  <c r="P343"/>
  <c r="P342"/>
  <c r="BI338"/>
  <c r="BH338"/>
  <c r="BG338"/>
  <c r="BF338"/>
  <c r="T338"/>
  <c r="R338"/>
  <c r="P338"/>
  <c r="BI334"/>
  <c r="BH334"/>
  <c r="BG334"/>
  <c r="BF334"/>
  <c r="T334"/>
  <c r="R334"/>
  <c r="P334"/>
  <c r="BI330"/>
  <c r="BH330"/>
  <c r="BG330"/>
  <c r="BF330"/>
  <c r="T330"/>
  <c r="R330"/>
  <c r="P330"/>
  <c r="BI326"/>
  <c r="BH326"/>
  <c r="BG326"/>
  <c r="BF326"/>
  <c r="T326"/>
  <c r="R326"/>
  <c r="P326"/>
  <c r="BI317"/>
  <c r="BH317"/>
  <c r="BG317"/>
  <c r="BF317"/>
  <c r="T317"/>
  <c r="R317"/>
  <c r="P317"/>
  <c r="BI313"/>
  <c r="BH313"/>
  <c r="BG313"/>
  <c r="BF313"/>
  <c r="T313"/>
  <c r="R313"/>
  <c r="P313"/>
  <c r="BI309"/>
  <c r="BH309"/>
  <c r="BG309"/>
  <c r="BF309"/>
  <c r="T309"/>
  <c r="R309"/>
  <c r="P309"/>
  <c r="BI300"/>
  <c r="BH300"/>
  <c r="BG300"/>
  <c r="BF300"/>
  <c r="T300"/>
  <c r="R300"/>
  <c r="P300"/>
  <c r="BI296"/>
  <c r="BH296"/>
  <c r="BG296"/>
  <c r="BF296"/>
  <c r="T296"/>
  <c r="R296"/>
  <c r="P296"/>
  <c r="BI292"/>
  <c r="BH292"/>
  <c r="BG292"/>
  <c r="BF292"/>
  <c r="T292"/>
  <c r="R292"/>
  <c r="P292"/>
  <c r="BI285"/>
  <c r="BH285"/>
  <c r="BG285"/>
  <c r="BF285"/>
  <c r="T285"/>
  <c r="R285"/>
  <c r="P285"/>
  <c r="BI280"/>
  <c r="BH280"/>
  <c r="BG280"/>
  <c r="BF280"/>
  <c r="T280"/>
  <c r="R280"/>
  <c r="P280"/>
  <c r="BI269"/>
  <c r="BH269"/>
  <c r="BG269"/>
  <c r="BF269"/>
  <c r="T269"/>
  <c r="R269"/>
  <c r="P269"/>
  <c r="BI265"/>
  <c r="BH265"/>
  <c r="BG265"/>
  <c r="BF265"/>
  <c r="T265"/>
  <c r="R265"/>
  <c r="P265"/>
  <c r="BI260"/>
  <c r="BH260"/>
  <c r="BG260"/>
  <c r="BF260"/>
  <c r="T260"/>
  <c r="R260"/>
  <c r="P260"/>
  <c r="BI256"/>
  <c r="BH256"/>
  <c r="BG256"/>
  <c r="BF256"/>
  <c r="T256"/>
  <c r="R256"/>
  <c r="P256"/>
  <c r="BI252"/>
  <c r="BH252"/>
  <c r="BG252"/>
  <c r="BF252"/>
  <c r="T252"/>
  <c r="R252"/>
  <c r="P252"/>
  <c r="BI244"/>
  <c r="BH244"/>
  <c r="BG244"/>
  <c r="BF244"/>
  <c r="T244"/>
  <c r="R244"/>
  <c r="P244"/>
  <c r="BI240"/>
  <c r="BH240"/>
  <c r="BG240"/>
  <c r="BF240"/>
  <c r="T240"/>
  <c r="R240"/>
  <c r="P240"/>
  <c r="BI235"/>
  <c r="BH235"/>
  <c r="BG235"/>
  <c r="BF235"/>
  <c r="T235"/>
  <c r="R235"/>
  <c r="P235"/>
  <c r="BI231"/>
  <c r="BH231"/>
  <c r="BG231"/>
  <c r="BF231"/>
  <c r="T231"/>
  <c r="R231"/>
  <c r="P231"/>
  <c r="BI224"/>
  <c r="BH224"/>
  <c r="BG224"/>
  <c r="BF224"/>
  <c r="T224"/>
  <c r="R224"/>
  <c r="P224"/>
  <c r="BI220"/>
  <c r="BH220"/>
  <c r="BG220"/>
  <c r="BF220"/>
  <c r="T220"/>
  <c r="R220"/>
  <c r="P220"/>
  <c r="BI216"/>
  <c r="BH216"/>
  <c r="BG216"/>
  <c r="BF216"/>
  <c r="T216"/>
  <c r="R216"/>
  <c r="P216"/>
  <c r="BI212"/>
  <c r="BH212"/>
  <c r="BG212"/>
  <c r="BF212"/>
  <c r="T212"/>
  <c r="R212"/>
  <c r="P212"/>
  <c r="BI208"/>
  <c r="BH208"/>
  <c r="BG208"/>
  <c r="BF208"/>
  <c r="T208"/>
  <c r="R208"/>
  <c r="P208"/>
  <c r="BI201"/>
  <c r="BH201"/>
  <c r="BG201"/>
  <c r="BF201"/>
  <c r="T201"/>
  <c r="R201"/>
  <c r="P201"/>
  <c r="BI197"/>
  <c r="BH197"/>
  <c r="BG197"/>
  <c r="BF197"/>
  <c r="T197"/>
  <c r="R197"/>
  <c r="P197"/>
  <c r="BI192"/>
  <c r="BH192"/>
  <c r="BG192"/>
  <c r="BF192"/>
  <c r="T192"/>
  <c r="R192"/>
  <c r="P192"/>
  <c r="BI188"/>
  <c r="BH188"/>
  <c r="BG188"/>
  <c r="BF188"/>
  <c r="T188"/>
  <c r="R188"/>
  <c r="P188"/>
  <c r="BI183"/>
  <c r="BH183"/>
  <c r="BG183"/>
  <c r="BF183"/>
  <c r="T183"/>
  <c r="R183"/>
  <c r="P183"/>
  <c r="BI179"/>
  <c r="BH179"/>
  <c r="BG179"/>
  <c r="BF179"/>
  <c r="T179"/>
  <c r="R179"/>
  <c r="P179"/>
  <c r="BI171"/>
  <c r="BH171"/>
  <c r="BG171"/>
  <c r="BF171"/>
  <c r="T171"/>
  <c r="R171"/>
  <c r="P171"/>
  <c r="BI166"/>
  <c r="BH166"/>
  <c r="BG166"/>
  <c r="BF166"/>
  <c r="T166"/>
  <c r="R166"/>
  <c r="P166"/>
  <c r="BI161"/>
  <c r="BH161"/>
  <c r="BG161"/>
  <c r="BF161"/>
  <c r="T161"/>
  <c r="R161"/>
  <c r="P161"/>
  <c r="BI151"/>
  <c r="BH151"/>
  <c r="BG151"/>
  <c r="BF151"/>
  <c r="T151"/>
  <c r="R151"/>
  <c r="P151"/>
  <c r="BI146"/>
  <c r="BH146"/>
  <c r="BG146"/>
  <c r="BF146"/>
  <c r="T146"/>
  <c r="R146"/>
  <c r="P146"/>
  <c r="BI141"/>
  <c r="BH141"/>
  <c r="BG141"/>
  <c r="BF141"/>
  <c r="T141"/>
  <c r="R141"/>
  <c r="P141"/>
  <c r="BI134"/>
  <c r="BH134"/>
  <c r="BG134"/>
  <c r="BF134"/>
  <c r="T134"/>
  <c r="R134"/>
  <c r="P134"/>
  <c r="BI128"/>
  <c r="BH128"/>
  <c r="BG128"/>
  <c r="BF128"/>
  <c r="T128"/>
  <c r="R128"/>
  <c r="P128"/>
  <c r="BI124"/>
  <c r="BH124"/>
  <c r="BG124"/>
  <c r="BF124"/>
  <c r="T124"/>
  <c r="R124"/>
  <c r="P124"/>
  <c r="BI118"/>
  <c r="BH118"/>
  <c r="BG118"/>
  <c r="BF118"/>
  <c r="T118"/>
  <c r="R118"/>
  <c r="P118"/>
  <c r="BI110"/>
  <c r="BH110"/>
  <c r="BG110"/>
  <c r="BF110"/>
  <c r="T110"/>
  <c r="R110"/>
  <c r="P110"/>
  <c r="BI106"/>
  <c r="BH106"/>
  <c r="BG106"/>
  <c r="BF106"/>
  <c r="T106"/>
  <c r="R106"/>
  <c r="P106"/>
  <c r="J100"/>
  <c r="J99"/>
  <c r="F99"/>
  <c r="F97"/>
  <c r="E95"/>
  <c r="J59"/>
  <c r="J58"/>
  <c r="F58"/>
  <c r="F56"/>
  <c r="E54"/>
  <c r="J20"/>
  <c r="E20"/>
  <c r="F100"/>
  <c r="J19"/>
  <c r="J14"/>
  <c r="J97"/>
  <c r="E7"/>
  <c r="E91"/>
  <c i="2" r="J39"/>
  <c r="J38"/>
  <c i="1" r="AY56"/>
  <c i="2" r="J37"/>
  <c i="1" r="AX56"/>
  <c i="2" r="BI590"/>
  <c r="BH590"/>
  <c r="BG590"/>
  <c r="BF590"/>
  <c r="T590"/>
  <c r="T589"/>
  <c r="R590"/>
  <c r="R589"/>
  <c r="P590"/>
  <c r="P589"/>
  <c r="BI582"/>
  <c r="BH582"/>
  <c r="BG582"/>
  <c r="BF582"/>
  <c r="T582"/>
  <c r="T581"/>
  <c r="R582"/>
  <c r="R581"/>
  <c r="P582"/>
  <c r="P581"/>
  <c r="BI577"/>
  <c r="BH577"/>
  <c r="BG577"/>
  <c r="BF577"/>
  <c r="T577"/>
  <c r="R577"/>
  <c r="P577"/>
  <c r="BI573"/>
  <c r="BH573"/>
  <c r="BG573"/>
  <c r="BF573"/>
  <c r="T573"/>
  <c r="R573"/>
  <c r="P573"/>
  <c r="BI569"/>
  <c r="BH569"/>
  <c r="BG569"/>
  <c r="BF569"/>
  <c r="T569"/>
  <c r="R569"/>
  <c r="P569"/>
  <c r="BI565"/>
  <c r="BH565"/>
  <c r="BG565"/>
  <c r="BF565"/>
  <c r="T565"/>
  <c r="R565"/>
  <c r="P565"/>
  <c r="BI561"/>
  <c r="BH561"/>
  <c r="BG561"/>
  <c r="BF561"/>
  <c r="T561"/>
  <c r="R561"/>
  <c r="P561"/>
  <c r="BI554"/>
  <c r="BH554"/>
  <c r="BG554"/>
  <c r="BF554"/>
  <c r="T554"/>
  <c r="R554"/>
  <c r="P554"/>
  <c r="BI549"/>
  <c r="BH549"/>
  <c r="BG549"/>
  <c r="BF549"/>
  <c r="T549"/>
  <c r="T543"/>
  <c r="R549"/>
  <c r="R543"/>
  <c r="P549"/>
  <c r="P543"/>
  <c r="BI544"/>
  <c r="BH544"/>
  <c r="BG544"/>
  <c r="BF544"/>
  <c r="T544"/>
  <c r="R544"/>
  <c r="P544"/>
  <c r="BI538"/>
  <c r="BH538"/>
  <c r="BG538"/>
  <c r="BF538"/>
  <c r="T538"/>
  <c r="R538"/>
  <c r="P538"/>
  <c r="BI534"/>
  <c r="BH534"/>
  <c r="BG534"/>
  <c r="BF534"/>
  <c r="T534"/>
  <c r="R534"/>
  <c r="P534"/>
  <c r="BI530"/>
  <c r="BH530"/>
  <c r="BG530"/>
  <c r="BF530"/>
  <c r="T530"/>
  <c r="R530"/>
  <c r="P530"/>
  <c r="BI526"/>
  <c r="BH526"/>
  <c r="BG526"/>
  <c r="BF526"/>
  <c r="T526"/>
  <c r="R526"/>
  <c r="P526"/>
  <c r="BI522"/>
  <c r="BH522"/>
  <c r="BG522"/>
  <c r="BF522"/>
  <c r="T522"/>
  <c r="R522"/>
  <c r="P522"/>
  <c r="BI518"/>
  <c r="BH518"/>
  <c r="BG518"/>
  <c r="BF518"/>
  <c r="T518"/>
  <c r="R518"/>
  <c r="P518"/>
  <c r="BI512"/>
  <c r="BH512"/>
  <c r="BG512"/>
  <c r="BF512"/>
  <c r="T512"/>
  <c r="R512"/>
  <c r="P512"/>
  <c r="BI508"/>
  <c r="BH508"/>
  <c r="BG508"/>
  <c r="BF508"/>
  <c r="T508"/>
  <c r="R508"/>
  <c r="P508"/>
  <c r="BI504"/>
  <c r="BH504"/>
  <c r="BG504"/>
  <c r="BF504"/>
  <c r="T504"/>
  <c r="R504"/>
  <c r="P504"/>
  <c r="BI502"/>
  <c r="BH502"/>
  <c r="BG502"/>
  <c r="BF502"/>
  <c r="T502"/>
  <c r="R502"/>
  <c r="P502"/>
  <c r="BI494"/>
  <c r="BH494"/>
  <c r="BG494"/>
  <c r="BF494"/>
  <c r="T494"/>
  <c r="R494"/>
  <c r="P494"/>
  <c r="P487"/>
  <c r="BI488"/>
  <c r="BH488"/>
  <c r="BG488"/>
  <c r="BF488"/>
  <c r="T488"/>
  <c r="R488"/>
  <c r="P488"/>
  <c r="BI483"/>
  <c r="BH483"/>
  <c r="BG483"/>
  <c r="BF483"/>
  <c r="T483"/>
  <c r="R483"/>
  <c r="P483"/>
  <c r="BI479"/>
  <c r="BH479"/>
  <c r="BG479"/>
  <c r="BF479"/>
  <c r="T479"/>
  <c r="R479"/>
  <c r="P479"/>
  <c r="BI475"/>
  <c r="BH475"/>
  <c r="BG475"/>
  <c r="BF475"/>
  <c r="T475"/>
  <c r="R475"/>
  <c r="P475"/>
  <c r="BI471"/>
  <c r="BH471"/>
  <c r="BG471"/>
  <c r="BF471"/>
  <c r="T471"/>
  <c r="R471"/>
  <c r="P471"/>
  <c r="BI464"/>
  <c r="BH464"/>
  <c r="BG464"/>
  <c r="BF464"/>
  <c r="T464"/>
  <c r="R464"/>
  <c r="P464"/>
  <c r="BI460"/>
  <c r="BH460"/>
  <c r="BG460"/>
  <c r="BF460"/>
  <c r="T460"/>
  <c r="R460"/>
  <c r="P460"/>
  <c r="BI456"/>
  <c r="BH456"/>
  <c r="BG456"/>
  <c r="BF456"/>
  <c r="T456"/>
  <c r="R456"/>
  <c r="P456"/>
  <c r="BI449"/>
  <c r="BH449"/>
  <c r="BG449"/>
  <c r="BF449"/>
  <c r="T449"/>
  <c r="R449"/>
  <c r="P449"/>
  <c r="BI445"/>
  <c r="BH445"/>
  <c r="BG445"/>
  <c r="BF445"/>
  <c r="T445"/>
  <c r="R445"/>
  <c r="P445"/>
  <c r="BI441"/>
  <c r="BH441"/>
  <c r="BG441"/>
  <c r="BF441"/>
  <c r="T441"/>
  <c r="R441"/>
  <c r="P441"/>
  <c r="BI437"/>
  <c r="BH437"/>
  <c r="BG437"/>
  <c r="BF437"/>
  <c r="T437"/>
  <c r="R437"/>
  <c r="P437"/>
  <c r="BI433"/>
  <c r="BH433"/>
  <c r="BG433"/>
  <c r="BF433"/>
  <c r="T433"/>
  <c r="R433"/>
  <c r="P433"/>
  <c r="BI429"/>
  <c r="BH429"/>
  <c r="BG429"/>
  <c r="BF429"/>
  <c r="T429"/>
  <c r="R429"/>
  <c r="P429"/>
  <c r="BI425"/>
  <c r="BH425"/>
  <c r="BG425"/>
  <c r="BF425"/>
  <c r="T425"/>
  <c r="R425"/>
  <c r="P425"/>
  <c r="BI421"/>
  <c r="BH421"/>
  <c r="BG421"/>
  <c r="BF421"/>
  <c r="T421"/>
  <c r="R421"/>
  <c r="P421"/>
  <c r="BI414"/>
  <c r="BH414"/>
  <c r="BG414"/>
  <c r="BF414"/>
  <c r="T414"/>
  <c r="R414"/>
  <c r="P414"/>
  <c r="BI410"/>
  <c r="BH410"/>
  <c r="BG410"/>
  <c r="BF410"/>
  <c r="T410"/>
  <c r="R410"/>
  <c r="P410"/>
  <c r="BI406"/>
  <c r="BH406"/>
  <c r="BG406"/>
  <c r="BF406"/>
  <c r="T406"/>
  <c r="R406"/>
  <c r="P406"/>
  <c r="BI402"/>
  <c r="BH402"/>
  <c r="BG402"/>
  <c r="BF402"/>
  <c r="T402"/>
  <c r="R402"/>
  <c r="P402"/>
  <c r="BI398"/>
  <c r="BH398"/>
  <c r="BG398"/>
  <c r="BF398"/>
  <c r="T398"/>
  <c r="R398"/>
  <c r="P398"/>
  <c r="BI393"/>
  <c r="BH393"/>
  <c r="BG393"/>
  <c r="BF393"/>
  <c r="T393"/>
  <c r="T392"/>
  <c r="R393"/>
  <c r="R392"/>
  <c r="P393"/>
  <c r="P392"/>
  <c r="BI388"/>
  <c r="BH388"/>
  <c r="BG388"/>
  <c r="BF388"/>
  <c r="T388"/>
  <c r="T387"/>
  <c r="R388"/>
  <c r="R387"/>
  <c r="P388"/>
  <c r="P387"/>
  <c r="BI383"/>
  <c r="BH383"/>
  <c r="BG383"/>
  <c r="BF383"/>
  <c r="T383"/>
  <c r="R383"/>
  <c r="P383"/>
  <c r="BI379"/>
  <c r="BH379"/>
  <c r="BG379"/>
  <c r="BF379"/>
  <c r="T379"/>
  <c r="R379"/>
  <c r="P379"/>
  <c r="BI375"/>
  <c r="BH375"/>
  <c r="BG375"/>
  <c r="BF375"/>
  <c r="T375"/>
  <c r="R375"/>
  <c r="P375"/>
  <c r="BI371"/>
  <c r="BH371"/>
  <c r="BG371"/>
  <c r="BF371"/>
  <c r="T371"/>
  <c r="R371"/>
  <c r="P371"/>
  <c r="BI362"/>
  <c r="BH362"/>
  <c r="BG362"/>
  <c r="BF362"/>
  <c r="T362"/>
  <c r="R362"/>
  <c r="P362"/>
  <c r="BI358"/>
  <c r="BH358"/>
  <c r="BG358"/>
  <c r="BF358"/>
  <c r="T358"/>
  <c r="R358"/>
  <c r="P358"/>
  <c r="BI354"/>
  <c r="BH354"/>
  <c r="BG354"/>
  <c r="BF354"/>
  <c r="T354"/>
  <c r="R354"/>
  <c r="P354"/>
  <c r="BI350"/>
  <c r="BH350"/>
  <c r="BG350"/>
  <c r="BF350"/>
  <c r="T350"/>
  <c r="R350"/>
  <c r="P350"/>
  <c r="BI346"/>
  <c r="BH346"/>
  <c r="BG346"/>
  <c r="BF346"/>
  <c r="T346"/>
  <c r="R346"/>
  <c r="P346"/>
  <c r="BI334"/>
  <c r="BH334"/>
  <c r="BG334"/>
  <c r="BF334"/>
  <c r="T334"/>
  <c r="R334"/>
  <c r="P334"/>
  <c r="BI329"/>
  <c r="BH329"/>
  <c r="BG329"/>
  <c r="BF329"/>
  <c r="T329"/>
  <c r="R329"/>
  <c r="P329"/>
  <c r="BI322"/>
  <c r="BH322"/>
  <c r="BG322"/>
  <c r="BF322"/>
  <c r="T322"/>
  <c r="R322"/>
  <c r="P322"/>
  <c r="BI317"/>
  <c r="BH317"/>
  <c r="BG317"/>
  <c r="BF317"/>
  <c r="T317"/>
  <c r="R317"/>
  <c r="P317"/>
  <c r="BI309"/>
  <c r="BH309"/>
  <c r="BG309"/>
  <c r="BF309"/>
  <c r="T309"/>
  <c r="R309"/>
  <c r="P309"/>
  <c r="BI305"/>
  <c r="BH305"/>
  <c r="BG305"/>
  <c r="BF305"/>
  <c r="T305"/>
  <c r="R305"/>
  <c r="P305"/>
  <c r="BI301"/>
  <c r="BH301"/>
  <c r="BG301"/>
  <c r="BF301"/>
  <c r="T301"/>
  <c r="R301"/>
  <c r="P301"/>
  <c r="BI294"/>
  <c r="BH294"/>
  <c r="BG294"/>
  <c r="BF294"/>
  <c r="T294"/>
  <c r="R294"/>
  <c r="P294"/>
  <c r="BI289"/>
  <c r="BH289"/>
  <c r="BG289"/>
  <c r="BF289"/>
  <c r="T289"/>
  <c r="R289"/>
  <c r="P289"/>
  <c r="BI285"/>
  <c r="BH285"/>
  <c r="BG285"/>
  <c r="BF285"/>
  <c r="T285"/>
  <c r="R285"/>
  <c r="P285"/>
  <c r="BI281"/>
  <c r="BH281"/>
  <c r="BG281"/>
  <c r="BF281"/>
  <c r="T281"/>
  <c r="R281"/>
  <c r="P281"/>
  <c r="BI277"/>
  <c r="BH277"/>
  <c r="BG277"/>
  <c r="BF277"/>
  <c r="T277"/>
  <c r="R277"/>
  <c r="P277"/>
  <c r="BI273"/>
  <c r="BH273"/>
  <c r="BG273"/>
  <c r="BF273"/>
  <c r="T273"/>
  <c r="R273"/>
  <c r="P273"/>
  <c r="BI269"/>
  <c r="BH269"/>
  <c r="BG269"/>
  <c r="BF269"/>
  <c r="T269"/>
  <c r="R269"/>
  <c r="P269"/>
  <c r="BI261"/>
  <c r="BH261"/>
  <c r="BG261"/>
  <c r="BF261"/>
  <c r="T261"/>
  <c r="R261"/>
  <c r="P261"/>
  <c r="BI257"/>
  <c r="BH257"/>
  <c r="BG257"/>
  <c r="BF257"/>
  <c r="T257"/>
  <c r="R257"/>
  <c r="P257"/>
  <c r="BI252"/>
  <c r="BH252"/>
  <c r="BG252"/>
  <c r="BF252"/>
  <c r="T252"/>
  <c r="R252"/>
  <c r="P252"/>
  <c r="BI248"/>
  <c r="BH248"/>
  <c r="BG248"/>
  <c r="BF248"/>
  <c r="T248"/>
  <c r="R248"/>
  <c r="P248"/>
  <c r="BI241"/>
  <c r="BH241"/>
  <c r="BG241"/>
  <c r="BF241"/>
  <c r="T241"/>
  <c r="R241"/>
  <c r="P241"/>
  <c r="BI237"/>
  <c r="BH237"/>
  <c r="BG237"/>
  <c r="BF237"/>
  <c r="T237"/>
  <c r="R237"/>
  <c r="P237"/>
  <c r="BI233"/>
  <c r="BH233"/>
  <c r="BG233"/>
  <c r="BF233"/>
  <c r="T233"/>
  <c r="R233"/>
  <c r="P233"/>
  <c r="BI228"/>
  <c r="BH228"/>
  <c r="BG228"/>
  <c r="BF228"/>
  <c r="T228"/>
  <c r="R228"/>
  <c r="P228"/>
  <c r="BI221"/>
  <c r="BH221"/>
  <c r="BG221"/>
  <c r="BF221"/>
  <c r="T221"/>
  <c r="R221"/>
  <c r="P221"/>
  <c r="BI217"/>
  <c r="BH217"/>
  <c r="BG217"/>
  <c r="BF217"/>
  <c r="T217"/>
  <c r="R217"/>
  <c r="P217"/>
  <c r="BI212"/>
  <c r="BH212"/>
  <c r="BG212"/>
  <c r="BF212"/>
  <c r="T212"/>
  <c r="R212"/>
  <c r="P212"/>
  <c r="BI208"/>
  <c r="BH208"/>
  <c r="BG208"/>
  <c r="BF208"/>
  <c r="T208"/>
  <c r="R208"/>
  <c r="P208"/>
  <c r="BI201"/>
  <c r="BH201"/>
  <c r="BG201"/>
  <c r="BF201"/>
  <c r="T201"/>
  <c r="R201"/>
  <c r="P201"/>
  <c r="BI197"/>
  <c r="BH197"/>
  <c r="BG197"/>
  <c r="BF197"/>
  <c r="T197"/>
  <c r="R197"/>
  <c r="P197"/>
  <c r="BI193"/>
  <c r="BH193"/>
  <c r="BG193"/>
  <c r="BF193"/>
  <c r="T193"/>
  <c r="R193"/>
  <c r="P193"/>
  <c r="BI186"/>
  <c r="BH186"/>
  <c r="BG186"/>
  <c r="BF186"/>
  <c r="T186"/>
  <c r="R186"/>
  <c r="P186"/>
  <c r="BI181"/>
  <c r="BH181"/>
  <c r="BG181"/>
  <c r="BF181"/>
  <c r="T181"/>
  <c r="R181"/>
  <c r="P181"/>
  <c r="BI176"/>
  <c r="BH176"/>
  <c r="BG176"/>
  <c r="BF176"/>
  <c r="T176"/>
  <c r="R176"/>
  <c r="P176"/>
  <c r="BI164"/>
  <c r="BH164"/>
  <c r="BG164"/>
  <c r="BF164"/>
  <c r="T164"/>
  <c r="R164"/>
  <c r="P164"/>
  <c r="BI160"/>
  <c r="BH160"/>
  <c r="BG160"/>
  <c r="BF160"/>
  <c r="T160"/>
  <c r="R160"/>
  <c r="P160"/>
  <c r="BI156"/>
  <c r="BH156"/>
  <c r="BG156"/>
  <c r="BF156"/>
  <c r="T156"/>
  <c r="R156"/>
  <c r="P156"/>
  <c r="BI149"/>
  <c r="BH149"/>
  <c r="BG149"/>
  <c r="BF149"/>
  <c r="T149"/>
  <c r="R149"/>
  <c r="P149"/>
  <c r="BI142"/>
  <c r="BH142"/>
  <c r="BG142"/>
  <c r="BF142"/>
  <c r="T142"/>
  <c r="R142"/>
  <c r="P142"/>
  <c r="BI134"/>
  <c r="BH134"/>
  <c r="BG134"/>
  <c r="BF134"/>
  <c r="T134"/>
  <c r="R134"/>
  <c r="P134"/>
  <c r="BI130"/>
  <c r="BH130"/>
  <c r="BG130"/>
  <c r="BF130"/>
  <c r="T130"/>
  <c r="R130"/>
  <c r="P130"/>
  <c r="BI125"/>
  <c r="BH125"/>
  <c r="BG125"/>
  <c r="BF125"/>
  <c r="T125"/>
  <c r="R125"/>
  <c r="P125"/>
  <c r="BI120"/>
  <c r="BH120"/>
  <c r="BG120"/>
  <c r="BF120"/>
  <c r="T120"/>
  <c r="R120"/>
  <c r="P120"/>
  <c r="BI115"/>
  <c r="BH115"/>
  <c r="BG115"/>
  <c r="BF115"/>
  <c r="T115"/>
  <c r="R115"/>
  <c r="P115"/>
  <c r="BI110"/>
  <c r="BH110"/>
  <c r="BG110"/>
  <c r="BF110"/>
  <c r="T110"/>
  <c r="R110"/>
  <c r="P110"/>
  <c r="BI106"/>
  <c r="BH106"/>
  <c r="BG106"/>
  <c r="BF106"/>
  <c r="T106"/>
  <c r="R106"/>
  <c r="P106"/>
  <c r="J100"/>
  <c r="J99"/>
  <c r="F99"/>
  <c r="F97"/>
  <c r="E95"/>
  <c r="J59"/>
  <c r="J58"/>
  <c r="F58"/>
  <c r="F56"/>
  <c r="E54"/>
  <c r="J20"/>
  <c r="E20"/>
  <c r="F100"/>
  <c r="J19"/>
  <c r="J14"/>
  <c r="J56"/>
  <c r="E7"/>
  <c r="E50"/>
  <c i="1" r="L50"/>
  <c r="AM50"/>
  <c r="AM49"/>
  <c r="L49"/>
  <c r="AM47"/>
  <c r="L47"/>
  <c r="L45"/>
  <c r="L44"/>
  <c i="5" r="J319"/>
  <c r="J193"/>
  <c i="4" r="J372"/>
  <c r="BK320"/>
  <c r="BK215"/>
  <c i="3" r="BK378"/>
  <c r="J151"/>
  <c i="2" r="BK544"/>
  <c r="BK488"/>
  <c r="BK471"/>
  <c r="J393"/>
  <c r="J305"/>
  <c i="8" r="BK99"/>
  <c i="7" r="BK132"/>
  <c i="6" r="BK185"/>
  <c r="J115"/>
  <c i="5" r="BK719"/>
  <c r="BK591"/>
  <c r="J380"/>
  <c r="BK323"/>
  <c r="J257"/>
  <c i="4" r="BK236"/>
  <c r="J196"/>
  <c i="3" r="J438"/>
  <c r="BK128"/>
  <c i="2" r="BK456"/>
  <c r="BK383"/>
  <c r="J329"/>
  <c r="BK317"/>
  <c r="BK248"/>
  <c r="BK186"/>
  <c i="6" r="BK473"/>
  <c r="BK438"/>
  <c r="BK194"/>
  <c i="5" r="BK581"/>
  <c r="BK521"/>
  <c r="J323"/>
  <c i="4" r="BK139"/>
  <c i="3" r="BK476"/>
  <c r="J416"/>
  <c r="J224"/>
  <c i="2" r="J561"/>
  <c i="5" r="J733"/>
  <c r="J603"/>
  <c r="J407"/>
  <c i="4" r="J328"/>
  <c r="BK102"/>
  <c i="3" r="J216"/>
  <c i="2" r="J483"/>
  <c i="1" r="AS55"/>
  <c i="7" r="BK222"/>
  <c r="BK113"/>
  <c i="6" r="BK128"/>
  <c i="4" r="J224"/>
  <c i="3" r="BK358"/>
  <c r="BK197"/>
  <c i="2" r="BK475"/>
  <c i="6" r="J321"/>
  <c i="5" r="J530"/>
  <c r="BK403"/>
  <c i="4" r="BK274"/>
  <c i="2" r="BK237"/>
  <c i="8" r="BK103"/>
  <c i="6" r="J416"/>
  <c r="J138"/>
  <c i="5" r="BK472"/>
  <c r="BK411"/>
  <c i="4" r="BK175"/>
  <c i="3" r="BK432"/>
  <c r="BK260"/>
  <c i="2" r="BK156"/>
  <c i="7" r="BK130"/>
  <c i="6" r="BK237"/>
  <c i="5" r="J229"/>
  <c i="2" r="J379"/>
  <c r="BK106"/>
  <c i="7" r="J98"/>
  <c i="6" r="BK232"/>
  <c i="5" r="BK491"/>
  <c r="J304"/>
  <c i="4" r="J316"/>
  <c r="J188"/>
  <c i="3" r="J428"/>
  <c r="J300"/>
  <c i="2" r="J577"/>
  <c r="BK362"/>
  <c r="BK221"/>
  <c i="7" r="BK166"/>
  <c r="J111"/>
  <c i="6" r="BK338"/>
  <c i="5" r="BK599"/>
  <c r="J295"/>
  <c i="4" r="J351"/>
  <c i="3" r="BK424"/>
  <c r="J265"/>
  <c i="2" r="BK522"/>
  <c r="BK208"/>
  <c i="6" r="J418"/>
  <c i="3" r="BK448"/>
  <c r="BK224"/>
  <c r="J124"/>
  <c i="2" r="J475"/>
  <c r="BK375"/>
  <c i="9" r="BK95"/>
  <c i="7" r="J101"/>
  <c i="6" r="J422"/>
  <c r="J189"/>
  <c i="5" r="BK577"/>
  <c r="J472"/>
  <c r="BK299"/>
  <c i="4" r="BK302"/>
  <c r="BK192"/>
  <c r="J102"/>
  <c i="3" r="J432"/>
  <c r="J240"/>
  <c i="8" r="BK95"/>
  <c i="7" r="J134"/>
  <c r="J103"/>
  <c i="6" r="BK481"/>
  <c r="J453"/>
  <c r="BK321"/>
  <c r="J237"/>
  <c r="J156"/>
  <c i="5" r="BK695"/>
  <c r="BK613"/>
  <c i="2" r="J221"/>
  <c r="J193"/>
  <c r="J120"/>
  <c i="7" r="J164"/>
  <c r="BK140"/>
  <c r="BK115"/>
  <c i="6" r="BK352"/>
  <c r="BK297"/>
  <c r="BK284"/>
  <c r="BK209"/>
  <c i="5" r="J719"/>
  <c r="J481"/>
  <c r="BK215"/>
  <c i="4" r="BK122"/>
  <c i="3" r="BK212"/>
  <c i="2" r="BK402"/>
  <c r="J233"/>
  <c i="9" r="BK99"/>
  <c i="7" r="BK134"/>
  <c i="6" r="BK442"/>
  <c i="4" r="J312"/>
  <c i="3" r="BK398"/>
  <c r="J334"/>
  <c r="BK183"/>
  <c i="7" r="J189"/>
  <c i="5" r="J496"/>
  <c r="BK295"/>
  <c i="4" r="BK334"/>
  <c i="2" r="BK305"/>
  <c i="10" r="J95"/>
  <c i="8" r="BK97"/>
  <c i="6" r="BK301"/>
  <c i="5" r="J728"/>
  <c r="J599"/>
  <c r="BK386"/>
  <c r="J262"/>
  <c r="J116"/>
  <c i="4" r="J158"/>
  <c i="3" r="BK374"/>
  <c r="J269"/>
  <c i="2" r="J504"/>
  <c r="BK425"/>
  <c i="7" r="J156"/>
  <c i="6" r="BK434"/>
  <c r="BK241"/>
  <c i="5" r="J376"/>
  <c i="2" r="BK410"/>
  <c r="J273"/>
  <c i="7" r="BK150"/>
  <c i="6" r="J317"/>
  <c r="BK174"/>
  <c i="5" r="J290"/>
  <c i="4" r="BK267"/>
  <c r="BK134"/>
  <c i="3" r="J443"/>
  <c r="BK343"/>
  <c i="2" r="BK582"/>
  <c r="BK445"/>
  <c r="J212"/>
  <c i="7" r="BK172"/>
  <c r="J117"/>
  <c i="6" r="J305"/>
  <c i="5" r="BK347"/>
  <c r="J125"/>
  <c i="4" r="J204"/>
  <c i="3" r="J383"/>
  <c r="J179"/>
  <c i="2" r="J362"/>
  <c r="J142"/>
  <c i="10" r="J91"/>
  <c i="7" r="BK154"/>
  <c r="BK124"/>
  <c i="6" r="BK426"/>
  <c r="J373"/>
  <c r="J352"/>
  <c r="BK221"/>
  <c r="BK143"/>
  <c i="5" r="J581"/>
  <c r="J338"/>
  <c r="J285"/>
  <c r="J181"/>
  <c i="4" r="BK364"/>
  <c r="BK324"/>
  <c r="BK244"/>
  <c i="2" r="J201"/>
  <c r="J115"/>
  <c i="10" r="BK105"/>
  <c i="8" r="J95"/>
  <c i="7" r="J203"/>
  <c r="J174"/>
  <c i="6" r="BK161"/>
  <c r="J104"/>
  <c i="5" r="BK711"/>
  <c r="BK648"/>
  <c r="BK507"/>
  <c r="J445"/>
  <c r="J359"/>
  <c i="4" r="J208"/>
  <c r="BK158"/>
  <c i="3" r="J338"/>
  <c r="J231"/>
  <c r="J118"/>
  <c i="2" r="BK483"/>
  <c r="BK252"/>
  <c r="J237"/>
  <c r="BK149"/>
  <c i="10" r="BK99"/>
  <c i="8" r="J99"/>
  <c i="7" r="BK162"/>
  <c i="6" r="BK334"/>
  <c r="J133"/>
  <c i="3" r="BK455"/>
  <c r="J326"/>
  <c r="J183"/>
  <c i="9" r="J106"/>
  <c i="7" r="BK170"/>
  <c r="J154"/>
  <c r="BK117"/>
  <c i="6" r="J477"/>
  <c r="J458"/>
  <c r="BK330"/>
  <c r="J249"/>
  <c r="J221"/>
  <c r="BK217"/>
  <c r="J209"/>
  <c i="5" r="BK728"/>
  <c r="J668"/>
  <c r="BK633"/>
  <c i="2" r="J176"/>
  <c r="J164"/>
  <c r="BK115"/>
  <c i="10" r="J108"/>
  <c r="BK93"/>
  <c i="8" r="J93"/>
  <c i="7" r="J152"/>
  <c i="6" r="BK410"/>
  <c r="BK373"/>
  <c r="BK305"/>
  <c r="BK289"/>
  <c r="BK213"/>
  <c r="J161"/>
  <c i="5" r="BK715"/>
  <c r="BK460"/>
  <c r="J155"/>
  <c i="4" r="J192"/>
  <c i="3" r="BK406"/>
  <c r="BK188"/>
  <c i="2" r="J494"/>
  <c i="10" r="BK101"/>
  <c i="7" r="J160"/>
  <c i="6" r="J377"/>
  <c i="4" r="J240"/>
  <c i="3" r="BK387"/>
  <c r="BK280"/>
  <c i="2" r="BK449"/>
  <c i="7" r="J120"/>
  <c i="5" r="J491"/>
  <c r="BK257"/>
  <c i="2" r="BK269"/>
  <c i="9" r="BK91"/>
  <c i="6" r="J330"/>
  <c r="J148"/>
  <c i="5" r="J684"/>
  <c r="BK427"/>
  <c r="J151"/>
  <c i="4" r="BK297"/>
  <c r="J108"/>
  <c i="3" r="BK292"/>
  <c i="2" r="BK464"/>
  <c r="BK160"/>
  <c i="7" r="J132"/>
  <c i="6" r="J266"/>
  <c i="5" r="J452"/>
  <c i="2" r="BK285"/>
  <c i="7" r="J146"/>
  <c i="6" r="BK361"/>
  <c r="BK108"/>
  <c i="5" r="J308"/>
  <c i="4" r="BK262"/>
  <c i="3" r="BK467"/>
  <c r="J387"/>
  <c r="BK201"/>
  <c i="2" r="BK577"/>
  <c r="BK437"/>
  <c r="J208"/>
  <c i="7" r="BK138"/>
  <c r="J96"/>
  <c i="5" r="BK650"/>
  <c r="J503"/>
  <c i="4" r="J359"/>
  <c r="J112"/>
  <c i="3" r="BK313"/>
  <c i="2" r="J508"/>
  <c r="BK212"/>
  <c r="J125"/>
  <c r="BK554"/>
  <c r="BK534"/>
  <c r="J522"/>
  <c r="BK508"/>
  <c r="J502"/>
  <c r="J433"/>
  <c r="BK379"/>
  <c r="J354"/>
  <c r="J261"/>
  <c i="10" r="BK97"/>
  <c i="9" r="J93"/>
  <c i="8" r="J106"/>
  <c r="J103"/>
  <c i="7" r="J208"/>
  <c r="J181"/>
  <c r="J166"/>
  <c r="BK107"/>
  <c i="6" r="BK494"/>
  <c r="J469"/>
  <c r="BK416"/>
  <c r="BK313"/>
  <c r="BK228"/>
  <c r="J202"/>
  <c i="5" r="BK707"/>
  <c r="J654"/>
  <c i="2" r="BK393"/>
  <c r="BK217"/>
  <c r="BK176"/>
  <c i="10" r="J105"/>
  <c i="9" r="J95"/>
  <c i="7" r="J177"/>
  <c r="J142"/>
  <c r="BK109"/>
  <c i="6" r="J406"/>
  <c r="BK377"/>
  <c r="BK261"/>
  <c r="J166"/>
  <c r="BK104"/>
  <c i="5" r="J711"/>
  <c r="J690"/>
  <c r="J367"/>
  <c i="4" r="J302"/>
  <c i="3" r="J235"/>
  <c r="J146"/>
  <c i="2" r="BK294"/>
  <c r="BK142"/>
  <c i="7" r="BK197"/>
  <c r="BK98"/>
  <c i="5" r="J613"/>
  <c i="4" r="J262"/>
  <c i="3" r="J374"/>
  <c r="BK240"/>
  <c i="2" r="BK549"/>
  <c i="7" r="J136"/>
  <c i="5" r="J595"/>
  <c r="BK399"/>
  <c r="BK116"/>
  <c i="2" r="BK322"/>
  <c i="9" r="BK106"/>
  <c i="6" r="J465"/>
  <c r="J297"/>
  <c i="5" r="J715"/>
  <c r="J544"/>
  <c r="J147"/>
  <c i="4" r="J236"/>
  <c i="3" r="BK463"/>
  <c r="BK330"/>
  <c r="BK124"/>
  <c i="2" r="J429"/>
  <c r="J106"/>
  <c i="7" r="BK103"/>
  <c i="6" r="J274"/>
  <c i="5" r="BK595"/>
  <c r="J201"/>
  <c i="2" r="J375"/>
  <c r="J134"/>
  <c i="6" r="J434"/>
  <c r="J228"/>
  <c i="5" r="J507"/>
  <c r="BK181"/>
  <c i="4" r="J215"/>
  <c i="3" r="J398"/>
  <c r="BK208"/>
  <c i="2" r="J565"/>
  <c r="BK358"/>
  <c i="7" r="BK217"/>
  <c r="BK164"/>
  <c i="6" r="J348"/>
  <c i="5" r="J640"/>
  <c r="BK445"/>
  <c r="J138"/>
  <c i="4" r="BK200"/>
  <c i="3" r="BK338"/>
  <c i="2" r="J569"/>
  <c r="J269"/>
  <c i="9" r="J101"/>
  <c i="7" r="BK174"/>
  <c r="J144"/>
  <c i="6" r="J494"/>
  <c r="J473"/>
  <c r="J401"/>
  <c r="J361"/>
  <c r="BK148"/>
  <c i="5" r="BK640"/>
  <c r="J460"/>
  <c r="J411"/>
  <c r="J312"/>
  <c r="J210"/>
  <c i="4" r="BK351"/>
  <c r="J292"/>
  <c r="BK112"/>
  <c i="3" r="J370"/>
  <c r="J313"/>
  <c i="2" r="J554"/>
  <c r="BK441"/>
  <c r="BK433"/>
  <c r="BK388"/>
  <c r="BK233"/>
  <c r="J149"/>
  <c r="BK125"/>
  <c i="7" r="BK189"/>
  <c r="J122"/>
  <c i="6" r="J261"/>
  <c r="J119"/>
  <c i="5" r="J723"/>
  <c r="J650"/>
  <c r="BK464"/>
  <c r="BK129"/>
  <c i="4" r="J200"/>
  <c i="3" r="BK334"/>
  <c r="J171"/>
  <c i="2" r="BK565"/>
  <c r="J445"/>
  <c i="10" r="J103"/>
  <c i="9" r="BK101"/>
  <c r="J99"/>
  <c i="8" r="BK91"/>
  <c i="7" r="BK152"/>
  <c i="5" r="J621"/>
  <c r="BK441"/>
  <c r="BK319"/>
  <c r="J143"/>
  <c i="4" r="BK339"/>
  <c r="BK312"/>
  <c r="J274"/>
  <c i="3" r="J391"/>
  <c r="BK151"/>
  <c i="5" r="J672"/>
  <c r="BK372"/>
  <c i="4" r="BK204"/>
  <c i="3" r="BK265"/>
  <c r="J134"/>
  <c i="2" r="J285"/>
  <c i="9" r="BK103"/>
  <c i="7" r="J124"/>
  <c i="6" r="J301"/>
  <c i="4" r="J267"/>
  <c i="3" r="J396"/>
  <c r="BK235"/>
  <c i="2" r="BK561"/>
  <c i="7" r="J126"/>
  <c i="5" r="J591"/>
  <c r="J423"/>
  <c r="J159"/>
  <c i="2" r="BK261"/>
  <c i="9" r="BK97"/>
  <c i="6" r="BK453"/>
  <c r="BK266"/>
  <c i="5" r="J676"/>
  <c r="BK407"/>
  <c r="BK210"/>
  <c i="4" r="BK304"/>
  <c r="J134"/>
  <c i="3" r="J343"/>
  <c r="BK231"/>
  <c i="2" r="J441"/>
  <c i="7" r="J217"/>
  <c i="6" r="J369"/>
  <c r="J128"/>
  <c i="5" r="BK331"/>
  <c r="BK125"/>
  <c i="2" r="J281"/>
  <c i="7" r="J168"/>
  <c i="6" r="BK397"/>
  <c r="BK202"/>
  <c i="5" r="BK452"/>
  <c r="BK186"/>
  <c i="4" r="BK228"/>
  <c i="3" r="BK471"/>
  <c r="J378"/>
  <c r="BK252"/>
  <c i="2" r="J582"/>
  <c r="J460"/>
  <c r="BK334"/>
  <c i="7" r="J193"/>
  <c i="6" r="J442"/>
  <c r="J257"/>
  <c i="5" r="BK603"/>
  <c r="BK304"/>
  <c r="BK224"/>
  <c i="4" r="BK328"/>
  <c i="3" r="BK438"/>
  <c r="BK220"/>
  <c i="2" r="BK512"/>
  <c r="BK241"/>
  <c i="10" r="BK108"/>
  <c i="8" r="J91"/>
  <c i="7" r="J130"/>
  <c i="6" r="J486"/>
  <c r="BK477"/>
  <c r="BK418"/>
  <c r="J365"/>
  <c r="J313"/>
  <c i="5" r="BK672"/>
  <c r="BK456"/>
  <c r="BK376"/>
  <c r="J299"/>
  <c r="BK234"/>
  <c r="BK165"/>
  <c i="4" r="J355"/>
  <c r="J219"/>
  <c i="3" r="BK412"/>
  <c r="BK326"/>
  <c r="J256"/>
  <c i="2" r="J530"/>
  <c r="BK479"/>
  <c r="J277"/>
  <c r="J130"/>
  <c i="9" r="J103"/>
  <c i="7" r="J213"/>
  <c r="BK181"/>
  <c i="6" r="BK348"/>
  <c i="5" r="BK733"/>
  <c r="BK654"/>
  <c r="BK530"/>
  <c r="BK468"/>
  <c r="J399"/>
  <c r="BK327"/>
  <c r="BK262"/>
  <c i="3" r="J424"/>
  <c r="J244"/>
  <c r="BK161"/>
  <c i="2" r="BK502"/>
  <c r="BK346"/>
  <c i="7" r="BK160"/>
  <c i="6" r="BK465"/>
  <c r="BK406"/>
  <c i="5" r="BK629"/>
  <c r="J560"/>
  <c r="J427"/>
  <c r="BK229"/>
  <c i="4" r="BK179"/>
  <c r="BK108"/>
  <c i="3" r="J467"/>
  <c r="J412"/>
  <c r="J252"/>
  <c r="J128"/>
  <c i="5" r="BK676"/>
  <c r="BK432"/>
  <c r="BK201"/>
  <c i="4" r="J129"/>
  <c i="3" r="J220"/>
  <c r="BK106"/>
  <c i="2" r="BK289"/>
  <c i="10" r="J97"/>
  <c i="7" r="J115"/>
  <c i="6" r="BK156"/>
  <c i="4" r="J278"/>
  <c r="J148"/>
  <c i="3" r="BK348"/>
  <c r="BK179"/>
  <c i="10" r="BK103"/>
  <c i="7" r="J109"/>
  <c i="5" r="J521"/>
  <c r="BK308"/>
  <c i="4" r="J324"/>
  <c i="2" r="J160"/>
  <c i="6" r="BK486"/>
  <c r="BK385"/>
  <c r="BK274"/>
  <c i="5" r="BK680"/>
  <c r="J476"/>
  <c r="J391"/>
  <c r="J327"/>
  <c r="J129"/>
  <c i="4" r="J184"/>
  <c i="3" r="BK420"/>
  <c i="2" r="J479"/>
  <c r="J217"/>
  <c i="6" r="J438"/>
  <c r="BK119"/>
  <c i="5" r="J272"/>
  <c i="2" r="BK350"/>
  <c i="7" r="BK203"/>
  <c i="6" r="BK253"/>
  <c i="5" r="BK391"/>
  <c r="J224"/>
  <c i="4" r="BK372"/>
  <c i="3" r="J484"/>
  <c r="BK362"/>
  <c i="2" r="J590"/>
  <c r="BK518"/>
  <c r="BK354"/>
  <c r="BK201"/>
  <c i="7" r="BK148"/>
  <c i="6" r="J385"/>
  <c r="J241"/>
  <c i="5" r="BK625"/>
  <c r="BK359"/>
  <c r="BK151"/>
  <c i="4" r="BK278"/>
  <c i="3" r="BK402"/>
  <c r="J110"/>
  <c i="2" r="BK228"/>
  <c i="9" r="BK93"/>
  <c i="8" r="BK101"/>
  <c i="7" r="J150"/>
  <c r="BK111"/>
  <c i="6" r="J481"/>
  <c r="BK422"/>
  <c r="J397"/>
  <c r="BK279"/>
  <c r="J213"/>
  <c r="BK138"/>
  <c i="5" r="BK560"/>
  <c r="J437"/>
  <c r="J351"/>
  <c r="BK205"/>
  <c r="BK143"/>
  <c i="4" r="J339"/>
  <c r="BK284"/>
  <c r="BK166"/>
  <c i="3" r="BK383"/>
  <c r="J201"/>
  <c r="J106"/>
  <c i="2" r="J549"/>
  <c r="BK504"/>
  <c r="J456"/>
  <c r="J421"/>
  <c r="J371"/>
  <c r="BK110"/>
  <c i="9" r="J97"/>
  <c i="7" r="J197"/>
  <c r="BK168"/>
  <c i="6" r="J334"/>
  <c r="J143"/>
  <c i="5" r="J707"/>
  <c r="J577"/>
  <c r="BK503"/>
  <c r="J331"/>
  <c r="BK290"/>
  <c r="BK248"/>
  <c i="4" r="J139"/>
  <c i="3" r="J317"/>
  <c r="BK166"/>
  <c i="2" r="J544"/>
  <c r="J406"/>
  <c i="7" r="J148"/>
  <c i="6" r="BK458"/>
  <c i="5" r="BK553"/>
  <c r="BK367"/>
  <c r="J186"/>
  <c r="BK121"/>
  <c i="4" r="J304"/>
  <c i="3" r="J471"/>
  <c r="J348"/>
  <c r="J208"/>
  <c i="5" r="BK658"/>
  <c r="BK285"/>
  <c i="4" r="BK170"/>
  <c i="3" r="J192"/>
  <c i="2" r="BK526"/>
  <c r="BK281"/>
  <c i="6" r="BK430"/>
  <c i="4" r="BK253"/>
  <c i="3" r="J406"/>
  <c r="J292"/>
  <c r="BK171"/>
  <c i="6" r="J289"/>
  <c i="5" r="BK476"/>
  <c r="J121"/>
  <c i="3" r="BK459"/>
  <c r="BK244"/>
  <c i="2" r="J402"/>
  <c i="7" r="J185"/>
  <c i="6" r="BK365"/>
  <c r="J217"/>
  <c i="5" r="J372"/>
  <c i="2" r="BK406"/>
  <c r="BK193"/>
  <c i="4" r="BK308"/>
  <c i="3" r="J476"/>
  <c r="BK391"/>
  <c r="BK141"/>
  <c i="2" r="J534"/>
  <c r="J294"/>
  <c i="7" r="BK177"/>
  <c i="5" r="BK106"/>
  <c i="4" r="J166"/>
  <c i="3" r="BK396"/>
  <c r="J212"/>
  <c i="2" r="BK414"/>
  <c i="5" r="BK133"/>
  <c i="4" r="BK184"/>
  <c i="3" r="J280"/>
  <c r="BK134"/>
  <c i="2" r="BK530"/>
  <c r="J322"/>
  <c r="J241"/>
  <c r="J156"/>
  <c i="10" r="J101"/>
  <c i="8" r="BK93"/>
  <c i="7" r="BK136"/>
  <c i="5" r="J464"/>
  <c r="BK363"/>
  <c r="J133"/>
  <c i="4" r="BK316"/>
  <c r="J249"/>
  <c r="J122"/>
  <c i="3" r="J260"/>
  <c r="BK110"/>
  <c i="5" r="BK668"/>
  <c r="J486"/>
  <c r="BK276"/>
  <c i="4" r="BK208"/>
  <c i="3" r="J309"/>
  <c i="2" r="J398"/>
  <c r="J228"/>
  <c i="10" r="BK95"/>
  <c i="7" r="BK128"/>
  <c i="5" r="BK486"/>
  <c i="4" r="BK196"/>
  <c i="3" r="BK317"/>
  <c i="2" r="J526"/>
  <c i="7" r="BK142"/>
  <c i="6" r="BK189"/>
  <c i="5" r="BK512"/>
  <c r="J169"/>
  <c i="2" r="J425"/>
  <c i="10" r="BK91"/>
  <c i="6" r="BK448"/>
  <c r="J279"/>
  <c i="5" r="BK690"/>
  <c r="J441"/>
  <c r="BK338"/>
  <c r="BK155"/>
  <c i="4" r="BK240"/>
  <c i="3" r="J459"/>
  <c r="J296"/>
  <c i="2" r="BK494"/>
  <c r="J410"/>
  <c i="7" r="BK213"/>
  <c r="J113"/>
  <c i="6" r="J338"/>
  <c i="5" r="BK342"/>
  <c i="2" r="J346"/>
  <c r="BK130"/>
  <c i="7" r="J107"/>
  <c i="6" r="BK249"/>
  <c i="5" r="J664"/>
  <c r="J276"/>
  <c i="4" r="J297"/>
  <c i="3" r="J448"/>
  <c r="BK256"/>
  <c i="2" r="J538"/>
  <c r="J252"/>
  <c i="7" r="BK126"/>
  <c i="6" r="J426"/>
  <c r="BK198"/>
  <c i="5" r="BK496"/>
  <c r="BK159"/>
  <c i="4" r="BK153"/>
  <c i="3" r="J330"/>
  <c i="2" r="BK460"/>
  <c r="BK134"/>
  <c i="3" r="BK416"/>
  <c i="2" r="BK301"/>
  <c r="J186"/>
  <c i="8" r="J97"/>
  <c i="7" r="BK101"/>
  <c i="6" r="J309"/>
  <c i="4" r="J308"/>
  <c i="3" r="J420"/>
  <c r="BK296"/>
  <c r="J161"/>
  <c i="7" r="BK156"/>
  <c i="5" r="J553"/>
  <c r="J363"/>
  <c i="4" r="BK355"/>
  <c i="2" r="BK257"/>
  <c i="8" r="J101"/>
  <c i="6" r="BK369"/>
  <c r="J253"/>
  <c i="5" r="J629"/>
  <c r="BK423"/>
  <c r="J215"/>
  <c i="4" r="BK344"/>
  <c r="J116"/>
  <c i="3" r="BK285"/>
  <c i="2" r="J488"/>
  <c r="J248"/>
  <c i="7" r="J140"/>
  <c i="6" r="J343"/>
  <c i="5" r="BK664"/>
  <c r="BK138"/>
  <c i="2" r="J257"/>
  <c i="7" r="BK208"/>
  <c i="6" r="J410"/>
  <c r="J178"/>
  <c i="5" r="J456"/>
  <c r="BK272"/>
  <c i="4" r="BK359"/>
  <c r="BK224"/>
  <c i="3" r="J463"/>
  <c r="BK370"/>
  <c i="2" r="BK590"/>
  <c r="BK429"/>
  <c r="J289"/>
  <c i="7" r="J162"/>
  <c i="6" r="J393"/>
  <c r="J185"/>
  <c i="5" r="J403"/>
  <c r="J253"/>
  <c r="J111"/>
  <c i="4" r="J244"/>
  <c i="3" r="J358"/>
  <c i="2" r="BK538"/>
  <c r="BK273"/>
  <c r="BK120"/>
  <c i="4" r="J170"/>
  <c i="3" r="J285"/>
  <c r="BK118"/>
  <c i="5" r="J633"/>
  <c r="J512"/>
  <c i="4" r="J228"/>
  <c i="3" r="BK428"/>
  <c r="J197"/>
  <c i="2" r="J437"/>
  <c r="BK277"/>
  <c i="10" r="J99"/>
  <c i="7" r="BK146"/>
  <c i="5" r="J680"/>
  <c i="4" r="BK188"/>
  <c i="3" r="BK309"/>
  <c r="BK192"/>
  <c i="8" r="BK106"/>
  <c i="5" r="BK617"/>
  <c r="J432"/>
  <c r="J165"/>
  <c i="4" r="J253"/>
  <c i="1" r="AS62"/>
  <c i="5" r="J342"/>
  <c r="BK177"/>
  <c r="BK111"/>
  <c i="4" r="J153"/>
  <c i="3" r="BK353"/>
  <c i="2" r="J518"/>
  <c r="BK309"/>
  <c i="7" r="BK144"/>
  <c i="6" r="BK257"/>
  <c r="BK115"/>
  <c i="5" r="BK312"/>
  <c i="2" r="J383"/>
  <c i="7" r="J170"/>
  <c i="6" r="BK393"/>
  <c r="BK166"/>
  <c i="5" r="J347"/>
  <c r="BK147"/>
  <c i="4" r="BK249"/>
  <c i="3" r="J455"/>
  <c r="BK216"/>
  <c i="2" r="J573"/>
  <c r="J301"/>
  <c i="7" r="BK185"/>
  <c r="BK120"/>
  <c i="6" r="BK178"/>
  <c i="5" r="BK621"/>
  <c r="BK351"/>
  <c r="J234"/>
  <c i="4" r="J334"/>
  <c r="BK116"/>
  <c i="3" r="J353"/>
  <c r="BK146"/>
  <c i="2" r="J388"/>
  <c r="J181"/>
  <c i="5" r="J617"/>
  <c r="BK253"/>
  <c i="4" r="J364"/>
  <c r="J284"/>
  <c r="BK148"/>
  <c i="3" r="BK484"/>
  <c r="J141"/>
  <c i="2" r="J512"/>
  <c r="J471"/>
  <c r="J449"/>
  <c r="BK398"/>
  <c r="J358"/>
  <c r="J350"/>
  <c r="BK181"/>
  <c i="1" r="AS57"/>
  <c i="6" r="J448"/>
  <c r="BK317"/>
  <c r="J232"/>
  <c r="J198"/>
  <c i="5" r="J700"/>
  <c r="J658"/>
  <c i="2" r="J334"/>
  <c r="BK197"/>
  <c r="BK164"/>
  <c i="9" r="J91"/>
  <c i="7" r="J172"/>
  <c r="J138"/>
  <c r="BK96"/>
  <c i="6" r="J381"/>
  <c r="BK309"/>
  <c r="J174"/>
  <c r="J108"/>
  <c i="5" r="BK700"/>
  <c r="J695"/>
  <c r="BK684"/>
  <c r="J625"/>
  <c r="J386"/>
  <c r="J106"/>
  <c i="3" r="J366"/>
  <c r="J166"/>
  <c i="2" r="J317"/>
  <c r="J110"/>
  <c i="7" r="BK158"/>
  <c i="6" r="BK381"/>
  <c i="4" r="J344"/>
  <c r="J179"/>
  <c i="3" r="J362"/>
  <c r="BK269"/>
  <c i="2" r="BK569"/>
  <c i="7" r="BK122"/>
  <c i="5" r="BK544"/>
  <c r="J205"/>
  <c i="2" r="BK329"/>
  <c i="10" r="J93"/>
  <c i="6" r="BK469"/>
  <c r="J284"/>
  <c i="5" r="BK723"/>
  <c r="BK481"/>
  <c r="BK380"/>
  <c r="BK169"/>
  <c i="4" r="BK219"/>
  <c r="BK129"/>
  <c i="3" r="BK366"/>
  <c i="2" r="BK573"/>
  <c r="J414"/>
  <c i="7" r="BK193"/>
  <c i="6" r="J430"/>
  <c r="BK133"/>
  <c i="5" r="J177"/>
  <c i="2" r="BK371"/>
  <c i="7" r="J158"/>
  <c i="6" r="BK401"/>
  <c r="J194"/>
  <c i="5" r="BK437"/>
  <c r="BK193"/>
  <c i="4" r="BK292"/>
  <c r="J175"/>
  <c i="3" r="J402"/>
  <c r="J188"/>
  <c i="2" r="J464"/>
  <c r="J309"/>
  <c i="7" r="J222"/>
  <c r="J128"/>
  <c i="6" r="BK343"/>
  <c i="5" r="J648"/>
  <c r="J468"/>
  <c r="J248"/>
  <c i="4" r="J320"/>
  <c i="3" r="BK443"/>
  <c r="BK300"/>
  <c i="2" r="BK421"/>
  <c r="J197"/>
  <c l="1" r="R487"/>
  <c r="T487"/>
  <c i="6" r="R278"/>
  <c r="BK392"/>
  <c r="J392"/>
  <c r="J71"/>
  <c i="2" r="P268"/>
  <c r="R316"/>
  <c r="P517"/>
  <c i="3" r="P279"/>
  <c r="T382"/>
  <c r="P401"/>
  <c r="P400"/>
  <c r="R447"/>
  <c i="4" r="T235"/>
  <c r="R307"/>
  <c r="T333"/>
  <c i="5" r="P358"/>
  <c r="R431"/>
  <c r="R653"/>
  <c r="R652"/>
  <c r="R699"/>
  <c i="6" r="BK248"/>
  <c r="J248"/>
  <c r="J66"/>
  <c r="T347"/>
  <c r="BK457"/>
  <c r="J457"/>
  <c r="J77"/>
  <c i="2" r="R105"/>
  <c r="P293"/>
  <c r="R397"/>
  <c r="T501"/>
  <c r="R507"/>
  <c r="R506"/>
  <c r="R553"/>
  <c i="3" r="R105"/>
  <c r="T251"/>
  <c r="T352"/>
  <c r="T395"/>
  <c r="P411"/>
  <c r="R437"/>
  <c i="4" r="P101"/>
  <c r="BK261"/>
  <c r="J261"/>
  <c r="J68"/>
  <c r="T301"/>
  <c r="T343"/>
  <c i="5" r="T358"/>
  <c r="R385"/>
  <c r="BK590"/>
  <c r="J590"/>
  <c r="J70"/>
  <c r="T647"/>
  <c r="BK689"/>
  <c r="J689"/>
  <c r="J78"/>
  <c i="6" r="P278"/>
  <c r="R392"/>
  <c r="T421"/>
  <c i="4" r="P235"/>
  <c r="T261"/>
  <c r="R291"/>
  <c r="T307"/>
  <c r="T306"/>
  <c i="5" r="BK358"/>
  <c r="J358"/>
  <c r="J66"/>
  <c r="P385"/>
  <c r="R590"/>
  <c r="P647"/>
  <c r="P653"/>
  <c r="P652"/>
  <c r="T689"/>
  <c i="2" r="BK268"/>
  <c r="J268"/>
  <c r="J66"/>
  <c r="T316"/>
  <c r="T507"/>
  <c r="T506"/>
  <c r="BK553"/>
  <c r="J553"/>
  <c r="J79"/>
  <c i="3" r="R279"/>
  <c r="R382"/>
  <c r="T401"/>
  <c r="T400"/>
  <c r="BK437"/>
  <c r="J437"/>
  <c r="J78"/>
  <c i="4" r="R235"/>
  <c r="P261"/>
  <c r="T291"/>
  <c r="P343"/>
  <c i="5" r="P105"/>
  <c r="T490"/>
  <c r="BK647"/>
  <c r="J647"/>
  <c r="J73"/>
  <c r="T653"/>
  <c r="T652"/>
  <c r="P699"/>
  <c i="6" r="P103"/>
  <c r="T248"/>
  <c r="R347"/>
  <c r="P405"/>
  <c r="BK415"/>
  <c r="J415"/>
  <c r="J73"/>
  <c i="7" r="P180"/>
  <c r="P212"/>
  <c i="3" r="T279"/>
  <c r="P395"/>
  <c r="T411"/>
  <c i="4" r="R248"/>
  <c r="P307"/>
  <c r="P333"/>
  <c i="5" r="R490"/>
  <c r="BK663"/>
  <c r="J663"/>
  <c r="J77"/>
  <c r="P689"/>
  <c i="6" r="BK278"/>
  <c r="J278"/>
  <c r="J68"/>
  <c r="BK347"/>
  <c r="J347"/>
  <c r="J70"/>
  <c r="T415"/>
  <c i="7" r="T180"/>
  <c r="T212"/>
  <c i="9" r="T90"/>
  <c r="T89"/>
  <c r="T88"/>
  <c i="2" r="T268"/>
  <c r="BK316"/>
  <c r="J316"/>
  <c r="J68"/>
  <c r="BK507"/>
  <c r="BK506"/>
  <c r="J506"/>
  <c r="J74"/>
  <c r="P553"/>
  <c i="3" r="T105"/>
  <c r="P264"/>
  <c r="BK352"/>
  <c r="J352"/>
  <c r="J71"/>
  <c r="BK395"/>
  <c r="J395"/>
  <c r="J73"/>
  <c r="P447"/>
  <c i="5" r="R358"/>
  <c r="T385"/>
  <c r="T590"/>
  <c r="BK653"/>
  <c r="BK652"/>
  <c r="J652"/>
  <c r="J74"/>
  <c r="T699"/>
  <c i="6" r="R248"/>
  <c r="P347"/>
  <c r="T392"/>
  <c r="BK405"/>
  <c r="J405"/>
  <c r="J72"/>
  <c r="T405"/>
  <c r="R421"/>
  <c i="7" r="BK180"/>
  <c r="J180"/>
  <c r="J68"/>
  <c r="R202"/>
  <c i="8" r="R90"/>
  <c r="R89"/>
  <c r="R88"/>
  <c i="2" r="P105"/>
  <c r="T293"/>
  <c r="T397"/>
  <c r="R501"/>
  <c r="BK517"/>
  <c i="3" r="P105"/>
  <c r="P251"/>
  <c r="R264"/>
  <c r="R352"/>
  <c r="R395"/>
  <c r="R411"/>
  <c r="R410"/>
  <c r="P437"/>
  <c i="4" r="T101"/>
  <c r="R261"/>
  <c r="BK301"/>
  <c r="J301"/>
  <c r="J71"/>
  <c r="BK343"/>
  <c r="J343"/>
  <c r="J75"/>
  <c i="5" r="R105"/>
  <c r="R104"/>
  <c r="BK431"/>
  <c r="J431"/>
  <c r="J68"/>
  <c r="P590"/>
  <c r="R647"/>
  <c r="R689"/>
  <c i="6" r="T278"/>
  <c r="R415"/>
  <c i="7" r="T95"/>
  <c r="T94"/>
  <c r="T202"/>
  <c i="9" r="BK90"/>
  <c i="5" r="BK105"/>
  <c r="J105"/>
  <c r="J65"/>
  <c r="BK490"/>
  <c r="J490"/>
  <c r="J69"/>
  <c r="P663"/>
  <c r="P662"/>
  <c i="6" r="BK103"/>
  <c r="J103"/>
  <c r="J65"/>
  <c r="P248"/>
  <c r="P392"/>
  <c r="R405"/>
  <c r="P415"/>
  <c r="R457"/>
  <c i="7" r="R180"/>
  <c i="8" r="T90"/>
  <c r="T89"/>
  <c r="T88"/>
  <c i="9" r="P90"/>
  <c r="P89"/>
  <c r="P88"/>
  <c i="1" r="AU65"/>
  <c i="10" r="BK90"/>
  <c i="2" r="R268"/>
  <c r="P316"/>
  <c r="R517"/>
  <c r="R516"/>
  <c i="3" r="BK105"/>
  <c r="R251"/>
  <c r="T264"/>
  <c r="BK382"/>
  <c r="J382"/>
  <c r="J72"/>
  <c r="BK401"/>
  <c r="BK400"/>
  <c r="J400"/>
  <c r="J74"/>
  <c r="BK447"/>
  <c r="J447"/>
  <c r="J79"/>
  <c i="4" r="BK101"/>
  <c r="J101"/>
  <c r="J65"/>
  <c r="BK248"/>
  <c r="J248"/>
  <c r="J67"/>
  <c r="BK307"/>
  <c r="J307"/>
  <c r="J73"/>
  <c r="R333"/>
  <c i="5" r="P490"/>
  <c r="R663"/>
  <c r="R662"/>
  <c i="6" r="R103"/>
  <c r="R102"/>
  <c r="BK421"/>
  <c r="P457"/>
  <c i="7" r="P95"/>
  <c r="P94"/>
  <c r="BK202"/>
  <c r="J202"/>
  <c r="J69"/>
  <c r="R212"/>
  <c i="8" r="BK90"/>
  <c r="J90"/>
  <c r="J65"/>
  <c i="10" r="R90"/>
  <c r="R89"/>
  <c r="R88"/>
  <c i="2" r="BK105"/>
  <c r="J105"/>
  <c r="J65"/>
  <c r="BK293"/>
  <c r="J293"/>
  <c r="J67"/>
  <c r="P397"/>
  <c r="BK501"/>
  <c r="J501"/>
  <c r="J73"/>
  <c r="P507"/>
  <c r="P506"/>
  <c r="T553"/>
  <c i="3" r="BK279"/>
  <c r="J279"/>
  <c r="J68"/>
  <c r="P382"/>
  <c r="R401"/>
  <c r="R400"/>
  <c r="T447"/>
  <c i="4" r="BK235"/>
  <c r="J235"/>
  <c r="J66"/>
  <c r="T248"/>
  <c r="BK291"/>
  <c r="J291"/>
  <c r="J70"/>
  <c r="P301"/>
  <c r="R343"/>
  <c i="5" r="T105"/>
  <c r="T104"/>
  <c r="T431"/>
  <c r="BK699"/>
  <c r="J699"/>
  <c r="J79"/>
  <c i="6" r="P421"/>
  <c r="P420"/>
  <c i="7" r="BK95"/>
  <c r="J95"/>
  <c r="J65"/>
  <c r="P202"/>
  <c i="10" r="P90"/>
  <c r="P89"/>
  <c r="P88"/>
  <c i="1" r="AU66"/>
  <c i="2" r="T105"/>
  <c r="T104"/>
  <c r="T103"/>
  <c r="R293"/>
  <c r="BK397"/>
  <c r="J397"/>
  <c r="J71"/>
  <c r="P501"/>
  <c r="T517"/>
  <c r="T516"/>
  <c i="3" r="BK251"/>
  <c r="J251"/>
  <c r="J66"/>
  <c r="BK264"/>
  <c r="J264"/>
  <c r="J67"/>
  <c r="P352"/>
  <c r="BK411"/>
  <c r="J411"/>
  <c r="J77"/>
  <c r="T437"/>
  <c i="4" r="R101"/>
  <c r="R100"/>
  <c r="P248"/>
  <c r="P291"/>
  <c r="R301"/>
  <c r="BK333"/>
  <c r="J333"/>
  <c r="J74"/>
  <c i="5" r="BK385"/>
  <c r="J385"/>
  <c r="J67"/>
  <c r="P431"/>
  <c r="T663"/>
  <c r="T662"/>
  <c i="6" r="T103"/>
  <c r="T102"/>
  <c r="T457"/>
  <c i="7" r="R95"/>
  <c r="R94"/>
  <c r="BK212"/>
  <c r="J212"/>
  <c r="J70"/>
  <c i="8" r="P90"/>
  <c r="P89"/>
  <c r="P88"/>
  <c i="1" r="AU64"/>
  <c i="9" r="R90"/>
  <c r="R89"/>
  <c r="R88"/>
  <c i="10" r="T90"/>
  <c r="T89"/>
  <c r="T88"/>
  <c i="2" r="F59"/>
  <c r="BE130"/>
  <c r="BE217"/>
  <c r="BE233"/>
  <c r="BE334"/>
  <c r="BE371"/>
  <c r="BE433"/>
  <c r="BE456"/>
  <c r="BE479"/>
  <c r="BE488"/>
  <c r="BE561"/>
  <c i="3" r="E50"/>
  <c r="F59"/>
  <c r="BE124"/>
  <c r="BE201"/>
  <c r="BE296"/>
  <c r="BE348"/>
  <c r="BK347"/>
  <c r="J347"/>
  <c r="J70"/>
  <c i="4" r="E50"/>
  <c r="BE102"/>
  <c r="BE184"/>
  <c r="BE192"/>
  <c r="BE196"/>
  <c r="BE297"/>
  <c i="5" r="BE210"/>
  <c r="BE262"/>
  <c r="BE319"/>
  <c r="BE342"/>
  <c r="BE363"/>
  <c r="BE427"/>
  <c r="BE437"/>
  <c r="BE486"/>
  <c r="BE521"/>
  <c r="BE553"/>
  <c r="BE633"/>
  <c r="BE654"/>
  <c r="BE668"/>
  <c i="6" r="J95"/>
  <c r="BE128"/>
  <c r="BE189"/>
  <c r="BE202"/>
  <c r="BE232"/>
  <c r="BE365"/>
  <c r="BE373"/>
  <c r="BE418"/>
  <c r="BK273"/>
  <c r="J273"/>
  <c r="J67"/>
  <c r="BK493"/>
  <c r="J493"/>
  <c r="J79"/>
  <c i="7" r="BE103"/>
  <c r="BE140"/>
  <c r="BE142"/>
  <c r="BE144"/>
  <c r="BE158"/>
  <c r="BE189"/>
  <c i="2" r="J97"/>
  <c r="BE125"/>
  <c r="BE149"/>
  <c r="BE228"/>
  <c r="BE241"/>
  <c r="BE273"/>
  <c r="BE317"/>
  <c r="BE554"/>
  <c r="BE577"/>
  <c r="BE582"/>
  <c r="BE590"/>
  <c i="3" r="J56"/>
  <c r="BE106"/>
  <c r="BE146"/>
  <c r="BE161"/>
  <c r="BE171"/>
  <c r="BE244"/>
  <c r="BE265"/>
  <c r="BE269"/>
  <c r="BE330"/>
  <c r="BE338"/>
  <c r="BE412"/>
  <c r="BE420"/>
  <c r="BE467"/>
  <c r="BE471"/>
  <c i="4" r="F59"/>
  <c r="BE116"/>
  <c r="BE153"/>
  <c r="BE158"/>
  <c r="BE179"/>
  <c r="BE204"/>
  <c r="BE219"/>
  <c r="BE253"/>
  <c r="BE274"/>
  <c r="BE304"/>
  <c r="BE372"/>
  <c i="5" r="BE125"/>
  <c r="BE129"/>
  <c r="BE201"/>
  <c r="BE257"/>
  <c r="BE323"/>
  <c r="BE338"/>
  <c r="BE367"/>
  <c r="BE423"/>
  <c r="BE441"/>
  <c r="BE481"/>
  <c r="BE512"/>
  <c i="6" r="F59"/>
  <c r="BE209"/>
  <c r="BE257"/>
  <c r="BE321"/>
  <c r="BE348"/>
  <c r="BK342"/>
  <c r="J342"/>
  <c r="J69"/>
  <c r="BK485"/>
  <c r="J485"/>
  <c r="J78"/>
  <c i="7" r="J56"/>
  <c r="F59"/>
  <c r="BE115"/>
  <c r="BE154"/>
  <c i="2" r="E91"/>
  <c r="BE156"/>
  <c r="BE197"/>
  <c r="BE289"/>
  <c r="BE294"/>
  <c r="BE309"/>
  <c r="BE322"/>
  <c r="BE354"/>
  <c r="BE388"/>
  <c r="BE393"/>
  <c r="BE414"/>
  <c i="4" r="BE355"/>
  <c r="BE359"/>
  <c i="5" r="BE215"/>
  <c r="BE234"/>
  <c r="BE347"/>
  <c r="BE359"/>
  <c r="BE380"/>
  <c r="BE391"/>
  <c r="BE456"/>
  <c r="BE560"/>
  <c i="6" r="E89"/>
  <c r="BE138"/>
  <c r="BE148"/>
  <c r="BE185"/>
  <c r="BE305"/>
  <c r="BK447"/>
  <c r="J447"/>
  <c r="J76"/>
  <c i="7" r="BE124"/>
  <c r="BE138"/>
  <c r="BE150"/>
  <c r="BE160"/>
  <c i="2" r="BE329"/>
  <c r="BE346"/>
  <c r="BE358"/>
  <c r="BE383"/>
  <c r="BE445"/>
  <c r="BE471"/>
  <c r="BE526"/>
  <c r="BE530"/>
  <c r="BE565"/>
  <c i="3" r="BE110"/>
  <c r="BE134"/>
  <c r="BE183"/>
  <c r="BE197"/>
  <c r="BE212"/>
  <c r="BE235"/>
  <c r="BE300"/>
  <c r="BE309"/>
  <c r="BE391"/>
  <c r="BK475"/>
  <c r="J475"/>
  <c r="J80"/>
  <c i="4" r="BE208"/>
  <c r="BE228"/>
  <c r="BE262"/>
  <c r="BE278"/>
  <c r="BE292"/>
  <c r="BE334"/>
  <c i="5" r="BE165"/>
  <c r="BE272"/>
  <c r="BE285"/>
  <c r="BE299"/>
  <c r="BE308"/>
  <c r="BE312"/>
  <c r="BE372"/>
  <c r="BE452"/>
  <c r="BE695"/>
  <c r="BE707"/>
  <c r="BE715"/>
  <c r="BE728"/>
  <c i="6" r="BE108"/>
  <c r="BE194"/>
  <c r="BE217"/>
  <c r="BE442"/>
  <c r="BE473"/>
  <c r="BE477"/>
  <c i="8" r="F59"/>
  <c r="BK105"/>
  <c r="J105"/>
  <c r="J66"/>
  <c i="9" r="J56"/>
  <c i="10" r="J82"/>
  <c i="2" r="BE115"/>
  <c r="BE142"/>
  <c r="BE181"/>
  <c r="BE208"/>
  <c r="BE379"/>
  <c r="BE406"/>
  <c r="BE429"/>
  <c i="4" r="BE339"/>
  <c r="BE344"/>
  <c r="BK371"/>
  <c r="J371"/>
  <c r="J77"/>
  <c i="5" r="F59"/>
  <c r="BE106"/>
  <c r="BE138"/>
  <c r="BE143"/>
  <c r="BE155"/>
  <c r="BE181"/>
  <c r="BE186"/>
  <c r="BE248"/>
  <c r="BE386"/>
  <c r="BE460"/>
  <c r="BE468"/>
  <c r="BE625"/>
  <c r="BK732"/>
  <c r="J732"/>
  <c r="J81"/>
  <c i="6" r="BE301"/>
  <c r="BE330"/>
  <c r="BE343"/>
  <c r="BE361"/>
  <c r="BE369"/>
  <c r="BE377"/>
  <c r="BE426"/>
  <c i="7" r="BE107"/>
  <c r="BE132"/>
  <c r="BE162"/>
  <c r="BE164"/>
  <c r="BE203"/>
  <c r="BE208"/>
  <c r="BE213"/>
  <c i="8" r="J82"/>
  <c r="BE93"/>
  <c r="BE101"/>
  <c i="9" r="E50"/>
  <c r="BE99"/>
  <c r="BE103"/>
  <c i="10" r="BE95"/>
  <c r="BE97"/>
  <c r="BE108"/>
  <c i="2" r="BE441"/>
  <c r="BE502"/>
  <c r="BE512"/>
  <c r="BE518"/>
  <c r="BE544"/>
  <c r="BK387"/>
  <c r="J387"/>
  <c r="J69"/>
  <c r="BK392"/>
  <c r="J392"/>
  <c r="J70"/>
  <c r="BK487"/>
  <c r="J487"/>
  <c r="J72"/>
  <c i="3" r="BE118"/>
  <c r="BE128"/>
  <c r="BE208"/>
  <c r="BE216"/>
  <c r="BE220"/>
  <c r="BE256"/>
  <c r="BE260"/>
  <c r="BE343"/>
  <c r="BE378"/>
  <c r="BE432"/>
  <c i="4" r="BE108"/>
  <c r="BE122"/>
  <c r="BE170"/>
  <c r="BE215"/>
  <c r="BE316"/>
  <c i="5" r="BE476"/>
  <c r="BE577"/>
  <c r="BE581"/>
  <c r="BE595"/>
  <c r="BE621"/>
  <c r="BE629"/>
  <c r="BE648"/>
  <c i="6" r="BE166"/>
  <c r="BE198"/>
  <c r="BE284"/>
  <c r="BE313"/>
  <c r="BE352"/>
  <c r="BE385"/>
  <c r="BE416"/>
  <c r="BE434"/>
  <c i="7" r="BE122"/>
  <c r="BE136"/>
  <c r="BE168"/>
  <c r="BE174"/>
  <c r="BE193"/>
  <c r="BE217"/>
  <c i="8" r="BE91"/>
  <c r="BE99"/>
  <c i="9" r="BE91"/>
  <c r="BE95"/>
  <c i="2" r="BE212"/>
  <c r="BE248"/>
  <c r="BE261"/>
  <c r="BE362"/>
  <c r="BE425"/>
  <c r="BE449"/>
  <c r="BE538"/>
  <c r="BE549"/>
  <c r="BE569"/>
  <c r="BK543"/>
  <c r="J543"/>
  <c r="J78"/>
  <c r="BK581"/>
  <c r="J581"/>
  <c r="J80"/>
  <c r="BK589"/>
  <c r="J589"/>
  <c r="J81"/>
  <c i="3" r="BE151"/>
  <c r="BE224"/>
  <c r="BE240"/>
  <c r="BE252"/>
  <c r="BE313"/>
  <c r="BE317"/>
  <c r="BE326"/>
  <c r="BE370"/>
  <c r="BE374"/>
  <c r="BE396"/>
  <c i="4" r="BE175"/>
  <c r="BE244"/>
  <c r="BE312"/>
  <c i="5" r="E50"/>
  <c r="BE295"/>
  <c r="BE327"/>
  <c r="BE331"/>
  <c r="BE351"/>
  <c r="BE376"/>
  <c r="BE411"/>
  <c r="BE503"/>
  <c r="BE544"/>
  <c r="BE591"/>
  <c r="BE650"/>
  <c r="BE711"/>
  <c r="BE719"/>
  <c i="6" r="BE241"/>
  <c i="7" r="E50"/>
  <c r="BE96"/>
  <c r="BE98"/>
  <c r="BE126"/>
  <c r="BE146"/>
  <c r="BE148"/>
  <c r="BE166"/>
  <c i="8" r="BE97"/>
  <c r="BE106"/>
  <c i="10" r="E50"/>
  <c r="BE99"/>
  <c r="BE101"/>
  <c r="BE103"/>
  <c i="2" r="BE106"/>
  <c r="BE134"/>
  <c r="BE160"/>
  <c r="BE164"/>
  <c r="BE176"/>
  <c r="BE201"/>
  <c r="BE269"/>
  <c r="BE277"/>
  <c r="BE281"/>
  <c r="BE305"/>
  <c r="BE375"/>
  <c r="BE410"/>
  <c i="5" r="BE530"/>
  <c r="BE617"/>
  <c r="BE680"/>
  <c r="BE700"/>
  <c r="BE733"/>
  <c r="BK639"/>
  <c r="J639"/>
  <c r="J72"/>
  <c i="6" r="BE115"/>
  <c r="BE178"/>
  <c r="BE279"/>
  <c r="BE309"/>
  <c r="BE393"/>
  <c r="BE401"/>
  <c r="BE422"/>
  <c r="BE469"/>
  <c r="BE486"/>
  <c r="BE494"/>
  <c i="7" r="BE120"/>
  <c r="BE172"/>
  <c r="BE177"/>
  <c r="BE185"/>
  <c r="BK221"/>
  <c r="J221"/>
  <c r="J71"/>
  <c i="9" r="BE101"/>
  <c i="2" r="BE110"/>
  <c r="BE120"/>
  <c r="BE186"/>
  <c r="BE221"/>
  <c r="BE285"/>
  <c r="BE402"/>
  <c r="BE421"/>
  <c r="BE437"/>
  <c r="BE460"/>
  <c r="BE483"/>
  <c r="BE508"/>
  <c r="BE534"/>
  <c i="3" r="BE358"/>
  <c r="BE362"/>
  <c r="BE366"/>
  <c r="BE448"/>
  <c r="BE463"/>
  <c r="BE476"/>
  <c r="BE484"/>
  <c i="4" r="BE134"/>
  <c r="BE236"/>
  <c r="BE240"/>
  <c r="BE320"/>
  <c r="BK283"/>
  <c r="J283"/>
  <c r="J69"/>
  <c i="5" r="J56"/>
  <c r="BE151"/>
  <c r="BE159"/>
  <c r="BE177"/>
  <c r="BE205"/>
  <c r="BE224"/>
  <c r="BE276"/>
  <c r="BE403"/>
  <c r="BE432"/>
  <c r="BE445"/>
  <c r="BE507"/>
  <c r="BE613"/>
  <c r="BE658"/>
  <c r="BE664"/>
  <c i="6" r="BE104"/>
  <c r="BE143"/>
  <c r="BE161"/>
  <c r="BE174"/>
  <c r="BE213"/>
  <c r="BE221"/>
  <c r="BE228"/>
  <c r="BE261"/>
  <c r="BE274"/>
  <c r="BE289"/>
  <c r="BE338"/>
  <c r="BE397"/>
  <c r="BE410"/>
  <c r="BE481"/>
  <c i="7" r="BE111"/>
  <c r="BE130"/>
  <c r="BE134"/>
  <c r="BE181"/>
  <c i="8" r="BE95"/>
  <c i="9" r="F59"/>
  <c r="BK105"/>
  <c r="J105"/>
  <c r="J66"/>
  <c i="10" r="F85"/>
  <c r="BE91"/>
  <c r="BE93"/>
  <c r="BE105"/>
  <c i="2" r="BE193"/>
  <c r="BE257"/>
  <c r="BE301"/>
  <c r="BE350"/>
  <c r="BE494"/>
  <c r="BE504"/>
  <c r="BE573"/>
  <c i="3" r="BE179"/>
  <c r="BE188"/>
  <c r="BE192"/>
  <c r="BE353"/>
  <c r="BE383"/>
  <c r="BE387"/>
  <c r="BE402"/>
  <c r="BE416"/>
  <c r="BE443"/>
  <c r="BE455"/>
  <c r="BK342"/>
  <c r="J342"/>
  <c r="J69"/>
  <c i="4" r="J93"/>
  <c r="BE112"/>
  <c r="BE129"/>
  <c r="BE148"/>
  <c r="BE166"/>
  <c r="BE224"/>
  <c r="BE249"/>
  <c r="BE284"/>
  <c r="BE308"/>
  <c r="BE324"/>
  <c r="BE328"/>
  <c r="BE351"/>
  <c i="5" r="BE111"/>
  <c r="BE121"/>
  <c r="BE169"/>
  <c r="BE193"/>
  <c r="BE229"/>
  <c r="BE304"/>
  <c r="BE407"/>
  <c r="BE472"/>
  <c r="BE491"/>
  <c r="BE599"/>
  <c r="BE603"/>
  <c r="BE640"/>
  <c r="BE672"/>
  <c r="BE676"/>
  <c r="BE684"/>
  <c r="BE690"/>
  <c r="BE723"/>
  <c i="6" r="BE133"/>
  <c r="BE249"/>
  <c r="BE266"/>
  <c r="BE317"/>
  <c i="7" r="BE101"/>
  <c r="BE109"/>
  <c r="BE113"/>
  <c r="BE128"/>
  <c r="BE152"/>
  <c r="BE156"/>
  <c r="BE170"/>
  <c r="BE222"/>
  <c r="BK176"/>
  <c r="J176"/>
  <c r="J66"/>
  <c i="8" r="E50"/>
  <c r="BE103"/>
  <c i="9" r="BE93"/>
  <c r="BE106"/>
  <c i="2" r="BE237"/>
  <c r="BE252"/>
  <c r="BE398"/>
  <c r="BE464"/>
  <c r="BE475"/>
  <c r="BE522"/>
  <c i="3" r="BE141"/>
  <c r="BE166"/>
  <c r="BE231"/>
  <c r="BE280"/>
  <c r="BE285"/>
  <c r="BE292"/>
  <c r="BE334"/>
  <c r="BE398"/>
  <c r="BE406"/>
  <c r="BE424"/>
  <c r="BE428"/>
  <c r="BE438"/>
  <c r="BE459"/>
  <c r="BK483"/>
  <c r="J483"/>
  <c r="J81"/>
  <c i="4" r="BE139"/>
  <c r="BE188"/>
  <c r="BE200"/>
  <c r="BE267"/>
  <c r="BE302"/>
  <c r="BE364"/>
  <c r="BK363"/>
  <c r="J363"/>
  <c r="J76"/>
  <c i="5" r="BE116"/>
  <c r="BE133"/>
  <c r="BE147"/>
  <c r="BE253"/>
  <c r="BE290"/>
  <c r="BE399"/>
  <c r="BE464"/>
  <c r="BE496"/>
  <c r="BK727"/>
  <c r="J727"/>
  <c r="J80"/>
  <c i="6" r="BE119"/>
  <c r="BE156"/>
  <c r="BE237"/>
  <c r="BE253"/>
  <c r="BE297"/>
  <c r="BE334"/>
  <c r="BE381"/>
  <c r="BE406"/>
  <c r="BE430"/>
  <c r="BE438"/>
  <c r="BE448"/>
  <c r="BE453"/>
  <c r="BE458"/>
  <c r="BE465"/>
  <c i="7" r="BE117"/>
  <c r="BE197"/>
  <c i="9" r="BE97"/>
  <c i="10" r="BK107"/>
  <c r="J107"/>
  <c r="J66"/>
  <c r="J36"/>
  <c i="1" r="AW66"/>
  <c i="7" r="F39"/>
  <c i="1" r="BD63"/>
  <c i="4" r="F38"/>
  <c i="1" r="BC59"/>
  <c i="5" r="F36"/>
  <c i="1" r="BA60"/>
  <c i="5" r="F37"/>
  <c i="1" r="BB60"/>
  <c i="3" r="F39"/>
  <c i="1" r="BD58"/>
  <c i="6" r="F37"/>
  <c i="1" r="BB61"/>
  <c i="4" r="F39"/>
  <c i="1" r="BD59"/>
  <c i="2" r="F36"/>
  <c i="1" r="BA56"/>
  <c r="BA55"/>
  <c i="4" r="J36"/>
  <c i="1" r="AW59"/>
  <c i="9" r="F36"/>
  <c i="1" r="BA65"/>
  <c i="5" r="F38"/>
  <c i="1" r="BC60"/>
  <c i="7" r="F38"/>
  <c i="1" r="BC63"/>
  <c i="10" r="F38"/>
  <c i="1" r="BC66"/>
  <c i="2" r="F38"/>
  <c i="1" r="BC56"/>
  <c r="BC55"/>
  <c r="AY55"/>
  <c i="8" r="F39"/>
  <c i="1" r="BD64"/>
  <c i="6" r="F38"/>
  <c i="1" r="BC61"/>
  <c i="5" r="F39"/>
  <c i="1" r="BD60"/>
  <c i="6" r="F36"/>
  <c i="1" r="BA61"/>
  <c i="3" r="F36"/>
  <c i="1" r="BA58"/>
  <c i="7" r="F37"/>
  <c i="1" r="BB63"/>
  <c i="5" r="J36"/>
  <c i="1" r="AW60"/>
  <c i="9" r="J36"/>
  <c i="1" r="AW65"/>
  <c i="2" r="J36"/>
  <c i="1" r="AW56"/>
  <c i="4" r="F36"/>
  <c i="1" r="BA59"/>
  <c i="9" r="F37"/>
  <c i="1" r="BB65"/>
  <c i="3" r="F37"/>
  <c i="1" r="BB58"/>
  <c i="8" r="F36"/>
  <c i="1" r="BA64"/>
  <c i="2" r="F39"/>
  <c i="1" r="BD56"/>
  <c r="BD55"/>
  <c i="3" r="F38"/>
  <c i="1" r="BC58"/>
  <c i="3" r="J36"/>
  <c i="1" r="AW58"/>
  <c i="10" r="F39"/>
  <c i="1" r="BD66"/>
  <c i="9" r="F39"/>
  <c i="1" r="BD65"/>
  <c i="6" r="F39"/>
  <c i="1" r="BD61"/>
  <c i="8" r="F38"/>
  <c i="1" r="BC64"/>
  <c i="8" r="F37"/>
  <c i="1" r="BB64"/>
  <c r="AS54"/>
  <c i="4" r="F37"/>
  <c i="1" r="BB59"/>
  <c i="10" r="F36"/>
  <c i="1" r="BA66"/>
  <c i="7" r="J36"/>
  <c i="1" r="AW63"/>
  <c i="9" r="F38"/>
  <c i="1" r="BC65"/>
  <c i="10" r="F37"/>
  <c i="1" r="BB66"/>
  <c i="7" r="F36"/>
  <c i="1" r="BA63"/>
  <c i="8" r="J36"/>
  <c i="1" r="AW64"/>
  <c i="6" r="J36"/>
  <c i="1" r="AW61"/>
  <c i="2" r="F37"/>
  <c i="1" r="BB56"/>
  <c r="BB55"/>
  <c i="4" l="1" r="P306"/>
  <c i="5" r="T103"/>
  <c i="2" r="BK516"/>
  <c r="J516"/>
  <c r="J76"/>
  <c i="6" r="R420"/>
  <c i="2" r="R104"/>
  <c r="R103"/>
  <c i="7" r="P179"/>
  <c r="P93"/>
  <c i="1" r="AU63"/>
  <c i="7" r="R179"/>
  <c i="3" r="P410"/>
  <c i="4" r="R306"/>
  <c r="R99"/>
  <c i="7" r="R93"/>
  <c i="3" r="BK104"/>
  <c r="J104"/>
  <c r="J64"/>
  <c i="6" r="P102"/>
  <c r="P101"/>
  <c i="1" r="AU61"/>
  <c i="4" r="P100"/>
  <c r="P99"/>
  <c i="1" r="AU59"/>
  <c i="5" r="R103"/>
  <c i="3" r="R104"/>
  <c r="R103"/>
  <c i="2" r="P516"/>
  <c i="3" r="P104"/>
  <c r="P103"/>
  <c i="1" r="AU58"/>
  <c i="3" r="T104"/>
  <c r="T410"/>
  <c i="6" r="BK420"/>
  <c r="J420"/>
  <c r="J74"/>
  <c i="2" r="P104"/>
  <c r="P103"/>
  <c i="1" r="AU56"/>
  <c i="5" r="P104"/>
  <c r="P103"/>
  <c i="1" r="AU60"/>
  <c i="6" r="T420"/>
  <c r="T101"/>
  <c i="9" r="BK89"/>
  <c r="J89"/>
  <c r="J64"/>
  <c i="7" r="T179"/>
  <c i="6" r="R101"/>
  <c i="4" r="T100"/>
  <c r="T99"/>
  <c i="10" r="BK89"/>
  <c r="J89"/>
  <c r="J64"/>
  <c i="7" r="T93"/>
  <c i="5" r="BK612"/>
  <c r="J612"/>
  <c r="J71"/>
  <c i="2" r="BK104"/>
  <c r="J104"/>
  <c r="J64"/>
  <c i="4" r="BK100"/>
  <c i="5" r="J653"/>
  <c r="J75"/>
  <c i="9" r="J90"/>
  <c r="J65"/>
  <c i="2" r="J507"/>
  <c r="J75"/>
  <c i="3" r="J401"/>
  <c r="J75"/>
  <c i="5" r="BK662"/>
  <c r="J662"/>
  <c r="J76"/>
  <c i="6" r="BK102"/>
  <c r="BK101"/>
  <c r="J101"/>
  <c i="7" r="BK94"/>
  <c r="J94"/>
  <c r="J64"/>
  <c i="2" r="J517"/>
  <c r="J77"/>
  <c i="4" r="BK306"/>
  <c r="J306"/>
  <c r="J72"/>
  <c i="6" r="J421"/>
  <c r="J75"/>
  <c i="8" r="BK89"/>
  <c r="BK88"/>
  <c r="J88"/>
  <c i="10" r="J90"/>
  <c r="J65"/>
  <c i="3" r="J105"/>
  <c r="J65"/>
  <c r="BK410"/>
  <c r="J410"/>
  <c r="J76"/>
  <c i="7" r="BK179"/>
  <c r="J179"/>
  <c r="J67"/>
  <c i="8" r="F35"/>
  <c i="1" r="AZ64"/>
  <c i="4" r="F35"/>
  <c i="1" r="AZ59"/>
  <c r="AU55"/>
  <c i="6" r="F35"/>
  <c i="1" r="AZ61"/>
  <c i="6" r="J32"/>
  <c i="1" r="AG61"/>
  <c r="AW55"/>
  <c i="10" r="F35"/>
  <c i="1" r="AZ66"/>
  <c r="BB57"/>
  <c r="AX57"/>
  <c i="9" r="F35"/>
  <c i="1" r="AZ65"/>
  <c i="3" r="J35"/>
  <c i="1" r="AV58"/>
  <c r="AT58"/>
  <c i="2" r="F35"/>
  <c i="1" r="AZ56"/>
  <c r="AZ55"/>
  <c r="AV55"/>
  <c i="9" r="J35"/>
  <c i="1" r="AV65"/>
  <c r="AT65"/>
  <c i="4" r="J35"/>
  <c i="1" r="AV59"/>
  <c r="AT59"/>
  <c r="AU62"/>
  <c r="BC62"/>
  <c r="AY62"/>
  <c r="BA57"/>
  <c r="AW57"/>
  <c i="5" r="F35"/>
  <c i="1" r="AZ60"/>
  <c i="3" r="F35"/>
  <c i="1" r="AZ58"/>
  <c i="7" r="J35"/>
  <c i="1" r="AV63"/>
  <c r="AT63"/>
  <c r="BD57"/>
  <c r="BC57"/>
  <c r="AY57"/>
  <c r="BD62"/>
  <c i="8" r="J35"/>
  <c i="1" r="AV64"/>
  <c r="AT64"/>
  <c i="10" r="J35"/>
  <c i="1" r="AV66"/>
  <c r="AT66"/>
  <c i="8" r="J32"/>
  <c i="1" r="AG64"/>
  <c r="AX55"/>
  <c i="6" r="J35"/>
  <c i="1" r="AV61"/>
  <c r="AT61"/>
  <c r="BB62"/>
  <c r="AX62"/>
  <c i="2" r="J35"/>
  <c i="1" r="AV56"/>
  <c r="AT56"/>
  <c r="BA62"/>
  <c r="AW62"/>
  <c i="7" r="F35"/>
  <c i="1" r="AZ63"/>
  <c i="5" r="J35"/>
  <c i="1" r="AV60"/>
  <c r="AT60"/>
  <c i="3" l="1" r="T103"/>
  <c i="4" r="BK99"/>
  <c r="J99"/>
  <c i="6" r="J41"/>
  <c i="8" r="J41"/>
  <c i="5" r="BK104"/>
  <c r="J104"/>
  <c r="J64"/>
  <c i="6" r="J102"/>
  <c r="J64"/>
  <c i="2" r="BK103"/>
  <c r="J103"/>
  <c r="J63"/>
  <c i="7" r="BK93"/>
  <c r="J93"/>
  <c i="8" r="J63"/>
  <c r="J89"/>
  <c r="J64"/>
  <c i="3" r="BK103"/>
  <c r="J103"/>
  <c i="4" r="J100"/>
  <c r="J64"/>
  <c i="6" r="J63"/>
  <c i="9" r="BK88"/>
  <c r="J88"/>
  <c r="J63"/>
  <c i="10" r="BK88"/>
  <c r="J88"/>
  <c r="J63"/>
  <c i="1" r="AN61"/>
  <c r="AN64"/>
  <c r="BB54"/>
  <c r="W31"/>
  <c i="4" r="J32"/>
  <c i="1" r="AG59"/>
  <c r="AN59"/>
  <c i="3" r="J32"/>
  <c i="1" r="AG58"/>
  <c r="AN58"/>
  <c r="BD54"/>
  <c r="W33"/>
  <c r="AZ62"/>
  <c r="AV62"/>
  <c r="AT62"/>
  <c i="7" r="J32"/>
  <c i="1" r="AG63"/>
  <c r="AN63"/>
  <c r="AT55"/>
  <c r="AZ57"/>
  <c r="AV57"/>
  <c r="AT57"/>
  <c r="BA54"/>
  <c r="AW54"/>
  <c r="AK30"/>
  <c r="AU57"/>
  <c r="BC54"/>
  <c r="AY54"/>
  <c i="3" l="1" r="J63"/>
  <c i="7" r="J41"/>
  <c i="3" r="J41"/>
  <c i="7" r="J63"/>
  <c i="4" r="J63"/>
  <c i="5" r="BK103"/>
  <c r="J103"/>
  <c r="J63"/>
  <c i="4" r="J41"/>
  <c i="1" r="AU54"/>
  <c i="9" r="J32"/>
  <c i="1" r="AG65"/>
  <c r="AN65"/>
  <c i="2" r="J32"/>
  <c i="1" r="AG56"/>
  <c r="AG55"/>
  <c r="AN55"/>
  <c r="W32"/>
  <c r="AZ54"/>
  <c r="W29"/>
  <c r="AX54"/>
  <c i="10" r="J32"/>
  <c i="1" r="AG66"/>
  <c r="AN66"/>
  <c r="W30"/>
  <c i="10" l="1" r="J41"/>
  <c i="1" r="AN56"/>
  <c i="9" r="J41"/>
  <c i="2" r="J41"/>
  <c i="5" r="J32"/>
  <c i="1" r="AG60"/>
  <c r="AN60"/>
  <c r="AV54"/>
  <c r="AK29"/>
  <c r="AG62"/>
  <c r="AN62"/>
  <c i="5" l="1" r="J41"/>
  <c i="1" r="AG57"/>
  <c r="AN57"/>
  <c r="AT54"/>
  <c l="1" r="AG54"/>
  <c r="AK26"/>
  <c r="AK35"/>
  <c l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<sst xmlns="http://schemas.openxmlformats.org/spreadsheetml/2006/main">
  <si>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</si>
  <si>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</si>
  <si>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</si>
  <si>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</si>
  <si>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</si>
  <si>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{0a94ecaf-3a0b-4d6b-9253-834ea4daa5eb}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</si>
  <si>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</si>
  <si>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</si>
  <si>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</si>
  <si>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</si>
  <si>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</si>
  <si>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</si>
  <si>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</si>
  <si>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</si>
  <si>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6/17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</si>
  <si>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</si>
  <si>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</si>
  <si>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Realizace SZ KoPÚ v k.ú. Velké Albrechtice - 1. etapa</t>
  </si>
  <si>
    <t>0,1</t>
  </si>
  <si>
    <t>KSO:</t>
  </si>
  <si>
    <t/>
  </si>
  <si>
    <t>CC-CZ:</t>
  </si>
  <si>
    <t>1</t>
  </si>
  <si>
    <t>Místo:</t>
  </si>
  <si>
    <t>k.ú. Velké Albrechtice</t>
  </si>
  <si>
    <t>Datum:</t>
  </si>
  <si>
    <t>27. 1. 2021</t>
  </si>
  <si>
    <t>10</t>
  </si>
  <si>
    <t>100</t>
  </si>
  <si>
    <t>Zadavatel:</t>
  </si>
  <si>
    <t>IČ:</t>
  </si>
  <si>
    <t>SPÚ, Pobočka Nový Jičín</t>
  </si>
  <si>
    <t>DIČ:</t>
  </si>
  <si>
    <t>Uchazeč:</t>
  </si>
  <si>
    <t>Vyplň údaj</t>
  </si>
  <si>
    <t>Projektant:</t>
  </si>
  <si>
    <t>29186404</t>
  </si>
  <si>
    <t>Hanousek s.r.o., Barákova 41, 79601 Prostějov</t>
  </si>
  <si>
    <t>CZ29186404</t>
  </si>
  <si>
    <t>True</t>
  </si>
  <si>
    <t>Zpracovatel:</t>
  </si>
  <si>
    <t>Poznámka:</t>
  </si>
  <si>
    <t>Soupis prací je sestaven s využitím Cenové soustavy ÚRS - cenová úroveň 01/2021 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</si>
  <si>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</si>
  <si>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</si>
  <si>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</si>
  <si>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</si>
  <si>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</si>
  <si>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</si>
  <si>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</si>
  <si>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</si>
  <si>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</si>
  <si>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</si>
  <si>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</si>
  <si>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</si>
  <si>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</si>
  <si>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</si>
  <si>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</si>
  <si>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</si>
  <si>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</si>
  <si>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</si>
  <si>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</si>
  <si>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</si>
  <si>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</si>
  <si>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</si>
  <si>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</si>
  <si>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</si>
  <si>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</si>
  <si>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</si>
  <si>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</si>
  <si>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</si>
  <si>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</si>
  <si>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</si>
  <si>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</si>
  <si>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</si>
  <si>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</si>
  <si>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</si>
  <si>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</si>
  <si>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</si>
  <si>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</si>
  <si>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</si>
  <si>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01</t>
  </si>
  <si>
    <t>Hlavní polní cesta</t>
  </si>
  <si>
    <t>STA</t>
  </si>
  <si>
    <t>{b939f2d0-f521-40ab-adae-738f39c2f3eb}</t>
  </si>
  <si>
    <t>2</t>
  </si>
  <si>
    <t>/</t>
  </si>
  <si>
    <t>SO 01/1</t>
  </si>
  <si>
    <t>Cesta P4</t>
  </si>
  <si>
    <t>Soupis</t>
  </si>
  <si>
    <t>{656f0f4c-3482-47a6-b9f1-93ffdfd25616}</t>
  </si>
  <si>
    <t>SO 02</t>
  </si>
  <si>
    <t>Vedlejší polní cesty</t>
  </si>
  <si>
    <t>{959ab641-6444-49ae-ad41-01b2695e0f7f}</t>
  </si>
  <si>
    <t>SO 02/1</t>
  </si>
  <si>
    <t>Cesta Pv1</t>
  </si>
  <si>
    <t>{8f103ab9-03fe-40a1-9ca2-6d393cbfca28}</t>
  </si>
  <si>
    <t>SO 02/2</t>
  </si>
  <si>
    <t>Cesta Pv2</t>
  </si>
  <si>
    <t>{f07fab39-2687-4ab5-8378-7db8b5424fe4}</t>
  </si>
  <si>
    <t>SO 02/3</t>
  </si>
  <si>
    <t>Cesta Pv3</t>
  </si>
  <si>
    <t>{9f6981a9-6458-4b38-b41a-2ba0f456f17a}</t>
  </si>
  <si>
    <t>SO 02/4</t>
  </si>
  <si>
    <t>Cesta Pv11</t>
  </si>
  <si>
    <t>{aecdce70-586a-4037-93f7-edc87ec2d293}</t>
  </si>
  <si>
    <t>SO 03</t>
  </si>
  <si>
    <t>Výsadba krajinné zeleně</t>
  </si>
  <si>
    <t>{9e7fcc57-7fa8-4834-9915-2750cbcefc73}</t>
  </si>
  <si>
    <t>SO 03/1</t>
  </si>
  <si>
    <t>Výsadba</t>
  </si>
  <si>
    <t>{d94ee18a-9251-449d-87ec-7999d1f1eaf5}</t>
  </si>
  <si>
    <t>SO 03/2</t>
  </si>
  <si>
    <t>1. rok následné péče</t>
  </si>
  <si>
    <t>{c52d6cb8-976a-46c8-b45f-bf886118de58}</t>
  </si>
  <si>
    <t>SO 03/3</t>
  </si>
  <si>
    <t>2. rok následné péče</t>
  </si>
  <si>
    <t>{a44ebf13-261f-4b5a-86fa-ee536e8e8447}</t>
  </si>
  <si>
    <t>SO 03/4</t>
  </si>
  <si>
    <t>3. rok následné péče</t>
  </si>
  <si>
    <t>{4a31fcb4-a9ad-4891-a8e5-77b020b80df2}</t>
  </si>
  <si>
    <t>KRYCÍ LIST SOUPISU PRACÍ</t>
  </si>
  <si>
    <t>Objekt:</t>
  </si>
  <si>
    <t>SO 01 - Hlavní polní cesta</t>
  </si>
  <si>
    <t>Soupis:</t>
  </si>
  <si>
    <t>SO 01/1 - Cesta P4</t>
  </si>
  <si>
    <t>Ing. Jan Krč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</si>
  <si>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</si>
  <si>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</si>
  <si>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</si>
  <si>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</si>
  <si>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</si>
  <si>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</si>
  <si>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</si>
  <si>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</si>
  <si>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</si>
  <si>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</si>
  <si>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</si>
  <si>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</si>
  <si>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</si>
  <si>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</si>
  <si>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</si>
  <si>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</si>
  <si>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</si>
  <si>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</si>
  <si>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</si>
  <si>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</si>
  <si>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</si>
  <si>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</si>
  <si>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</si>
  <si>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</si>
  <si>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</si>
  <si>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</si>
  <si>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</si>
  <si>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</si>
  <si>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</si>
  <si>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</si>
  <si>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</si>
  <si>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</si>
  <si>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</si>
  <si>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</si>
  <si>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</si>
  <si>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</si>
  <si>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</si>
  <si>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</si>
  <si>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</si>
  <si>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</si>
  <si>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113151111</t>
  </si>
  <si>
    <t>Rozebrání zpevněných ploch ze silničních dílců</t>
  </si>
  <si>
    <t>m2</t>
  </si>
  <si>
    <t>CS ÚRS 2021 01</t>
  </si>
  <si>
    <t>4</t>
  </si>
  <si>
    <t>146243873</t>
  </si>
  <si>
    <t>PP</t>
  </si>
  <si>
    <t>Rozebírání zpevněných ploch s přemístěním na skládku na vzdálenost do 20 m nebo s naložením na dopravní prostředek ze silničních panelů</t>
  </si>
  <si>
    <t>VV</t>
  </si>
  <si>
    <t>Rozebrání plochy ze silničních panelů u napojení na silnici</t>
  </si>
  <si>
    <t>165</t>
  </si>
  <si>
    <t>120001101</t>
  </si>
  <si>
    <t>Příplatek za ztížení odkopávky nebo prokopávky v blízkosti inženýrských sítí</t>
  </si>
  <si>
    <t>m3</t>
  </si>
  <si>
    <t>-1544590015</t>
  </si>
  <si>
    <t>Příplatek k cenám vykopávek za ztížení vykopávky v blízkosti podzemního vedení nebo výbušnin v horninách jakékoliv třídy</t>
  </si>
  <si>
    <t>Příplatek za ztížené vykopávky v blízkosti podzemního vedení</t>
  </si>
  <si>
    <t>Km 0,023 50 SEK</t>
  </si>
  <si>
    <t>5*1,0*1,0</t>
  </si>
  <si>
    <t>3</t>
  </si>
  <si>
    <t>121151126</t>
  </si>
  <si>
    <t>Sejmutí ornice plochy přes 500 m2 tl vrstvy do 400 mm strojně</t>
  </si>
  <si>
    <t>-360573023</t>
  </si>
  <si>
    <t>Sejmutí ornice strojně při souvislé ploše přes 500 m2, tl. vrstvy přes 300 do 400 mm</t>
  </si>
  <si>
    <t>Sejmutí ornice</t>
  </si>
  <si>
    <t>KM 0,000 - 0,290 průměrná tl. 400 mm, plocha pláně 1430 m2, nájezd 13,5 m2, 1 x sjezd 7,0 m2</t>
  </si>
  <si>
    <t>(1430+13,5+7,0)</t>
  </si>
  <si>
    <t>121151127</t>
  </si>
  <si>
    <t>Sejmutí ornice plochy přes 500 m2 tl vrstvy do 500 mm strojně</t>
  </si>
  <si>
    <t>2016241402</t>
  </si>
  <si>
    <t>Sejmutí ornice strojně při souvislé ploše přes 500 m2, tl. vrstvy přes 400 do 500 mm</t>
  </si>
  <si>
    <t>KM 0,290 - 2,319 průměrná tl. 1000 mm, plocha pláně 10236 m2, 5 x sjezd 7,0 m2</t>
  </si>
  <si>
    <t>(10236+5*7,0)*2</t>
  </si>
  <si>
    <t>5</t>
  </si>
  <si>
    <t>122252203</t>
  </si>
  <si>
    <t>Odkopávky a prokopávky nezapažené pro silnice a dálnice v hornině třídy těžitelnosti I objem do 100 m3 strojně</t>
  </si>
  <si>
    <t>1820103228</t>
  </si>
  <si>
    <t>Odkopávky a prokopávky nezapažené pro silnice a dálnice strojně v hornině třídy těžitelnosti I do 100 m3</t>
  </si>
  <si>
    <t>KM 0,000 - 0,290</t>
  </si>
  <si>
    <t>Celkové výkopy InR - 760 m3, odpočet ornice, podélné drenáže a stávajících silničních panelů</t>
  </si>
  <si>
    <t>760-577,5-88-165*0,15</t>
  </si>
  <si>
    <t>6</t>
  </si>
  <si>
    <t>131151102</t>
  </si>
  <si>
    <t>Hloubení jam nezapažených v hornině třídy těžitelnosti I, skupiny 1 a 2 objem do 50 m3 strojně</t>
  </si>
  <si>
    <t>1470217545</t>
  </si>
  <si>
    <t>Hloubení nezapažených jam a zářezů strojně s urovnáním dna do předepsaného profilu a spádu v hornině třídy těžitelnosti I skupiny 1 a 2 přes 20 do 50 m3</t>
  </si>
  <si>
    <t>Hloubení zasakovacích jímek</t>
  </si>
  <si>
    <t>3*1,5*2,5*3+1*1,0*2,5*3</t>
  </si>
  <si>
    <t>7</t>
  </si>
  <si>
    <t>132151104</t>
  </si>
  <si>
    <t xml:space="preserve">Hloubení rýh nezapažených  š do 800 mm v hornině třídy těžitelnosti I, skupiny 1 a 2 objem přes 100 m3 strojně</t>
  </si>
  <si>
    <t>739431672</t>
  </si>
  <si>
    <t>Hloubení nezapažených rýh šířky do 800 mm strojně s urovnáním dna do předepsaného profilu a spádu v hornině třídy těžitelnosti I skupiny 1 a 2 přes 100 m3</t>
  </si>
  <si>
    <t>Hloubení rýhy podélné drenáže</t>
  </si>
  <si>
    <t>km 0,000 - 0,290 InR - 88 m3, napojení podélného drénu do zasakovacích jímek 30*0,5*0,6</t>
  </si>
  <si>
    <t>88+30*0,5*0,6</t>
  </si>
  <si>
    <t>km 0,290 - 2,319 InR 695 m3, vynásobeno 0,33 (zbytek odtěžen sejmutím ornice)</t>
  </si>
  <si>
    <t>695*0,33</t>
  </si>
  <si>
    <t>Součet</t>
  </si>
  <si>
    <t>8</t>
  </si>
  <si>
    <t>132151251</t>
  </si>
  <si>
    <t>Hloubení rýh nezapažených š do 2000 mm v hornině třídy těžitelnosti I, skupiny 1 a 2 objem do 20 m3 strojně</t>
  </si>
  <si>
    <t>-2097716369</t>
  </si>
  <si>
    <t>Hloubení nezapažených rýh šířky přes 800 do 2 000 mm strojně s urovnáním dna do předepsaného profilu a spádu v hornině třídy těžitelnosti I skupiny 1 a 2 do 20 m3</t>
  </si>
  <si>
    <t>Hloubení rýhy pro TP PR1/P4</t>
  </si>
  <si>
    <t>((7,7*1,1)+(2*1,000*0,69))*0,4</t>
  </si>
  <si>
    <t>Hloubení rýhy pro TP PR2/P4</t>
  </si>
  <si>
    <t>((7,7*1,1)+(2*0,69))*0,4</t>
  </si>
  <si>
    <t>9</t>
  </si>
  <si>
    <t>162451105</t>
  </si>
  <si>
    <t>Vodorovné přemístění do 1500 m výkopku/sypaniny z horniny třídy těžitelnosti I, skupiny 1 až 3</t>
  </si>
  <si>
    <t>-495565981</t>
  </si>
  <si>
    <t>Vodorovné přemístění výkopku nebo sypaniny po suchu na obvyklém dopravním prostředku, bez naložení výkopku, avšak se složením bez rozhrnutí z horniny třídy těžitelnosti I skupiny 1 až 3 na vzdálenost přes 1 000 do 1 500 m</t>
  </si>
  <si>
    <t>Vodorovné přemístění ornice pro ozelenění násypů a zářezů - v rámci cesty - v rostlém stavu</t>
  </si>
  <si>
    <t>245,2</t>
  </si>
  <si>
    <t>Vodorovné přemístění ornice na skládku na pozemek obce parc č. 2372 nebo 2380 - v rostlém stavu</t>
  </si>
  <si>
    <t>11606</t>
  </si>
  <si>
    <t>162751117</t>
  </si>
  <si>
    <t>Vodorovné přemístění do 10000 m výkopku/sypaniny z horniny třídy těžitelnosti I, skupiny 1 až 3</t>
  </si>
  <si>
    <t>622835698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</si>
  <si>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</si>
  <si>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Vodorovné přemístění výkopku na skládku OZO Ostrava s.r.o., Frýdecká 680/444, 719 00 Ostrava - v rostlém stavu</t>
  </si>
  <si>
    <t>4+50</t>
  </si>
  <si>
    <t>11</t>
  </si>
  <si>
    <t>162751119</t>
  </si>
  <si>
    <t>Příplatek k vodorovnému přemístění výkopku/sypaniny z horniny třídy těžitelnosti I, skupiny 1 až 3 ZKD 1000 m přes 10000 m</t>
  </si>
  <si>
    <t>259765300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</si>
  <si>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</si>
  <si>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54*(28-10)</t>
  </si>
  <si>
    <t>12</t>
  </si>
  <si>
    <t>167151111</t>
  </si>
  <si>
    <t>Nakládání výkopku z hornin třídy těžitelnosti I, skupiny 1 až 3 přes 100 m3</t>
  </si>
  <si>
    <t>1694411044</t>
  </si>
  <si>
    <t>Nakládání, skládání a překládání neulehlého výkopku nebo sypaniny strojně nakládání, množství přes 100 m3, z hornin třídy těžitelnosti I, skupiny 1 až 3</t>
  </si>
  <si>
    <t>Odkopávky</t>
  </si>
  <si>
    <t>69,75</t>
  </si>
  <si>
    <t>Zpětný zásyp</t>
  </si>
  <si>
    <t>441,45</t>
  </si>
  <si>
    <t>Nakládání ornice pro ozelenění</t>
  </si>
  <si>
    <t>Nakládání ostatního výkopku je obsaženo v položkách výkopových prací</t>
  </si>
  <si>
    <t>Čištění příkopů</t>
  </si>
  <si>
    <t>(200*0,15+40*0,5)</t>
  </si>
  <si>
    <t>13</t>
  </si>
  <si>
    <t>M</t>
  </si>
  <si>
    <t>58343959</t>
  </si>
  <si>
    <t>kamenivo drcené hrubé frakce 32/63</t>
  </si>
  <si>
    <t>t</t>
  </si>
  <si>
    <t>-1603832638</t>
  </si>
  <si>
    <t>Urovnání 0,5 m za krajnici do hl. 0,4 m) - 1,44 m3</t>
  </si>
  <si>
    <t>6x sjezd</t>
  </si>
  <si>
    <t>6*1,44*1,85</t>
  </si>
  <si>
    <t>14</t>
  </si>
  <si>
    <t>171151103</t>
  </si>
  <si>
    <t>Uložení sypaniny z hornin soudržných do násypů zhutněných strojně</t>
  </si>
  <si>
    <t>-557461515</t>
  </si>
  <si>
    <t>Uložení sypanin do násypů strojně s rozprostřením sypaniny ve vrstvách a s hrubým urovnáním zhutněných z hornin soudržných jakékoliv třídy těžitelnosti</t>
  </si>
  <si>
    <t>6*1,44</t>
  </si>
  <si>
    <t>171201201</t>
  </si>
  <si>
    <t>Uložení sypaniny na skládky nebo meziskládky</t>
  </si>
  <si>
    <t>-301438301</t>
  </si>
  <si>
    <t>Uložení sypaniny na skládky nebo meziskládky bez hutnění s upravením uložené sypaniny do předepsaného tvaru</t>
  </si>
  <si>
    <t xml:space="preserve">Uložení ornice na skládku na pozemek obce parc č. 2372 nebo 2380 </t>
  </si>
  <si>
    <t>Uložení výkopku na skládku</t>
  </si>
  <si>
    <t>50+69,75+41,25+326,35+7,88-441,45</t>
  </si>
  <si>
    <t>16</t>
  </si>
  <si>
    <t>171201221</t>
  </si>
  <si>
    <t>Poplatek za uložení na skládce (skládkovné) zeminy a kamení kód odpadu 17 05 04</t>
  </si>
  <si>
    <t>-660609904</t>
  </si>
  <si>
    <t>Poplatek za uložení stavebního odpadu na skládce (skládkovné) zeminy a kamení zatříděného do Katalogu odpadů pod kódem 17 05 04</t>
  </si>
  <si>
    <t>Poplatek za skládku OZO Ostrava s.r.o., Frýdecká 680/444, 719 00 Ostrava - v rostlém stavu, objemová hmotnost 1800 kg/m3</t>
  </si>
  <si>
    <t>54*1,8</t>
  </si>
  <si>
    <t>17</t>
  </si>
  <si>
    <t>182151111</t>
  </si>
  <si>
    <t>Svahování v zářezech v hornině třídy těžitelnosti I, skupiny 1 až 3 strojně</t>
  </si>
  <si>
    <t>329816901</t>
  </si>
  <si>
    <t>Svahování trvalých svahů do projektovaných profilů strojně s potřebným přemístěním výkopku při svahování v zářezech v hornině třídy těžitelnosti I, skupiny 1 až 3</t>
  </si>
  <si>
    <t>InR</t>
  </si>
  <si>
    <t>458</t>
  </si>
  <si>
    <t>18</t>
  </si>
  <si>
    <t>174101101</t>
  </si>
  <si>
    <t>Zásyp jam, šachet rýh nebo kolem objektů sypaninou se zhutněním</t>
  </si>
  <si>
    <t>969655300</t>
  </si>
  <si>
    <t>Zásyp sypaninou z jakékoliv horniny strojně s uložením výkopku ve vrstvách se zhutněním jam, šachet, rýh nebo kolem objektů v těchto vykopávkách</t>
  </si>
  <si>
    <t>Zpětný zásyp po provedení výplně zasakovacích jímek</t>
  </si>
  <si>
    <t>3*1,5*3*0,5+1*1,0*3*0,5</t>
  </si>
  <si>
    <t xml:space="preserve">Zpětný zásyp  po zhotovení tělesa komunikace - výpočet z příčných řezů - mínus ornice po rozprostření k osetí</t>
  </si>
  <si>
    <t>570 -1368*0,1</t>
  </si>
  <si>
    <t>19</t>
  </si>
  <si>
    <t>181102302</t>
  </si>
  <si>
    <t>Úprava pláně pro silnice a dálnice v zářezech se zhutněním</t>
  </si>
  <si>
    <t>2031692834</t>
  </si>
  <si>
    <t>Úprava pláně na stavbách silnic a dálnic strojně v zářezech mimo skalních se zhutněním</t>
  </si>
  <si>
    <t>InR - plocha pláně</t>
  </si>
  <si>
    <t>11666</t>
  </si>
  <si>
    <t>20</t>
  </si>
  <si>
    <t>181151312</t>
  </si>
  <si>
    <t>Plošná úprava terénu přes 500 m2 zemina skupiny 1 až 4 nerovnosti do 100 mm ve svahu do 1:2</t>
  </si>
  <si>
    <t>1517675853</t>
  </si>
  <si>
    <t>Plošná úprava terénu v zemině skupiny 1 až 4 s urovnáním povrchu bez doplnění ornice souvislé plochy přes 500 m2 při nerovnostech terénu přes 50 do 100 mm na svahu přes 1:5 do 1:2</t>
  </si>
  <si>
    <t>Plocha pro založení trávníku</t>
  </si>
  <si>
    <t>Parcela - povrch cesty - ozelenění ve výkopech - násypy - zářezy</t>
  </si>
  <si>
    <t>17715-9575-1370-458-624</t>
  </si>
  <si>
    <t>181301112</t>
  </si>
  <si>
    <t>Rozprostření ornice tl vrstvy do 200 mm pl přes 500 m2 v rovině nebo ve svahu do 1:5 strojně</t>
  </si>
  <si>
    <t>528392555</t>
  </si>
  <si>
    <t>Rozprostření a urovnání ornice v rovině nebo ve svahu sklonu do 1:5 strojně při souvislé ploše přes 500 m2, tl. vrstvy do 200 mm</t>
  </si>
  <si>
    <t>Z výpočtu příčných řezů - rozprostření ornice nad zpětnými zásypy</t>
  </si>
  <si>
    <t>1370</t>
  </si>
  <si>
    <t>22</t>
  </si>
  <si>
    <t>181451121</t>
  </si>
  <si>
    <t>Založení lučního trávníku výsevem plochy přes 1000 m2 v rovině a ve svahu do 1:5</t>
  </si>
  <si>
    <t>553292388</t>
  </si>
  <si>
    <t>Založení trávníku na půdě předem připravené plochy přes 1000 m2 výsevem včetně utažení lučního v rovině nebo na svahu do 1:5</t>
  </si>
  <si>
    <t>Plocha parcely - porvrch cesty - násypy - zářezy</t>
  </si>
  <si>
    <t>17715-9575-1082</t>
  </si>
  <si>
    <t>Krajnice</t>
  </si>
  <si>
    <t>(2319,1+6*1)*2*0,25</t>
  </si>
  <si>
    <t>23</t>
  </si>
  <si>
    <t>181451123</t>
  </si>
  <si>
    <t>Založení lučního trávníku výsevem plochy přes 1000 m2 ve svahu do 1:1</t>
  </si>
  <si>
    <t>-914912055</t>
  </si>
  <si>
    <t>Založení trávníku na půdě předem připravené plochy přes 1000 m2 výsevem včetně utažení lučního na svahu přes 1:2 do 1:1</t>
  </si>
  <si>
    <t>InR násypy, zářezy</t>
  </si>
  <si>
    <t>458+624</t>
  </si>
  <si>
    <t>24</t>
  </si>
  <si>
    <t>00572472</t>
  </si>
  <si>
    <t>osivo směs travní krajinná-rovinná</t>
  </si>
  <si>
    <t>kg</t>
  </si>
  <si>
    <t>341567628</t>
  </si>
  <si>
    <t>Spotřeba 10 g/m2, ztratné 3%</t>
  </si>
  <si>
    <t>(1370+5688)*10*0,001*1,03</t>
  </si>
  <si>
    <t>25</t>
  </si>
  <si>
    <t>00572474</t>
  </si>
  <si>
    <t>osivo směs travní krajinná-svahová</t>
  </si>
  <si>
    <t>706345890</t>
  </si>
  <si>
    <t>Spotřeba 30 g/m2, ztratné 3%</t>
  </si>
  <si>
    <t>(1082+1162,55)*30*0,001*1,03</t>
  </si>
  <si>
    <t>26</t>
  </si>
  <si>
    <t>182201101</t>
  </si>
  <si>
    <t>Svahování násypů strojně</t>
  </si>
  <si>
    <t>895117314</t>
  </si>
  <si>
    <t>Svahování trvalých svahů do projektovaných profilů strojně s potřebným přemístěním výkopku při svahování násypů v jakékoliv hornině</t>
  </si>
  <si>
    <t>624</t>
  </si>
  <si>
    <t>Z příčných řezů pro zpětný zásyp</t>
  </si>
  <si>
    <t>27</t>
  </si>
  <si>
    <t>182301132</t>
  </si>
  <si>
    <t>Rozprostření ornice pl přes 500 m2 ve svahu nad 1:5 tl vrstvy do 200 mm strojně</t>
  </si>
  <si>
    <t>566196655</t>
  </si>
  <si>
    <t>Rozprostření a urovnání ornice ve svahu sklonu přes 1:5 strojně při souvislé ploše přes 500 m2, tl. vrstvy do 200 mm</t>
  </si>
  <si>
    <t>InR - násypy, zářezy</t>
  </si>
  <si>
    <t>28</t>
  </si>
  <si>
    <t>183403115</t>
  </si>
  <si>
    <t>Obdělání půdy kultivátorováním ve svahu do 1:2</t>
  </si>
  <si>
    <t>1939848487</t>
  </si>
  <si>
    <t>Obdělání půdy kultivátorováním na svahu přes 1:5 do 1:2</t>
  </si>
  <si>
    <t>29</t>
  </si>
  <si>
    <t>184802111</t>
  </si>
  <si>
    <t>Chemické odplevelení před založením kultury nad 20 m2 postřikem na široko v rovině a svahu do 1:5</t>
  </si>
  <si>
    <t>-1893167226</t>
  </si>
  <si>
    <t>Chemické odplevelení půdy před založením kultury, trávníku nebo zpevněných ploch o výměře jednotlivě přes 20 m2 v rovině nebo na svahu do 1:5 postřikem na široko</t>
  </si>
  <si>
    <t>Plocha dotčené parcely - 17685 m2, nájezd na silnici 30 m2</t>
  </si>
  <si>
    <t>17685+30</t>
  </si>
  <si>
    <t>30</t>
  </si>
  <si>
    <t>25234001</t>
  </si>
  <si>
    <t>herbicid totální systémový neselektivní</t>
  </si>
  <si>
    <t>litr</t>
  </si>
  <si>
    <t>1080913227</t>
  </si>
  <si>
    <t>(17685+30)/10000*3</t>
  </si>
  <si>
    <t>Zaokrouhlení na celá balení</t>
  </si>
  <si>
    <t>0,685</t>
  </si>
  <si>
    <t>Zakládání</t>
  </si>
  <si>
    <t>31</t>
  </si>
  <si>
    <t>212792211</t>
  </si>
  <si>
    <t>Odvodnění mostní opěry - drenážní flexibilní plastové potrubí DN 100</t>
  </si>
  <si>
    <t>m</t>
  </si>
  <si>
    <t>1627383652</t>
  </si>
  <si>
    <t>Odvodnění mostní opěry z plastových trub drenážní potrubí flexibilní DN 100</t>
  </si>
  <si>
    <t>Délka podélného drénu ve skutečnosti 2320 m, 5 x napojení zasakovacích jímek dl. 6 m</t>
  </si>
  <si>
    <t>2320+5*6</t>
  </si>
  <si>
    <t>32</t>
  </si>
  <si>
    <t>214500311</t>
  </si>
  <si>
    <t>Zřízení výplně rýh s drenážním potrubím do DN 200 štěrkopískem v do 850 mm</t>
  </si>
  <si>
    <t>819793439</t>
  </si>
  <si>
    <t>Zřízení výplně rýhy s drenážním potrubím z trub DN do 200 štěrkem, pískem nebo štěrkopískem, výšky přes 550 do 850 mm</t>
  </si>
  <si>
    <t>33</t>
  </si>
  <si>
    <t>58343872</t>
  </si>
  <si>
    <t>kamenivo drcené hrubé frakce 8/16</t>
  </si>
  <si>
    <t>1463047951</t>
  </si>
  <si>
    <t>Objem podélné drenáže InR - 783 m3, napojení zasakovacích jímek 5 ks</t>
  </si>
  <si>
    <t>(783+5*6*0,5*0,6)*1,85</t>
  </si>
  <si>
    <t>34</t>
  </si>
  <si>
    <t>273362132</t>
  </si>
  <si>
    <t>Výztuž základových desek sítě</t>
  </si>
  <si>
    <t>-1875460598</t>
  </si>
  <si>
    <t>Výztuž základových konstrukcí desek ze svařovaných sítí, při průměru drátu do 6 mm</t>
  </si>
  <si>
    <t>Výztuž vrstvy ACP 16+ nad křížením vodovodu v KM 0,027 kari sítí 6x100x100 mm (4,44 kg/m2)</t>
  </si>
  <si>
    <t>4*4*1,15*4,44*0,001</t>
  </si>
  <si>
    <t>35</t>
  </si>
  <si>
    <t>291211111</t>
  </si>
  <si>
    <t>Zřízení plochy ze silničních panelů do lože tl 50 mm z kameniva</t>
  </si>
  <si>
    <t>-1025391781</t>
  </si>
  <si>
    <t>Zřízení zpevněné plochy ze silničních panelů osazených do lože tl. 50 mm z kameniva</t>
  </si>
  <si>
    <t xml:space="preserve">Osazení panelů při křížení vodovodu v KM 0,027 - 2 ks </t>
  </si>
  <si>
    <t>2*3*2</t>
  </si>
  <si>
    <t>36</t>
  </si>
  <si>
    <t>59381338</t>
  </si>
  <si>
    <t>panel silniční 3,00x2,00x0,215m</t>
  </si>
  <si>
    <t>kus</t>
  </si>
  <si>
    <t>651384832</t>
  </si>
  <si>
    <t>Vodorovné konstrukce</t>
  </si>
  <si>
    <t>37</t>
  </si>
  <si>
    <t>451313511</t>
  </si>
  <si>
    <t>Podkladní vrstva z betonu prostého se zvýšenými nároky na prostředí pod dlažbu tl do 100 mm</t>
  </si>
  <si>
    <t>35867434</t>
  </si>
  <si>
    <t>Podkladní vrstva z betonu prostého pod dlažbu se zvýšenými nároky na prostředí tl. do 100 mm</t>
  </si>
  <si>
    <t>TP PR1/P4</t>
  </si>
  <si>
    <t>(2*1,55+0,6)*2,5*2</t>
  </si>
  <si>
    <t>TP PR2/P4</t>
  </si>
  <si>
    <t>(2*1,64+0,7)*2,5*2</t>
  </si>
  <si>
    <t>38</t>
  </si>
  <si>
    <t>451317777</t>
  </si>
  <si>
    <t>Podklad nebo lože pod dlažbu vodorovný nebo do sklonu 1:5 z betonu prostého tl do 100 mm</t>
  </si>
  <si>
    <t>-271047211</t>
  </si>
  <si>
    <t>Podklad nebo lože pod dlažbu (přídlažbu) v ploše vodorovné nebo ve sklonu do 1:5, tloušťky od 50 do 100 mm z betonu prostého</t>
  </si>
  <si>
    <t>Lože pro dvojřádek žulových kostek při napojení na silnici - 12 bm</t>
  </si>
  <si>
    <t>12*0,25</t>
  </si>
  <si>
    <t>39</t>
  </si>
  <si>
    <t>457531112</t>
  </si>
  <si>
    <t>Filtrační vrstvy z hrubého drceného kameniva bez zhutnění frakce od 16 až 63 do 32 až 63 mm</t>
  </si>
  <si>
    <t>-489924677</t>
  </si>
  <si>
    <t>Filtrační vrstvy jakékoliv tloušťky a sklonu z hrubého drceného kameniva bez zhutnění, frakce od 16-63 do 32-63 mm</t>
  </si>
  <si>
    <t>Výplň zasakovacích jímek</t>
  </si>
  <si>
    <t>40</t>
  </si>
  <si>
    <t>465513127</t>
  </si>
  <si>
    <t>Dlažba z lomového kamene na cementovou maltu s vyspárováním tl 200 mm</t>
  </si>
  <si>
    <t>-1623943328</t>
  </si>
  <si>
    <t>Dlažba z lomového kamene lomařsky upraveného na cementovou maltu, s vyspárováním cementovou maltou, tl. kamene 200 mm</t>
  </si>
  <si>
    <t>Komunikace pozemní</t>
  </si>
  <si>
    <t>41</t>
  </si>
  <si>
    <t>561081121</t>
  </si>
  <si>
    <t>Zřízení podkladu ze zeminy upravené vápnem, cementem, směsnými pojivy tl 500 mm plochy do 5000 m2</t>
  </si>
  <si>
    <t>-265872100</t>
  </si>
  <si>
    <t>Zřízení podkladu ze zeminy upravené hydraulickými pojivy vápnem, cementem nebo směsnými pojivy (materiál ve specifikaci) s rozprostřením, promísením, vlhčením, zhutněním a ošetřením vodou plochy přes 1 000 do 5 000 m2, tloušťka po zhutnění přes 450 do 500 mm</t>
  </si>
  <si>
    <t>KM 0,000 - 0,290 Stabilizace tl. 500 mm</t>
  </si>
  <si>
    <t>Plocha pro stabilizaci - InR 1285 m2</t>
  </si>
  <si>
    <t>1285</t>
  </si>
  <si>
    <t>42</t>
  </si>
  <si>
    <t>58530170</t>
  </si>
  <si>
    <t>vápno nehašené CL 90-Q pro úpravu zemin standardní</t>
  </si>
  <si>
    <t>84024352</t>
  </si>
  <si>
    <t>Dodávka stabilizační vápenné směsi</t>
  </si>
  <si>
    <t>3 % z objemové hmotnosti zhutněné zeminy (objemová hmotnost 1750 kg/m3), ztratné 1%</t>
  </si>
  <si>
    <t>0,5*1285=642,5 m3</t>
  </si>
  <si>
    <t xml:space="preserve">642,5*1750=1124375 kg=1125t </t>
  </si>
  <si>
    <t>1125*0,03*1,01</t>
  </si>
  <si>
    <t>43</t>
  </si>
  <si>
    <t>564671111</t>
  </si>
  <si>
    <t>Podklad z kameniva hrubého drceného vel. 63-125 mm tl 250 mm</t>
  </si>
  <si>
    <t>-2120948348</t>
  </si>
  <si>
    <t>Podklad z kameniva hrubého drceného vel. 63-125 mm, s rozprostřením a zhutněním, po zhutnění tl. 250 mm</t>
  </si>
  <si>
    <t>Výměna podloží KM 0,290 - 2,319 (průměrná tl. výměny podloží 0,55 m = dvě vrstvy 0,30 + 0,25 m</t>
  </si>
  <si>
    <t>Plocha výměny podloží InR - 9225 m2</t>
  </si>
  <si>
    <t>9225</t>
  </si>
  <si>
    <t>44</t>
  </si>
  <si>
    <t>564681111</t>
  </si>
  <si>
    <t>Podklad z kameniva hrubého drceného vel. 63-125 mm tl 300 mm</t>
  </si>
  <si>
    <t>298546308</t>
  </si>
  <si>
    <t>Podklad z kameniva hrubého drceného vel. 63-125 mm, s rozprostřením a zhutněním, po zhutnění tl. 300 mm</t>
  </si>
  <si>
    <t>Odpočet násypu drceného betonu ze silnice 5 m2</t>
  </si>
  <si>
    <t>-5</t>
  </si>
  <si>
    <t xml:space="preserve">Odpočet násypu z drcených silničních panelů ze začátku cesty P4  80 m2</t>
  </si>
  <si>
    <t>-80</t>
  </si>
  <si>
    <t xml:space="preserve">Odpočet násypu z drcených silničních panelů ze začátku cesty Pv1  50 m2</t>
  </si>
  <si>
    <t>-50</t>
  </si>
  <si>
    <t>45</t>
  </si>
  <si>
    <t>564752113</t>
  </si>
  <si>
    <t>Podklad z vibrovaného štěrku VŠ tl 170 mm</t>
  </si>
  <si>
    <t>1168724194</t>
  </si>
  <si>
    <t>Podklad nebo kryt z vibrovaného štěrku VŠ s rozprostřením, vlhčením a zhutněním, po zhutnění tl. 170 mm</t>
  </si>
  <si>
    <t xml:space="preserve">InR 10342 m2, napojení na silnici 13,5 m2, 6x sjezd 7,0 m2 </t>
  </si>
  <si>
    <t>10342+13,5+6*7,0</t>
  </si>
  <si>
    <t>46</t>
  </si>
  <si>
    <t>564861111</t>
  </si>
  <si>
    <t>Podklad ze štěrkodrtě ŠD tl 200 mm</t>
  </si>
  <si>
    <t>1121346428</t>
  </si>
  <si>
    <t>Podklad ze štěrkodrti ŠD s rozprostřením a zhutněním, po zhutnění tl. 200 mm</t>
  </si>
  <si>
    <t xml:space="preserve">InR 11202 m2, napojení na silnici 13,5 m2, 6x sjezd 7,0 m2 </t>
  </si>
  <si>
    <t>11202+13,5+6*7,0</t>
  </si>
  <si>
    <t>47</t>
  </si>
  <si>
    <t>565155121</t>
  </si>
  <si>
    <t>Asfaltový beton vrstva podkladní ACP 16 (obalované kamenivo OKS) tl 70 mm š přes 3 m</t>
  </si>
  <si>
    <t>385866807</t>
  </si>
  <si>
    <t>Asfaltový beton vrstva podkladní ACP 16 (obalované kamenivo střednězrnné - OKS) s rozprostřením a zhutněním v pruhu šířky přes 3 m, po zhutnění tl. 70 mm</t>
  </si>
  <si>
    <t xml:space="preserve">InR 8716 m2, napojení na silnici 13,5 m2, 6x sjezd 4,5 m2 </t>
  </si>
  <si>
    <t>8716+13,5+6*4,5</t>
  </si>
  <si>
    <t>48</t>
  </si>
  <si>
    <t>569231111</t>
  </si>
  <si>
    <t>Zpevnění krajnic štěrkopískem nebo kamenivem těženým tl 100 mm</t>
  </si>
  <si>
    <t>1401833715</t>
  </si>
  <si>
    <t>Zpevnění krajnic nebo komunikací pro pěší s rozprostřením a zhutněním, po zhutnění štěrkopískem nebo kamenivem těženým tl. 100 mm</t>
  </si>
  <si>
    <t>Délka cesty 2319,1 bm, 6 x sjezd, šířka 0,25 m2</t>
  </si>
  <si>
    <t>49</t>
  </si>
  <si>
    <t>573211111</t>
  </si>
  <si>
    <t>Postřik živičný spojovací z asfaltu v množství 0,60 kg/m2</t>
  </si>
  <si>
    <t>580885429</t>
  </si>
  <si>
    <t>Postřik spojovací PS bez posypu kamenivem z asfaltu silničního, v množství 0,60 kg/m2</t>
  </si>
  <si>
    <t>Mezi vrstvami ACO 11 a ACP 16+</t>
  </si>
  <si>
    <t xml:space="preserve">InR 8554 m2, napojení na silnici 13,5 m2, 6x sjezd 4,5 m2 </t>
  </si>
  <si>
    <t>8554+13,5+6*4,5</t>
  </si>
  <si>
    <t>Mezi vrstvami ACP 16+ a VŠ</t>
  </si>
  <si>
    <t xml:space="preserve">InR 8879 m2, napojení na silnici 13,5 m2, 6x sjezd 4,5 m2 </t>
  </si>
  <si>
    <t>8879+13,5+6*4,5</t>
  </si>
  <si>
    <t>50</t>
  </si>
  <si>
    <t>577134141</t>
  </si>
  <si>
    <t>Asfaltový beton vrstva obrusná ACO 11 (ABS) tř. I tl 40 mm š přes 3 m z modifikovaného asfaltu</t>
  </si>
  <si>
    <t>889627624</t>
  </si>
  <si>
    <t>Asfaltový beton vrstva obrusná ACO 11 (ABS) s rozprostřením a se zhutněním z modifikovaného asfaltu v pruhu šířky přes 3 m, po zhutnění tl. 40 mm</t>
  </si>
  <si>
    <t xml:space="preserve">InR 8461 m2, napojení na silnici 13,5 m2, 6x sjezd 4,5 m2 </t>
  </si>
  <si>
    <t>8461+13,5+6*4,5</t>
  </si>
  <si>
    <t>51</t>
  </si>
  <si>
    <t>591141111</t>
  </si>
  <si>
    <t>Kladení dlažby z kostek velkých z kamene na MC tl 50 mm</t>
  </si>
  <si>
    <t>2035301349</t>
  </si>
  <si>
    <t>Kladení dlažby z kostek s provedením lože do tl. 50 mm, s vyplněním spár, s dvojím beraněním a se smetením přebytečného materiálu na krajnici velkých z kamene, do lože z cementové malty</t>
  </si>
  <si>
    <t>kladení dvojřádku žulových kostek při napojení na silnici - 12 bm</t>
  </si>
  <si>
    <t>52</t>
  </si>
  <si>
    <t>58381007</t>
  </si>
  <si>
    <t>kostka dlažební žula drobná 8/10</t>
  </si>
  <si>
    <t>729506653</t>
  </si>
  <si>
    <t>Dodávka dlažebních kostek dvojřádku při napojení na silnici - 12 bm, 1 t = 5,2 m2</t>
  </si>
  <si>
    <t>12*0,2*1,02</t>
  </si>
  <si>
    <t>53</t>
  </si>
  <si>
    <t>599141111</t>
  </si>
  <si>
    <t>Vyplnění spár mezi silničními dílci živičnou zálivkou</t>
  </si>
  <si>
    <t>-1988502920</t>
  </si>
  <si>
    <t>Vyplnění spár mezi silničními dílci jakékoliv tloušťky živičnou zálivkou</t>
  </si>
  <si>
    <t>ZU</t>
  </si>
  <si>
    <t>Úpravy povrchů, podlahy a osazování výplní</t>
  </si>
  <si>
    <t>54</t>
  </si>
  <si>
    <t>636195212</t>
  </si>
  <si>
    <t>Vyplnění spár dlažby z lomového kamene maltou cementovou na hl do 70 mm s vyspárováním</t>
  </si>
  <si>
    <t>736010412</t>
  </si>
  <si>
    <t>Vyplnění spár dosavadních dlažeb cementovou maltou s vyčištěním spár na hloubky do 70 mm dlažby z lomového kamene s vyspárováním</t>
  </si>
  <si>
    <t>Spárování dvojřádku žulových kostek při napojení na silnici - 12 bm</t>
  </si>
  <si>
    <t>Trubní vedení</t>
  </si>
  <si>
    <t>55</t>
  </si>
  <si>
    <t>899621111</t>
  </si>
  <si>
    <t>Obetonování drenážního potrubí betonem tř. C12/15 do 150 mm trub DN 100</t>
  </si>
  <si>
    <t>1191994816</t>
  </si>
  <si>
    <t>Obetonování drenážního potrubí prostým betonem tl. obetonování do 150 mm, trub DN do 100</t>
  </si>
  <si>
    <t xml:space="preserve">5 x sjezd - 10 m, 5 x příčný drén - 6 m, 10 m napojení drénu cesty Pv3 </t>
  </si>
  <si>
    <t>5*10+5*6+10</t>
  </si>
  <si>
    <t>Ostatní konstrukce a práce, bourání</t>
  </si>
  <si>
    <t>56</t>
  </si>
  <si>
    <t>40445158</t>
  </si>
  <si>
    <t>sloupek směrový silniční plastový 1,2m</t>
  </si>
  <si>
    <t>-1248742013</t>
  </si>
  <si>
    <t>Dodávka směrových sloupků Z11g</t>
  </si>
  <si>
    <t>57</t>
  </si>
  <si>
    <t>Vlastní položka 1</t>
  </si>
  <si>
    <t>D+M dělené chráničky DN160 mm</t>
  </si>
  <si>
    <t>905475518</t>
  </si>
  <si>
    <t>D+M dělené chráničky DN 160 mm pro uložení SEK - 6 m, včetně lože z písku a obsypu</t>
  </si>
  <si>
    <t xml:space="preserve">6 </t>
  </si>
  <si>
    <t>58</t>
  </si>
  <si>
    <t>914511111</t>
  </si>
  <si>
    <t>Montáž sloupku dopravních značek délky do 3,5 m s betonovým základem</t>
  </si>
  <si>
    <t>240251347</t>
  </si>
  <si>
    <t>Montáž sloupku dopravních značek délky do 3,5 m do betonového základu</t>
  </si>
  <si>
    <t>Montáž směrových sloupků z11g</t>
  </si>
  <si>
    <t>59</t>
  </si>
  <si>
    <t>919521013</t>
  </si>
  <si>
    <t>Zřízení propustků z trub betonových DN 400</t>
  </si>
  <si>
    <t>-1271996498</t>
  </si>
  <si>
    <t>Zřízení propustků a hospodářských přejezdů z trub betonových a železobetonových do DN 400</t>
  </si>
  <si>
    <t>7,7</t>
  </si>
  <si>
    <t>60</t>
  </si>
  <si>
    <t>BTL.0007397.URS</t>
  </si>
  <si>
    <t>žlabovka betonová TBM-Q 100-600 50x68x6cm</t>
  </si>
  <si>
    <t>-1593411374</t>
  </si>
  <si>
    <t>2*2</t>
  </si>
  <si>
    <t>61</t>
  </si>
  <si>
    <t>Vlastní položka 2</t>
  </si>
  <si>
    <t>Čelo propustku TBM Q 650/750/400</t>
  </si>
  <si>
    <t>1701820772</t>
  </si>
  <si>
    <t>62</t>
  </si>
  <si>
    <t>Vlastní položka 3</t>
  </si>
  <si>
    <t>Čelo propustku TBM Q 900/1000/600</t>
  </si>
  <si>
    <t>-2036335777</t>
  </si>
  <si>
    <t>63</t>
  </si>
  <si>
    <t>BTL.0006094.URS</t>
  </si>
  <si>
    <t>trouba betonová se zabudovaným těsnením TBH-Q 40/250/Z D 40x250x7,5cm</t>
  </si>
  <si>
    <t>899988044</t>
  </si>
  <si>
    <t>64</t>
  </si>
  <si>
    <t>BTL.0006096.URS</t>
  </si>
  <si>
    <t>trouba betonová se zabudovaným těsnením TBH-Q 60/250/Z D60x250x10cm</t>
  </si>
  <si>
    <t>883689361</t>
  </si>
  <si>
    <t>65</t>
  </si>
  <si>
    <t>BTL.0006044.URS</t>
  </si>
  <si>
    <t>trouba betonová integrovaná dříková TBH-Q 60/230/DZ D 60x230x10cm</t>
  </si>
  <si>
    <t>1975553659</t>
  </si>
  <si>
    <t>66</t>
  </si>
  <si>
    <t>BTL.0006042.URS</t>
  </si>
  <si>
    <t>trouba betonová integrovaná dříková TBH-Q 40/230/DZ D 40x230x7,5cm</t>
  </si>
  <si>
    <t>-1535315050</t>
  </si>
  <si>
    <t>67</t>
  </si>
  <si>
    <t>919521015</t>
  </si>
  <si>
    <t>Zřízení propustků z trub betonových DN 600</t>
  </si>
  <si>
    <t>375364899</t>
  </si>
  <si>
    <t>Zřízení propustků a hospodářských přejezdů z trub betonových a železobetonových do DN 600</t>
  </si>
  <si>
    <t>10,2</t>
  </si>
  <si>
    <t>68</t>
  </si>
  <si>
    <t>919535555</t>
  </si>
  <si>
    <t>Obetonování trubního propustku betonem prostým tř. C 12/15</t>
  </si>
  <si>
    <t>-233667515</t>
  </si>
  <si>
    <t>Obetonování trubního propustku betonem prostým bez zvýšených nároků na prostředí tř. C 12/15</t>
  </si>
  <si>
    <t>Obetonování trub HOZ délky 15 + 10 m, plocha obetonování 0,45 m2</t>
  </si>
  <si>
    <t>(15+10)*0,45</t>
  </si>
  <si>
    <t>Obetonování trub kanalizace délky 7 + 7 m, plocha obetonování 0,45 m2</t>
  </si>
  <si>
    <t>(7+7)*0,45</t>
  </si>
  <si>
    <t>69</t>
  </si>
  <si>
    <t>919726121</t>
  </si>
  <si>
    <t>Geotextilie pro ochranu, separaci a filtraci netkaná měrná hmotnost do 200 g/m2</t>
  </si>
  <si>
    <t>-645832987</t>
  </si>
  <si>
    <t>Geotextilie netkaná pro ochranu, separaci nebo filtraci měrná hmotnost do 200 g/m2</t>
  </si>
  <si>
    <t>Ochranná vrstva zasakovacích jímek</t>
  </si>
  <si>
    <t>2*(3*1,5+1,5*2+2*3)*3+2*(3*1,0+1,0*2+2*3)*1</t>
  </si>
  <si>
    <t>70</t>
  </si>
  <si>
    <t>919735113</t>
  </si>
  <si>
    <t>Řezání stávajícího živičného krytu hl do 150 mm</t>
  </si>
  <si>
    <t>-815623473</t>
  </si>
  <si>
    <t>Řezání stávajícího živičného krytu nebo podkladu hloubky přes 100 do 150 mm</t>
  </si>
  <si>
    <t>71</t>
  </si>
  <si>
    <t>935111211</t>
  </si>
  <si>
    <t>Osazení příkopového žlabu do štěrkopísku tl 100 mm z betonových tvárnic š 800 mm</t>
  </si>
  <si>
    <t>1050601512</t>
  </si>
  <si>
    <t>Osazení betonového příkopového žlabu s vyplněním a zatřením spár cementovou maltou s ložem tl. 100 mm z kameniva těženého nebo štěrkopísku z betonových příkopových tvárnic šířky přes 500 do 800 mm</t>
  </si>
  <si>
    <t>4*0,5</t>
  </si>
  <si>
    <t>72</t>
  </si>
  <si>
    <t>938902204</t>
  </si>
  <si>
    <t>Čištění příkopů ručně š dna přes 400 mm objem nánosu do 0,15 m3/m</t>
  </si>
  <si>
    <t>-460106054</t>
  </si>
  <si>
    <t>Čištění příkopů komunikací s odstraněním travnatého porostu nebo nánosu s naložením na dopravní prostředek nebo s přemístěním na hromady na vzdálenost do 20 m ručně při šířce dna přes 400 mm a objemu nánosu do 0,15 m3/m</t>
  </si>
  <si>
    <t>125+75</t>
  </si>
  <si>
    <t>73</t>
  </si>
  <si>
    <t>938902206</t>
  </si>
  <si>
    <t>Čištění příkopů ručně š dna přes 400 mm objem nánosu do 0,50 m3/m</t>
  </si>
  <si>
    <t>76142370</t>
  </si>
  <si>
    <t>Čištění příkopů komunikací s odstraněním travnatého porostu nebo nánosu s naložením na dopravní prostředek nebo s přemístěním na hromady na vzdálenost do 20 m ručně při šířce dna přes 400 mm a objemu nánosu přes 0,30 do 0,50 m3/m</t>
  </si>
  <si>
    <t>20+20</t>
  </si>
  <si>
    <t>74</t>
  </si>
  <si>
    <t>938909311</t>
  </si>
  <si>
    <t>Čištění vozovek metením strojně podkladu nebo krytu betonového nebo živičného</t>
  </si>
  <si>
    <t>515601742</t>
  </si>
  <si>
    <t>Čištění vozovek metením bláta, prachu nebo hlinitého nánosu s odklizením na hromady na vzdálenost do 20 m nebo naložením na dopravní prostředek strojně povrchu podkladu nebo krytu betonového nebo živičného</t>
  </si>
  <si>
    <t>Čištění stávající silnice po výjezdu techniky, 50 m na každou stranu</t>
  </si>
  <si>
    <t>2*50*3,0</t>
  </si>
  <si>
    <t>75</t>
  </si>
  <si>
    <t>961044111</t>
  </si>
  <si>
    <t>Bourání základů z betonu prostého</t>
  </si>
  <si>
    <t>-1552715155</t>
  </si>
  <si>
    <t>Bourání základů z betonu prostého</t>
  </si>
  <si>
    <t>Bourání betonové plochy u napojení na silnici - 8,1 m2, předpokládaná tl. 0,15 m</t>
  </si>
  <si>
    <t>8,1*0,15</t>
  </si>
  <si>
    <t>997</t>
  </si>
  <si>
    <t>Přesun sutě</t>
  </si>
  <si>
    <t>76</t>
  </si>
  <si>
    <t>997006006</t>
  </si>
  <si>
    <t>Drcení stavebního odpadu ze zdiva z betonu prostého s dopravou do 100 m a naložením</t>
  </si>
  <si>
    <t>187171611</t>
  </si>
  <si>
    <t>Úprava stavebního odpadu drcení s dopravou na vzdálenost do 100 m a naložením do drtícího zařízení ze zdiva betonového</t>
  </si>
  <si>
    <t>Drcení betonu vybouraného u silnice</t>
  </si>
  <si>
    <t>2,43</t>
  </si>
  <si>
    <t>Drcení silničních panelů</t>
  </si>
  <si>
    <t>58,575</t>
  </si>
  <si>
    <t>77</t>
  </si>
  <si>
    <t>997211521</t>
  </si>
  <si>
    <t>Vodorovná doprava vybouraných hmot po suchu na vzdálenost do 1 km</t>
  </si>
  <si>
    <t>2025765480</t>
  </si>
  <si>
    <t>Vodorovná doprava suti nebo vybouraných hmot vybouraných hmot se složením a hrubým urovnáním nebo s přeložením na jiný dopravní prostředek kromě lodi, na vzdálenost do 1 km</t>
  </si>
  <si>
    <t>Vodorovná doprava a uložení betonu vybouraného u silnice do stabilizační vrstvy</t>
  </si>
  <si>
    <t>Vybourané silniční panely - Vodorovná doprava a uložení betonu vybouraného u silnice do stabilizační vrstvy</t>
  </si>
  <si>
    <t>998</t>
  </si>
  <si>
    <t>Přesun hmot</t>
  </si>
  <si>
    <t>78</t>
  </si>
  <si>
    <t>998225111</t>
  </si>
  <si>
    <t>Přesun hmot pro pozemní komunikace s krytem z kamene, monolitickým betonovým nebo živičným</t>
  </si>
  <si>
    <t>-1913927920</t>
  </si>
  <si>
    <t>Přesun hmot pro komunikace s krytem z kameniva, monolitickým betonovým nebo živičným dopravní vzdálenost do 200 m jakékoliv délky objektu</t>
  </si>
  <si>
    <t>79</t>
  </si>
  <si>
    <t>998225192</t>
  </si>
  <si>
    <t>Příplatek k přesunu hmot pro pozemní komunikace s krytem z kamene, živičným, betonovým do 2000 m</t>
  </si>
  <si>
    <t>-330947297</t>
  </si>
  <si>
    <t>Přesun hmot pro komunikace s krytem z kameniva, monolitickým betonovým nebo živičným Příplatek k ceně za zvětšený přesun přes vymezenou největší dopravní vzdálenost do 2000 m</t>
  </si>
  <si>
    <t>PSV</t>
  </si>
  <si>
    <t>Práce a dodávky PSV</t>
  </si>
  <si>
    <t>741</t>
  </si>
  <si>
    <t>Elektroinstalace - silnoproud</t>
  </si>
  <si>
    <t>80</t>
  </si>
  <si>
    <t>741110313</t>
  </si>
  <si>
    <t>Montáž trubka ochranná do krabic plastová tuhá D přes 90 do 133 mm uložená volně</t>
  </si>
  <si>
    <t>-1267453087</t>
  </si>
  <si>
    <t>Montáž trubek ochranných s nasunutím nebo našroubováním do krabic plastových tuhých, uložených volně, vnitřního Ø přes 90 do 133 mm</t>
  </si>
  <si>
    <t>Montáž rezervní chráničky DN 110 mm pro uložení SEK - 6 m</t>
  </si>
  <si>
    <t>81</t>
  </si>
  <si>
    <t>34571367</t>
  </si>
  <si>
    <t>trubka elektroinstalační HDPE tuhá dvouplášťová korugovaná D 108/125mm</t>
  </si>
  <si>
    <t>-2060646095</t>
  </si>
  <si>
    <t>Dodávka rezervní chráničky DN 110 mm pro uložení SEK - 6 m</t>
  </si>
  <si>
    <t xml:space="preserve">6*1,05 </t>
  </si>
  <si>
    <t>VRN</t>
  </si>
  <si>
    <t>Vedlejší rozpočtové náklady</t>
  </si>
  <si>
    <t>VRN1</t>
  </si>
  <si>
    <t>Průzkumné, geodetické a projektové práce</t>
  </si>
  <si>
    <t>82</t>
  </si>
  <si>
    <t>011114000</t>
  </si>
  <si>
    <t>Inženýrsko-geologický průzkum</t>
  </si>
  <si>
    <t>ks</t>
  </si>
  <si>
    <t>1024</t>
  </si>
  <si>
    <t>967118988</t>
  </si>
  <si>
    <t>Odběr vzorků zeminy pro určení druhu stabilizace podloží - a 400 m</t>
  </si>
  <si>
    <t>83</t>
  </si>
  <si>
    <t>011314000</t>
  </si>
  <si>
    <t>Archeologický dohled</t>
  </si>
  <si>
    <t>kpl.</t>
  </si>
  <si>
    <t>-121857076</t>
  </si>
  <si>
    <t>Zřízení archeologického dohledu</t>
  </si>
  <si>
    <t>84</t>
  </si>
  <si>
    <t>012103000</t>
  </si>
  <si>
    <t>Geodetické práce před výstavbou</t>
  </si>
  <si>
    <t>148433883</t>
  </si>
  <si>
    <t>Geodetické práce před zahájením stavby</t>
  </si>
  <si>
    <t>85</t>
  </si>
  <si>
    <t>012203000</t>
  </si>
  <si>
    <t>Geodetické práce při provádění stavby</t>
  </si>
  <si>
    <t>1134108663</t>
  </si>
  <si>
    <t>Geodetické práce v průběhu stavby</t>
  </si>
  <si>
    <t>86</t>
  </si>
  <si>
    <t>012303000</t>
  </si>
  <si>
    <t>Geodetické práce po výstavbě</t>
  </si>
  <si>
    <t>115201790</t>
  </si>
  <si>
    <t>Geodetické práce po ukončení stavby</t>
  </si>
  <si>
    <t>87</t>
  </si>
  <si>
    <t>013254000</t>
  </si>
  <si>
    <t>Dokumentace skutečného provedení stavby</t>
  </si>
  <si>
    <t>219384379</t>
  </si>
  <si>
    <t>Zpracování a předání dokumentace skutečného provedení stavby (3 tištěné paré + 1 v elektr. podobě), zaměření skutečného provedení, (3+1), fotodokument</t>
  </si>
  <si>
    <t>VRN3</t>
  </si>
  <si>
    <t>Zařízení staveniště</t>
  </si>
  <si>
    <t>88</t>
  </si>
  <si>
    <t>030001000</t>
  </si>
  <si>
    <t>1626289972</t>
  </si>
  <si>
    <t>Zajištění a zabezpečení staveniště, zřízení a likvidace zařízení staveniště, včetně případných přípojek, přístupů, deponií a podobně</t>
  </si>
  <si>
    <t>89</t>
  </si>
  <si>
    <t>032803000</t>
  </si>
  <si>
    <t>Ostatní vybavení staveniště</t>
  </si>
  <si>
    <t>-104158724</t>
  </si>
  <si>
    <t>Zajištění umístění štítků o povolení stavby</t>
  </si>
  <si>
    <t>VRN4</t>
  </si>
  <si>
    <t>Inženýrská činnost</t>
  </si>
  <si>
    <t>90</t>
  </si>
  <si>
    <t>043103000</t>
  </si>
  <si>
    <t>Zkoušky bez rozlišení</t>
  </si>
  <si>
    <t>1364456335</t>
  </si>
  <si>
    <t>Statické zatěžovací zkoušky na pláni před stabilizací - a 100 m</t>
  </si>
  <si>
    <t>Statické zatěžovací zkoušky na pláni po stabilizaci - a 300 m</t>
  </si>
  <si>
    <t>91</t>
  </si>
  <si>
    <t>043114000</t>
  </si>
  <si>
    <t>Zkoušky tlakové</t>
  </si>
  <si>
    <t>-430071162</t>
  </si>
  <si>
    <t>Technické zkoušky odvrtání sond živičných konstrukcí</t>
  </si>
  <si>
    <t>92</t>
  </si>
  <si>
    <t>043194000</t>
  </si>
  <si>
    <t>Ostatní zkoušky</t>
  </si>
  <si>
    <t>-724495806</t>
  </si>
  <si>
    <t>Odvrty asfaltu a kontrola v laboratořích</t>
  </si>
  <si>
    <t>93</t>
  </si>
  <si>
    <t>043203000</t>
  </si>
  <si>
    <t>Měření, monitoring, rozbory bez rozlišení</t>
  </si>
  <si>
    <t>-881819013</t>
  </si>
  <si>
    <t>Zhotovení rozboru zeminy ukládané na skládku, včetně akreditovaného odběru</t>
  </si>
  <si>
    <t>94</t>
  </si>
  <si>
    <t>049103000</t>
  </si>
  <si>
    <t>Náklady vzniklé v souvislosti s realizací stavby</t>
  </si>
  <si>
    <t>1655042818</t>
  </si>
  <si>
    <t>Zajištění případného zvláštního užívání komunikace vč. zajištění rozhodnutí, poplatku, dodání a instalace dopravního značení</t>
  </si>
  <si>
    <t>95</t>
  </si>
  <si>
    <t>049303000</t>
  </si>
  <si>
    <t>Náklady vzniklé v souvislosti s předáním stavby</t>
  </si>
  <si>
    <t>-1599762402</t>
  </si>
  <si>
    <t>Protokolární předání dotčených pozemků a komunikací, uvedení do původního stavu, zpět jejich vlastníkům</t>
  </si>
  <si>
    <t>VRN7</t>
  </si>
  <si>
    <t>Provozní vlivy</t>
  </si>
  <si>
    <t>96</t>
  </si>
  <si>
    <t>075002000</t>
  </si>
  <si>
    <t>Ochranná pásma</t>
  </si>
  <si>
    <t>1088720677</t>
  </si>
  <si>
    <t>Vytýčení inženýrských sítí před zahájením stavebních prací</t>
  </si>
  <si>
    <t>Práce v ochranném pásmu dle podmínek správců sítí</t>
  </si>
  <si>
    <t>VRN9</t>
  </si>
  <si>
    <t>Ostatní náklady</t>
  </si>
  <si>
    <t>97</t>
  </si>
  <si>
    <t>091504000</t>
  </si>
  <si>
    <t>Náklady související s publikační činností</t>
  </si>
  <si>
    <t>279762161</t>
  </si>
  <si>
    <t>Dodávka a montáž prezentační tabule o financování - rozměr 30 x 40 cm, voděodolný materiál s životností minimálně 5 let</t>
  </si>
  <si>
    <t xml:space="preserve">např. PVC deska, potisk dle požadavků investora,  instalace na podkladní plech s okapničkou, upevnit na ocelový sloupek se základem</t>
  </si>
  <si>
    <t>SO 02 - Vedlejší polní cesty</t>
  </si>
  <si>
    <t>SO 02/1 - Cesta Pv1</t>
  </si>
  <si>
    <t>672497506</t>
  </si>
  <si>
    <t>112</t>
  </si>
  <si>
    <t>12414600</t>
  </si>
  <si>
    <t>Km 0,013 00 SEK</t>
  </si>
  <si>
    <t>8*1,0*1,0</t>
  </si>
  <si>
    <t>KM 0,106 00 SEK</t>
  </si>
  <si>
    <t>121151125</t>
  </si>
  <si>
    <t>Sejmutí ornice plochy přes 500 m2 tl vrstvy do 300 mm strojně</t>
  </si>
  <si>
    <t>-24080071</t>
  </si>
  <si>
    <t>Sejmutí ornice strojně při souvislé ploše přes 500 m2, tl. vrstvy přes 250 do 300 mm</t>
  </si>
  <si>
    <t>Sejmutí ornice - průměrná tl. 300 mm</t>
  </si>
  <si>
    <t>Pláň 2190 m2, odpočet panelů 112 m2, nájezdy Pv2 10+11 m2</t>
  </si>
  <si>
    <t>(2190-112+10+11)</t>
  </si>
  <si>
    <t>122252204</t>
  </si>
  <si>
    <t>Odkopávky a prokopávky nezapažené pro silnice a dálnice v hornině třídy těžitelnosti I objem do 500 m3 strojně</t>
  </si>
  <si>
    <t>638315175</t>
  </si>
  <si>
    <t>Odkopávky a prokopávky nezapažené pro silnice a dálnice strojně v hornině třídy těžitelnosti I přes 100 do 500 m3</t>
  </si>
  <si>
    <t>Celkové výkopy InR - 955 m3, odpočet ornice, podélné drenáže a stávajících silničních panelů</t>
  </si>
  <si>
    <t>955-629,7-143,1-112*0,15</t>
  </si>
  <si>
    <t>-1575120729</t>
  </si>
  <si>
    <t>InR 141 m3 + napojení podélného drénu do zasakovací jímky Pv2 7*0,5*0,6</t>
  </si>
  <si>
    <t>141+7*0,5*0,6</t>
  </si>
  <si>
    <t>162351104</t>
  </si>
  <si>
    <t>Vodorovné přemístění do 1000 m výkopku/sypaniny z horniny třídy těžitelnosti I, skupiny 1 až 3</t>
  </si>
  <si>
    <t>-1747471171</t>
  </si>
  <si>
    <t>Vodorovné přemístění výkopku nebo sypaniny po suchu na obvyklém dopravním prostředku, bez naložení výkopku, avšak se složením bez rozhrnutí z horniny třídy těžitelnosti I skupiny 1 až 3 na vzdálenost přes 500 do 1 000 m</t>
  </si>
  <si>
    <t>Vodorovné přemístění ornice pro ozelenění násypů a zářezů - v rámci cesty</t>
  </si>
  <si>
    <t>45,8</t>
  </si>
  <si>
    <t xml:space="preserve">Vodorovné přemístění ornice na skládku na pozemek obce parc č. 2372 nebo 2380 </t>
  </si>
  <si>
    <t>583,9</t>
  </si>
  <si>
    <t>-1175245383</t>
  </si>
  <si>
    <t>Výkopek z odkopávek + rýh - zpětný zásyp</t>
  </si>
  <si>
    <t>165,4+143,1-77+53*0,3</t>
  </si>
  <si>
    <t>-521373565</t>
  </si>
  <si>
    <t>(165,4+143,1-77+53*0,3)*(28-10)</t>
  </si>
  <si>
    <t>-740053411</t>
  </si>
  <si>
    <t>165,4+53*0,3</t>
  </si>
  <si>
    <t>928779892</t>
  </si>
  <si>
    <t>2x sjezd</t>
  </si>
  <si>
    <t>2*1,44*1,85</t>
  </si>
  <si>
    <t>190154004</t>
  </si>
  <si>
    <t>2*1,44</t>
  </si>
  <si>
    <t>1970869994</t>
  </si>
  <si>
    <t xml:space="preserve">Uložení výkopku na skládku </t>
  </si>
  <si>
    <t>165,4+143,1-77+53*0,15</t>
  </si>
  <si>
    <t>-1158742442</t>
  </si>
  <si>
    <t>247,4*1,8</t>
  </si>
  <si>
    <t>2126224713</t>
  </si>
  <si>
    <t>97-200*0,1</t>
  </si>
  <si>
    <t>-2111672046</t>
  </si>
  <si>
    <t>2211</t>
  </si>
  <si>
    <t>1610136696</t>
  </si>
  <si>
    <t>2951-1795-200-91-167</t>
  </si>
  <si>
    <t>-1537913289</t>
  </si>
  <si>
    <t>200</t>
  </si>
  <si>
    <t>181411121</t>
  </si>
  <si>
    <t>Založení lučního trávníku výsevem plochy do 1000 m2 v rovině a ve svahu do 1:5</t>
  </si>
  <si>
    <t>1167269033</t>
  </si>
  <si>
    <t>Založení trávníku na půdě předem připravené plochy do 1000 m2 výsevem včetně utažení lučního v rovině nebo na svahu do 1:5</t>
  </si>
  <si>
    <t>2951-1795-91-167</t>
  </si>
  <si>
    <t>181411123</t>
  </si>
  <si>
    <t>Založení lučního trávníku výsevem plochy do 1000 m2 ve svahu do 1:1</t>
  </si>
  <si>
    <t>73156747</t>
  </si>
  <si>
    <t>Založení trávníku na půdě předem připravené plochy do 1000 m2 výsevem včetně utažení lučního na svahu přes 1:2 do 1:1</t>
  </si>
  <si>
    <t>91+167</t>
  </si>
  <si>
    <t>1089616910</t>
  </si>
  <si>
    <t>(898)*10*0,001*1,03</t>
  </si>
  <si>
    <t>-1978716055</t>
  </si>
  <si>
    <t>(91+167+8)*30*0,001*1,03</t>
  </si>
  <si>
    <t>2129271681</t>
  </si>
  <si>
    <t>126989140</t>
  </si>
  <si>
    <t>167</t>
  </si>
  <si>
    <t>182351123</t>
  </si>
  <si>
    <t>Rozprostření ornice pl do 500 m2 ve svahu přes 1:5 tl vrstvy do 200 mm strojně</t>
  </si>
  <si>
    <t>48789390</t>
  </si>
  <si>
    <t>Rozprostření a urovnání ornice ve svahu sklonu přes 1:5 strojně při souvislé ploše přes 100 do 500 m2, tl. vrstvy do 200 mm</t>
  </si>
  <si>
    <t>1344337580</t>
  </si>
  <si>
    <t>850988925</t>
  </si>
  <si>
    <t>Plocha dotčené parcely - 2951 m2, nájezd na silnici 37 m2</t>
  </si>
  <si>
    <t>2951+37</t>
  </si>
  <si>
    <t>-1815408348</t>
  </si>
  <si>
    <t>(2951+37)/10000*3</t>
  </si>
  <si>
    <t>0,104</t>
  </si>
  <si>
    <t>-181543399</t>
  </si>
  <si>
    <t>Délka podélného drénu ve skutečnosti 458 m, napojení na Pv2 7 bm</t>
  </si>
  <si>
    <t>458+7</t>
  </si>
  <si>
    <t>1105405527</t>
  </si>
  <si>
    <t>557524778</t>
  </si>
  <si>
    <t>Objem podélné drenáže InR - 141 m3, napojení na Pv2 - 7*0,5*0,6 m</t>
  </si>
  <si>
    <t>(141+7*0,5*0,6)*1,85</t>
  </si>
  <si>
    <t>-271053957</t>
  </si>
  <si>
    <t>Lože pro dvojřádek žulových kostek při napojení na silnici - 13,5 bm</t>
  </si>
  <si>
    <t>13,5*0,25</t>
  </si>
  <si>
    <t xml:space="preserve">Srážka </t>
  </si>
  <si>
    <t>-1471206208</t>
  </si>
  <si>
    <t>Srážka na cestě - 2 x dubový hranol III. třídy, rozměr 140 x 200 x 4000 mm,</t>
  </si>
  <si>
    <t>vakuotlaká impregnace tř. 4 Wolmanit CX-8 WB</t>
  </si>
  <si>
    <t>Tesařská kramle kovaná průměru 12 mm, dl. 300 mm, spodní kramle 4 ks, horní kramle 2 ks</t>
  </si>
  <si>
    <t>KM 0,040 - 0,100 a 20 m - 4 ks</t>
  </si>
  <si>
    <t>4*4</t>
  </si>
  <si>
    <t>KM 0,220 - 0,440 a 20 m - 12 ks</t>
  </si>
  <si>
    <t>12*4</t>
  </si>
  <si>
    <t>-1636747983</t>
  </si>
  <si>
    <t>Stabilizace tl. 500 mm</t>
  </si>
  <si>
    <t>Plocha pro stabilizaci - InR 1955 m2 + 7,0 m2 sjezdy - 2x + 11 m2 napojení na Pv2</t>
  </si>
  <si>
    <t>1955+7*2+11</t>
  </si>
  <si>
    <t>1031409572</t>
  </si>
  <si>
    <t>0,5*1980=990 m3</t>
  </si>
  <si>
    <t xml:space="preserve">990*1750=1732500 kg=1732,5t </t>
  </si>
  <si>
    <t>1732,5*0,03*1,01</t>
  </si>
  <si>
    <t>-1480316026</t>
  </si>
  <si>
    <t>InR 135 m2, napojení na silnici 45 m2</t>
  </si>
  <si>
    <t>135+45</t>
  </si>
  <si>
    <t>564762111</t>
  </si>
  <si>
    <t>Podklad z vibrovaného štěrku VŠ tl 200 mm</t>
  </si>
  <si>
    <t>638917833</t>
  </si>
  <si>
    <t>Podklad nebo kryt z vibrovaného štěrku VŠ s rozprostřením, vlhčením a zhutněním, po zhutnění tl. 200 mm</t>
  </si>
  <si>
    <t>InR 1790 m2, napojení na Pv2 11 m2, sjezd 7,0 m2 - 2x</t>
  </si>
  <si>
    <t>1790+11+7*2</t>
  </si>
  <si>
    <t>844666184</t>
  </si>
  <si>
    <t>Asfaltová část</t>
  </si>
  <si>
    <t xml:space="preserve">InR 140 m2, napojení na silnici 50 m2 </t>
  </si>
  <si>
    <t>140+50</t>
  </si>
  <si>
    <t>Štěrková část</t>
  </si>
  <si>
    <t>InR 1960 m2, napojení na Pv2 11 m2, sjezdy na pole 7,0 m2 - 2x</t>
  </si>
  <si>
    <t>1960+11+7,0*2</t>
  </si>
  <si>
    <t>-1754132267</t>
  </si>
  <si>
    <t>InR 115 m2, napojení na silnici 42 m2</t>
  </si>
  <si>
    <t>115+42</t>
  </si>
  <si>
    <t>624327539</t>
  </si>
  <si>
    <t>Délka krajnice asfaltové části 12 + 20 bm, šířka 0,25 m2</t>
  </si>
  <si>
    <t>(12+20)*0,25</t>
  </si>
  <si>
    <t>-752706026</t>
  </si>
  <si>
    <t>InR 110 m2, napojení na silnici 40 m2</t>
  </si>
  <si>
    <t>110+40</t>
  </si>
  <si>
    <t>InR 115 m2, napojení na silnici 43 m2</t>
  </si>
  <si>
    <t>115+43</t>
  </si>
  <si>
    <t>-1491767540</t>
  </si>
  <si>
    <t>InR 110 m2, napojení na silnici 37 m2,</t>
  </si>
  <si>
    <t>110+37</t>
  </si>
  <si>
    <t>1793315268</t>
  </si>
  <si>
    <t>kladení dvojřádku žulových kostek při napojení na silnici - 13,5 bm</t>
  </si>
  <si>
    <t>696964160</t>
  </si>
  <si>
    <t>Dodávka dlažebních kostek dvojřádku při napojení na silnici - 13,5 bm, 1 t = 5,2 m2</t>
  </si>
  <si>
    <t>13,5*0,2*1,02</t>
  </si>
  <si>
    <t>-729186337</t>
  </si>
  <si>
    <t>13,5</t>
  </si>
  <si>
    <t>-644720339</t>
  </si>
  <si>
    <t>Spárování dvojřádku žulových kostek při napojení na silnici - 13,5 bm</t>
  </si>
  <si>
    <t>1772774689</t>
  </si>
  <si>
    <t>1 x sjezd - 10 m</t>
  </si>
  <si>
    <t>1*10</t>
  </si>
  <si>
    <t>477827015</t>
  </si>
  <si>
    <t>0 ks - osazeny původní demontované</t>
  </si>
  <si>
    <t>-1841008257</t>
  </si>
  <si>
    <t>Montáž směrových sloupků z11g - stávajících</t>
  </si>
  <si>
    <t>-1244685443</t>
  </si>
  <si>
    <t>938902205</t>
  </si>
  <si>
    <t>Čištění příkopů ručně š dna přes 400 mm objem nánosu do 0,30 m3/m</t>
  </si>
  <si>
    <t>332082638</t>
  </si>
  <si>
    <t>Čištění příkopů komunikací s odstraněním travnatého porostu nebo nánosu s naložením na dopravní prostředek nebo s přemístěním na hromady na vzdálenost do 20 m ručně při šířce dna přes 400 mm a objemu nánosu přes 0,15 do 0,30 m3/m</t>
  </si>
  <si>
    <t>TP PR1/Pv1</t>
  </si>
  <si>
    <t>20+13+20</t>
  </si>
  <si>
    <t>-731072882</t>
  </si>
  <si>
    <t>2*50*3</t>
  </si>
  <si>
    <t>966006211</t>
  </si>
  <si>
    <t>Odstranění svislých dopravních značek ze sloupů, sloupků nebo konzol</t>
  </si>
  <si>
    <t>-1141217900</t>
  </si>
  <si>
    <t>Odstranění (demontáž) svislých dopravních značek s odklizením materiálu na skládku na vzdálenost do 20 m nebo s naložením na dopravní prostředek ze sloupů, sloupků nebo konzol</t>
  </si>
  <si>
    <t>Demontáž směrových sloupků z11g - stávajících</t>
  </si>
  <si>
    <t>-672174658</t>
  </si>
  <si>
    <t>D+M dělené chráničky DN 160 mm pro uložení SEK včetně lože z písku a obsypu</t>
  </si>
  <si>
    <t>10+18+10</t>
  </si>
  <si>
    <t>1982450517</t>
  </si>
  <si>
    <t>Drcení vybouraných panelů</t>
  </si>
  <si>
    <t>39,76</t>
  </si>
  <si>
    <t>-1961612226</t>
  </si>
  <si>
    <t>Vybourané silniční panely - vodorovná doprava a uložení betonu vybouraného u silnice do stabilizační vrstvy</t>
  </si>
  <si>
    <t>997211529</t>
  </si>
  <si>
    <t>Příplatek ZKD 1 km u vodorovné dopravy vybouraných hmot</t>
  </si>
  <si>
    <t>-791930674</t>
  </si>
  <si>
    <t>Vodorovná doprava suti nebo vybouraných hmot vybouraných hmot se složením a hrubým urovnáním nebo s přeložením na jiný dopravní prostředek kromě lodi, na vzdálenost Příplatek k ceně za každý další i započatý 1 km přes 1 km</t>
  </si>
  <si>
    <t>Vybourané silniční panely - odvoz začátek cesty P4</t>
  </si>
  <si>
    <t>39,76*(5-1)</t>
  </si>
  <si>
    <t>328804264</t>
  </si>
  <si>
    <t>998225191</t>
  </si>
  <si>
    <t>Příplatek k přesunu hmot pro pozemní komunikace s krytem z kamene, živičným, betonovým do 1000 m</t>
  </si>
  <si>
    <t>-1439886852</t>
  </si>
  <si>
    <t>Přesun hmot pro komunikace s krytem z kameniva, monolitickým betonovým nebo živičným Příplatek k ceně za zvětšený přesun přes vymezenou největší dopravní vzdálenost do 1000 m</t>
  </si>
  <si>
    <t>1630891774</t>
  </si>
  <si>
    <t>Montáž rezervní chráničky DN 110 mm pro uložení SEK</t>
  </si>
  <si>
    <t>518628796</t>
  </si>
  <si>
    <t xml:space="preserve">Dodávka rezervní chráničky DN 110 mm pro uložení SEK </t>
  </si>
  <si>
    <t xml:space="preserve">(10+18+10)*1,05 </t>
  </si>
  <si>
    <t>-1335289272</t>
  </si>
  <si>
    <t>1397595729</t>
  </si>
  <si>
    <t>-2145840870</t>
  </si>
  <si>
    <t>608879464</t>
  </si>
  <si>
    <t>-1614729201</t>
  </si>
  <si>
    <t>571967097</t>
  </si>
  <si>
    <t>-1016640352</t>
  </si>
  <si>
    <t>514860390</t>
  </si>
  <si>
    <t>-717109751</t>
  </si>
  <si>
    <t>-1973317163</t>
  </si>
  <si>
    <t>-1363806100</t>
  </si>
  <si>
    <t>740995061</t>
  </si>
  <si>
    <t>1492363431</t>
  </si>
  <si>
    <t>1063959580</t>
  </si>
  <si>
    <t>-1800955665</t>
  </si>
  <si>
    <t>60376232</t>
  </si>
  <si>
    <t>SO 02/2 - Cesta Pv2</t>
  </si>
  <si>
    <t>-1466293453</t>
  </si>
  <si>
    <t>Pláň 4980 m2 nájezd Pv3 25 m2</t>
  </si>
  <si>
    <t>(4980+25)</t>
  </si>
  <si>
    <t>1762872779</t>
  </si>
  <si>
    <t>Celkové výkopy InR - 2240 m3, odpočet ornice, podélné drenáže</t>
  </si>
  <si>
    <t>2240-1501,5-345,6</t>
  </si>
  <si>
    <t>131151100</t>
  </si>
  <si>
    <t>Hloubení jam nezapažených v hornině třídy těžitelnosti I, skupiny 1 a 2 objem do 20 m3 strojně</t>
  </si>
  <si>
    <t>1182894178</t>
  </si>
  <si>
    <t>Hloubení nezapažených jam a zářezů strojně s urovnáním dna do předepsaného profilu a spádu v hornině třídy těžitelnosti I skupiny 1 a 2 do 20 m3</t>
  </si>
  <si>
    <t>4*3*1,5*1</t>
  </si>
  <si>
    <t>-1709910714</t>
  </si>
  <si>
    <t>InR 345 m3 + napojení podélného drénu drénu Pv3 2*0,5*0,6</t>
  </si>
  <si>
    <t>345+2*0,5*0,6</t>
  </si>
  <si>
    <t>-199626961</t>
  </si>
  <si>
    <t>121,8</t>
  </si>
  <si>
    <t>1379,7</t>
  </si>
  <si>
    <t>1282339707</t>
  </si>
  <si>
    <t>Výkopek z odkopávek + rýh + jam - zpětný zásyp</t>
  </si>
  <si>
    <t>392,9+18+345,6-147,69</t>
  </si>
  <si>
    <t>199630408</t>
  </si>
  <si>
    <t>(392,9+18+345,6-147,69)*(28-10)</t>
  </si>
  <si>
    <t>-1017980358</t>
  </si>
  <si>
    <t>392,9</t>
  </si>
  <si>
    <t>147,69</t>
  </si>
  <si>
    <t>-1779946430</t>
  </si>
  <si>
    <t>7x sjezd</t>
  </si>
  <si>
    <t>7*1,44*1,85</t>
  </si>
  <si>
    <t>1429693834</t>
  </si>
  <si>
    <t>7*1,44</t>
  </si>
  <si>
    <t>1873143533</t>
  </si>
  <si>
    <t>-1645359822</t>
  </si>
  <si>
    <t>608,81*1,8</t>
  </si>
  <si>
    <t>-928843418</t>
  </si>
  <si>
    <t>Zpětný zásyp po zhotovení tělesa komunikace - výpočet z příčných řezů - mínus ornice po rozprostření k osetí</t>
  </si>
  <si>
    <t>227-793,1*0,1</t>
  </si>
  <si>
    <t>567537361</t>
  </si>
  <si>
    <t>5005</t>
  </si>
  <si>
    <t>-1317480668</t>
  </si>
  <si>
    <t>8080-4090-793,1-265-160</t>
  </si>
  <si>
    <t>906561248</t>
  </si>
  <si>
    <t>793,1</t>
  </si>
  <si>
    <t>-1743991452</t>
  </si>
  <si>
    <t>265+160</t>
  </si>
  <si>
    <t>-1845195337</t>
  </si>
  <si>
    <t>8080-4090-265-160</t>
  </si>
  <si>
    <t>-623415451</t>
  </si>
  <si>
    <t>3565*10*0,001*1,03</t>
  </si>
  <si>
    <t>-142964390</t>
  </si>
  <si>
    <t>(265+160)*30*0,001*1,03</t>
  </si>
  <si>
    <t>-896447011</t>
  </si>
  <si>
    <t>160</t>
  </si>
  <si>
    <t>-1606012668</t>
  </si>
  <si>
    <t>265</t>
  </si>
  <si>
    <t>-1043295266</t>
  </si>
  <si>
    <t>-2064348674</t>
  </si>
  <si>
    <t>1799367146</t>
  </si>
  <si>
    <t>Plocha dotčené parcely - 8080 m2</t>
  </si>
  <si>
    <t>8080</t>
  </si>
  <si>
    <t>-1646811255</t>
  </si>
  <si>
    <t>(8080)/10000*3</t>
  </si>
  <si>
    <t>0,576</t>
  </si>
  <si>
    <t>-2146461936</t>
  </si>
  <si>
    <t>Délka podélného drénu ve skutečnosti 1136 m, napojení na Pv3 2 bm</t>
  </si>
  <si>
    <t>1136+2</t>
  </si>
  <si>
    <t>1815847039</t>
  </si>
  <si>
    <t>-853896028</t>
  </si>
  <si>
    <t>Objem podélné drenáže InR - 345 m3, napojení na Pv3 - 2*0,5*0,6 m</t>
  </si>
  <si>
    <t>(345+2*0,5*0,6)*1,85</t>
  </si>
  <si>
    <t>-554603156</t>
  </si>
  <si>
    <t>-1776999732</t>
  </si>
  <si>
    <t>KM 0,230 - 0,430 a 20 m - 11 ks</t>
  </si>
  <si>
    <t>11*4</t>
  </si>
  <si>
    <t>-1830987181</t>
  </si>
  <si>
    <t>Plocha pro stabilizaci - InR 4420 m2 + 7,0 m2 sjezdy - 7x + 25 m2 napojení na Pv3</t>
  </si>
  <si>
    <t>4420+7*7+25</t>
  </si>
  <si>
    <t>-405007066</t>
  </si>
  <si>
    <t>0,5*4494=2247 m3</t>
  </si>
  <si>
    <t xml:space="preserve">2247*1750=3932250 kg=3932,25t </t>
  </si>
  <si>
    <t>3932,25*0,03*1,01</t>
  </si>
  <si>
    <t>-872293670</t>
  </si>
  <si>
    <t>InR 4300 m2, napojení na Pv3 25 m2, sjezd 4,5 m2 x 7</t>
  </si>
  <si>
    <t>4300+25+7*4,5</t>
  </si>
  <si>
    <t>141816256</t>
  </si>
  <si>
    <t>InR 4755 m2, napojení na Pv3 25 m2, sjezdy na pole 7,0 m2 - 7x</t>
  </si>
  <si>
    <t>4755+25+7*7</t>
  </si>
  <si>
    <t>1954932846</t>
  </si>
  <si>
    <t>3 x sjezd - 10 m</t>
  </si>
  <si>
    <t>3*10</t>
  </si>
  <si>
    <t>1x příčný drén</t>
  </si>
  <si>
    <t>-213221390</t>
  </si>
  <si>
    <t>Obetonování trub HOZ délky 10 m, plocha obetonování 0,45 m2</t>
  </si>
  <si>
    <t>10*0,45</t>
  </si>
  <si>
    <t>-922428427</t>
  </si>
  <si>
    <t>2*(3*1+1*1,5+1,5*3)*4</t>
  </si>
  <si>
    <t>102316235</t>
  </si>
  <si>
    <t>-262767442</t>
  </si>
  <si>
    <t>-421123397</t>
  </si>
  <si>
    <t>-1917705140</t>
  </si>
  <si>
    <t>1204019300</t>
  </si>
  <si>
    <t>-932845467</t>
  </si>
  <si>
    <t>1024037859</t>
  </si>
  <si>
    <t>-279240816</t>
  </si>
  <si>
    <t>1053124578</t>
  </si>
  <si>
    <t>-35724232</t>
  </si>
  <si>
    <t>1810946128</t>
  </si>
  <si>
    <t>-2059497400</t>
  </si>
  <si>
    <t>-150960258</t>
  </si>
  <si>
    <t>-1034877571</t>
  </si>
  <si>
    <t>1042909374</t>
  </si>
  <si>
    <t>1058654865</t>
  </si>
  <si>
    <t>SO 02/3 - Cesta Pv3</t>
  </si>
  <si>
    <t xml:space="preserve">    3 - Svislé a kompletní konstrukce</t>
  </si>
  <si>
    <t xml:space="preserve">      91 - Doplňující konstrukce a práce pozemních komunikací, letišť a ploch</t>
  </si>
  <si>
    <t xml:space="preserve">    711 - Izolace proti vodě, vlhkosti a plynům</t>
  </si>
  <si>
    <t>111251102</t>
  </si>
  <si>
    <t>Odstranění křovin a stromů průměru kmene do 100 mm i s kořeny sklonu terénu do 1:5 z celkové plochy přes 100 do 500 m2 strojně</t>
  </si>
  <si>
    <t>-734459733</t>
  </si>
  <si>
    <t>Odstranění křovin a stromů s odstraněním kořenů strojně průměru kmene do 100 mm v rovině nebo ve svahu sklonu terénu do 1:5, při celkové ploše přes 100 do 500 m2</t>
  </si>
  <si>
    <t>Odstranění křovin</t>
  </si>
  <si>
    <t>trasa 250 mb x 2 strany x 1,0 m = 500 m2</t>
  </si>
  <si>
    <t>500</t>
  </si>
  <si>
    <t>112101101</t>
  </si>
  <si>
    <t>Odstranění stromů listnatých průměru kmene do 300 mm</t>
  </si>
  <si>
    <t>-116039662</t>
  </si>
  <si>
    <t>Odstranění stromů s odřezáním kmene a s odvětvením listnatých, průměru kmene přes 100 do 300 mm</t>
  </si>
  <si>
    <t>Kácení stromů do průměru 300 mm</t>
  </si>
  <si>
    <t>trasa 250 mb, spon cca 5 m, 2 strany = (250/5)*2=100 ks, z toho 80 % = 80 ks</t>
  </si>
  <si>
    <t xml:space="preserve">80 </t>
  </si>
  <si>
    <t>112101102</t>
  </si>
  <si>
    <t>Odstranění stromů listnatých průměru kmene do 500 mm</t>
  </si>
  <si>
    <t>-857102845</t>
  </si>
  <si>
    <t>Odstranění stromů s odřezáním kmene a s odvětvením listnatých, průměru kmene přes 300 do 500 mm</t>
  </si>
  <si>
    <t>Kácení stromů do průměru 500 mm</t>
  </si>
  <si>
    <t>trasa 250 mb, spon cca 5 m, 2 strany = (250/5)*2=100 ks, z toho 20 % = 20 ks</t>
  </si>
  <si>
    <t>112155115</t>
  </si>
  <si>
    <t>Štěpkování stromků a větví v zapojeném porostu průměru kmene do 300 mm s naložením</t>
  </si>
  <si>
    <t>261784433</t>
  </si>
  <si>
    <t>Štěpkování s naložením na dopravní prostředek a odvozem do 20 km stromků a větví v zapojeném porostu, průměru kmene do 300 mm</t>
  </si>
  <si>
    <t xml:space="preserve">větve stromů a pařezy (případná úprava velikosti pro štěpkování) </t>
  </si>
  <si>
    <t>112155121</t>
  </si>
  <si>
    <t>Štěpkování stromků a větví v zapojeném porostu průměru kmene do 500 mm s naložením</t>
  </si>
  <si>
    <t>138373725</t>
  </si>
  <si>
    <t>Štěpkování s naložením na dopravní prostředek a odvozem do 20 km stromků a větví v zapojeném porostu, průměru kmene přes 300 do 500 mm</t>
  </si>
  <si>
    <t>112155311</t>
  </si>
  <si>
    <t>Štěpkování keřového porostu středně hustého s naložením</t>
  </si>
  <si>
    <t>1155614227</t>
  </si>
  <si>
    <t>Štěpkování s naložením na dopravní prostředek a odvozem do 20 km keřového porostu středně hustého</t>
  </si>
  <si>
    <t xml:space="preserve">křoviny </t>
  </si>
  <si>
    <t>112201101</t>
  </si>
  <si>
    <t>Odstranění pařezů D do 300 mm</t>
  </si>
  <si>
    <t>-653100159</t>
  </si>
  <si>
    <t>Odstranění pařezů strojně s jejich vykopáním, vytrháním nebo odstřelením průměru přes 100 do 300 mm</t>
  </si>
  <si>
    <t>112201102</t>
  </si>
  <si>
    <t>Odstranění pařezů D do 500 mm</t>
  </si>
  <si>
    <t>670104275</t>
  </si>
  <si>
    <t>Odstranění pařezů strojně s jejich vykopáním, vytrháním nebo odstřelením průměru přes 300 do 500 mm</t>
  </si>
  <si>
    <t>115101201</t>
  </si>
  <si>
    <t>Čerpání vody na dopravní výšku do 10 m průměrný přítok do 500 l/min</t>
  </si>
  <si>
    <t>hod</t>
  </si>
  <si>
    <t>-1565514634</t>
  </si>
  <si>
    <t>Čerpání vody na dopravní výšku do 10 m s uvažovaným průměrným přítokem do 500 l/min</t>
  </si>
  <si>
    <t>Pro budování TP PR1/Pv3</t>
  </si>
  <si>
    <t>14*24</t>
  </si>
  <si>
    <t>115101202</t>
  </si>
  <si>
    <t>Čerpání vody na dopravní výšku do 10 m průměrný přítok do 1000 l/min</t>
  </si>
  <si>
    <t>-27278612</t>
  </si>
  <si>
    <t>Čerpání vody na dopravní výšku do 10 m s uvažovaným průměrným přítokem přes 500 do 1 000 l/min</t>
  </si>
  <si>
    <t>Pro budování TP PR2/Pv3 - 2 ks</t>
  </si>
  <si>
    <t>28*24*2</t>
  </si>
  <si>
    <t>115101301</t>
  </si>
  <si>
    <t>Pohotovost čerpací soupravy pro dopravní výšku do 10 m přítok do 500 l/min</t>
  </si>
  <si>
    <t>den</t>
  </si>
  <si>
    <t>-71655766</t>
  </si>
  <si>
    <t>Pohotovost záložní čerpací soupravy pro dopravní výšku do 10 m s uvažovaným průměrným přítokem do 500 l/min</t>
  </si>
  <si>
    <t>115101302</t>
  </si>
  <si>
    <t>Pohotovost čerpací soupravy pro dopravní výšku do 10 m přítok do 1000 l/min</t>
  </si>
  <si>
    <t>-35985776</t>
  </si>
  <si>
    <t>Pohotovost záložní čerpací soupravy pro dopravní výšku do 10 m s uvažovaným průměrným přítokem přes 500 do 1 000 l/min</t>
  </si>
  <si>
    <t>28*2</t>
  </si>
  <si>
    <t>78430864</t>
  </si>
  <si>
    <t xml:space="preserve">Pláň (2691-1847) m2 - PR1/Pv3 10 + 20 m2 - PR2/Pv3 14 m2 </t>
  </si>
  <si>
    <t>(2691-1847-10+20-14)</t>
  </si>
  <si>
    <t>122151104</t>
  </si>
  <si>
    <t>Odkopávky a prokopávky nezapažené v hornině třídy těžitelnosti I, skupiny 1 a 2 objem do 500 m3 strojně</t>
  </si>
  <si>
    <t>1379619892</t>
  </si>
  <si>
    <t>Odkopávky a prokopávky nezapažené strojně v hornině třídy těžitelnosti I skupiny 1 a 2 přes 100 do 500 m3</t>
  </si>
  <si>
    <t>Odkopávky TP PR2/PV3</t>
  </si>
  <si>
    <t>385</t>
  </si>
  <si>
    <t>-1951372961</t>
  </si>
  <si>
    <t>KM 0,000 - 0,459</t>
  </si>
  <si>
    <t>Odkopávky InR celkem 220 m3 - trativod 182 m3</t>
  </si>
  <si>
    <t>220-182</t>
  </si>
  <si>
    <t>Odkopávky InR celkem 326 m3 - ornice 252 m3 - drenáž (236-182 m3)</t>
  </si>
  <si>
    <t>326-252-(236-182)</t>
  </si>
  <si>
    <t>125203111</t>
  </si>
  <si>
    <t>Vykopávky melioračních kanálů pro LTM v hornině třídy těžitelnosti I, skupiny 3</t>
  </si>
  <si>
    <t>1188983289</t>
  </si>
  <si>
    <t>Vykopávky melioračních kanálů přívodních (závlahových) nebo odpadních pro jakoukoliv šířku kanálu, jeho hloubku a množství vykopávky pro lesnicko-technické meliorace v hornině třídy těžitelnosti I skupiny 3</t>
  </si>
  <si>
    <t>Odkopávky hrázek po vybudování TP PR2/Pv3</t>
  </si>
  <si>
    <t>((7,5+2)/2)*1,0*10*2</t>
  </si>
  <si>
    <t>125703301</t>
  </si>
  <si>
    <t>Čištění melioračních kanálů od naplavenin tl do 250 mm dno nezpevněné</t>
  </si>
  <si>
    <t>2128805717</t>
  </si>
  <si>
    <t>Čištění melioračních kanálů s úpravou svahu do výšky naplavené vrstvy tloušťky naplavené vrstvy do 250 mm, se dnem nezpevněným</t>
  </si>
  <si>
    <t>Čištění vodního toku od naplavenin</t>
  </si>
  <si>
    <t>TP PR1/Pv3</t>
  </si>
  <si>
    <t>(10+10)*0,8*0,3</t>
  </si>
  <si>
    <t>-1533386456</t>
  </si>
  <si>
    <t>3*1*3*2,5</t>
  </si>
  <si>
    <t>Hloubení jam TP PR1/Pv3</t>
  </si>
  <si>
    <t>(2,2*2+0,9)*(5+2,7)*0,3</t>
  </si>
  <si>
    <t>-373536354</t>
  </si>
  <si>
    <t>InR 236 m3 + příčné drény a napojení na P4 (2*4+5+8)*0,5*0,6</t>
  </si>
  <si>
    <t>236+(2*4+5+8)*0,5*0,6</t>
  </si>
  <si>
    <t>Hloubení rýh TP PR1/Pv3</t>
  </si>
  <si>
    <t>0,3*0,4*5,84*2</t>
  </si>
  <si>
    <t>132151253</t>
  </si>
  <si>
    <t>Hloubení rýh nezapažených š do 2000 mm v hornině třídy těžitelnosti I, skupiny 1 a 2 objem do 100 m3 strojně</t>
  </si>
  <si>
    <t>106665400</t>
  </si>
  <si>
    <t>Hloubení nezapažených rýh šířky přes 800 do 2 000 mm strojně s urovnáním dna do předepsaného profilu a spádu v hornině třídy těžitelnosti I skupiny 1 a 2 přes 50 do 100 m3</t>
  </si>
  <si>
    <t>Hloubení rýhy pro uložení obtokového potrubí TP PR2/Pv3</t>
  </si>
  <si>
    <t>1,5*1,0*36</t>
  </si>
  <si>
    <t>162201401</t>
  </si>
  <si>
    <t>Vodorovné přemístění větví stromů listnatých do 1 km D kmene do 300 mm</t>
  </si>
  <si>
    <t>-1725223026</t>
  </si>
  <si>
    <t>Vodorovné přemístění větví, kmenů nebo pařezů s naložením, složením a dopravou do 1000 m větví stromů listnatých, průměru kmene přes 100 do 300 mm</t>
  </si>
  <si>
    <t>162201402</t>
  </si>
  <si>
    <t>Vodorovné přemístění větví stromů listnatých do 1 km D kmene do 500 mm</t>
  </si>
  <si>
    <t>-867199451</t>
  </si>
  <si>
    <t>Vodorovné přemístění větví, kmenů nebo pařezů s naložením, složením a dopravou do 1000 m větví stromů listnatých, průměru kmene přes 300 do 500 mm</t>
  </si>
  <si>
    <t>162351103</t>
  </si>
  <si>
    <t>Vodorovné přemístění do 500 m výkopku/sypaniny z horniny třídy těžitelnosti I, skupiny 1 až 3</t>
  </si>
  <si>
    <t>-2017137176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</si>
  <si>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</si>
  <si>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59,05</t>
  </si>
  <si>
    <t xml:space="preserve">Vodorovné přemístění ornice na skládku na pozemek obce parc č. 2372  </t>
  </si>
  <si>
    <t>192,95</t>
  </si>
  <si>
    <t xml:space="preserve">Zemina pro hrázky </t>
  </si>
  <si>
    <t>470099238</t>
  </si>
  <si>
    <t>58+95+34,743+243,702+54-109+385+4,8</t>
  </si>
  <si>
    <t>167142802</t>
  </si>
  <si>
    <t>766,245*(28-10)</t>
  </si>
  <si>
    <t>-1870116860</t>
  </si>
  <si>
    <t>58+385</t>
  </si>
  <si>
    <t>55,05</t>
  </si>
  <si>
    <t>Zpětný zásyp rýhy pro obtokové potrubí</t>
  </si>
  <si>
    <t>Zemina pro hrázky</t>
  </si>
  <si>
    <t>-1902138763</t>
  </si>
  <si>
    <t>5x sjezd</t>
  </si>
  <si>
    <t>5*1,44*1,85</t>
  </si>
  <si>
    <t>171103101</t>
  </si>
  <si>
    <t>Zemní hrázky melioračních kanálů z horniny třídy těžitelnosti I a II, skupiny 1 až 4</t>
  </si>
  <si>
    <t>526763741</t>
  </si>
  <si>
    <t>Zemní hrázky přívodních a odpadních melioračních kanálů zhutňované po vrstvách tloušťky 200 mm s přemístěním sypaniny do 20 m nebo s jejím přehozením do 3 m z hornin třídy těžitelnosti I a II, skupiny 1 až 4</t>
  </si>
  <si>
    <t>Zřízení zemních hrázek při budování TP PR2/Pv3 - 2 ks</t>
  </si>
  <si>
    <t>((7,5+2,0)/2)*1,0*10*2</t>
  </si>
  <si>
    <t>1703040108</t>
  </si>
  <si>
    <t>5*1,44</t>
  </si>
  <si>
    <t>-918782555</t>
  </si>
  <si>
    <t xml:space="preserve">Uložení ornice na skládku na pozemek obce parc č. 2372 </t>
  </si>
  <si>
    <t>58+4,8+34,743+243,702-55,05</t>
  </si>
  <si>
    <t>Uložení výkopku z rýhy pro obtokové potrubí TP PR2/Pv3 na mezideponii</t>
  </si>
  <si>
    <t>1529882387</t>
  </si>
  <si>
    <t>766,245*1,8</t>
  </si>
  <si>
    <t>-1699162112</t>
  </si>
  <si>
    <t>Zpětný zásyp vrchní části zasakovacích jímek</t>
  </si>
  <si>
    <t>3*3*1*0,5</t>
  </si>
  <si>
    <t>58-74,5*0,1</t>
  </si>
  <si>
    <t>Zpětný zásyp rýhy pro obtokové potrubí TP PR2/Pv3</t>
  </si>
  <si>
    <t>174201201</t>
  </si>
  <si>
    <t>Zásyp jam po pařezech D pařezů do 300 mm strojně</t>
  </si>
  <si>
    <t>138030276</t>
  </si>
  <si>
    <t>Zásyp jam po pařezech strojně výkopkem z horniny získané při dobývání pařezů s hrubým urovnáním povrchu zasypávky průměru pařezu přes 100 do 300 mm</t>
  </si>
  <si>
    <t>174201202</t>
  </si>
  <si>
    <t>Zásyp jam po pařezech D pařezů do 500 mm strojně</t>
  </si>
  <si>
    <t>227860728</t>
  </si>
  <si>
    <t>Zásyp jam po pařezech strojně výkopkem z horniny získané při dobývání pařezů s hrubým urovnáním povrchu zasypávky průměru pařezu přes 300 do 500 mm</t>
  </si>
  <si>
    <t>233606734</t>
  </si>
  <si>
    <t>InR - plocha pláně 2691 m2 - PR1/Pv3 10 m2 - PR2/Pv3 14 m2 + 20 m2 + nájezd na P4 20 m2</t>
  </si>
  <si>
    <t>2691-10-14+20+20</t>
  </si>
  <si>
    <t>1957078204</t>
  </si>
  <si>
    <t>5058-2530-74,5-470-46</t>
  </si>
  <si>
    <t>181351003</t>
  </si>
  <si>
    <t>Rozprostření ornice tl vrstvy do 200 mm pl do 100 m2 v rovině nebo ve svahu do 1:5 strojně</t>
  </si>
  <si>
    <t>1404641222</t>
  </si>
  <si>
    <t>Rozprostření a urovnání ornice v rovině nebo ve svahu sklonu do 1:5 strojně při souvislé ploše do 100 m2, tl. vrstvy do 200 mm</t>
  </si>
  <si>
    <t>74,5</t>
  </si>
  <si>
    <t>1043311258</t>
  </si>
  <si>
    <t>470+46</t>
  </si>
  <si>
    <t>-159208306</t>
  </si>
  <si>
    <t>5058-2530-470-46</t>
  </si>
  <si>
    <t>29,275</t>
  </si>
  <si>
    <t>300338187</t>
  </si>
  <si>
    <t>(2012)*10*0,001*1,03</t>
  </si>
  <si>
    <t>-216272929</t>
  </si>
  <si>
    <t>(470+46+29,275)*30*0,001*1,03</t>
  </si>
  <si>
    <t>376090459</t>
  </si>
  <si>
    <t>-1847023146</t>
  </si>
  <si>
    <t>470</t>
  </si>
  <si>
    <t>-437432083</t>
  </si>
  <si>
    <t>225874773</t>
  </si>
  <si>
    <t>692339746</t>
  </si>
  <si>
    <t>Plocha dotčené parcely - 811+174+4073 m2</t>
  </si>
  <si>
    <t>811+174+4073</t>
  </si>
  <si>
    <t>1783894190</t>
  </si>
  <si>
    <t>(811+174+4073)/10000*3</t>
  </si>
  <si>
    <t>0,483</t>
  </si>
  <si>
    <t>-800399124</t>
  </si>
  <si>
    <t>Délka podélného drénu ve skutečnosti 625 m, napojení na P4 8 bm + příčné drény 4,0 m - 2x, 5 m - 1x</t>
  </si>
  <si>
    <t>625+8+4*2+5*1</t>
  </si>
  <si>
    <t>212792212</t>
  </si>
  <si>
    <t>Odvodnění mostní opěry - drenážní flexibilní plastové potrubí DN 160</t>
  </si>
  <si>
    <t>-680398649</t>
  </si>
  <si>
    <t>Odvodnění mostní opěry z plastových trub drenážní potrubí flexibilní DN 160</t>
  </si>
  <si>
    <t>TP PR2/Pv3</t>
  </si>
  <si>
    <t>2*5,4</t>
  </si>
  <si>
    <t>213311111</t>
  </si>
  <si>
    <t>Polštáře zhutněné pod základy z kameniva drceného frakce 63 až 125 mm</t>
  </si>
  <si>
    <t>441492524</t>
  </si>
  <si>
    <t>Polštáře zhutněné pod základy z kameniva hrubého drceného, frakce 63 - 125 mm</t>
  </si>
  <si>
    <t>Výměna nevhodné zeminy pod TP PR2/Pv3</t>
  </si>
  <si>
    <t>InR 333 m3</t>
  </si>
  <si>
    <t>333</t>
  </si>
  <si>
    <t>-1405291237</t>
  </si>
  <si>
    <t>846756887</t>
  </si>
  <si>
    <t xml:space="preserve">Objem podélné drenáže InR - 236 m3, napojení na P4 - 8*0,5*0,6 m, příčné drény (4*2+5)*0,5*0,6 </t>
  </si>
  <si>
    <t>(236+(8+4+4+5)*0,5*0,6)*1,85</t>
  </si>
  <si>
    <t>274326241</t>
  </si>
  <si>
    <t>Základové pasy ze ŽB pro prostředí s mrazovými cykly tř. C 30/37</t>
  </si>
  <si>
    <t>264540402</t>
  </si>
  <si>
    <t>Základy z betonu železového pasy z betonu pro prostředí s mrazovými cykly tř. C 30/37</t>
  </si>
  <si>
    <t>Základové pasy</t>
  </si>
  <si>
    <t>1,05*0,75*8,36*2*1,03</t>
  </si>
  <si>
    <t>Svislé a kompletní konstrukce</t>
  </si>
  <si>
    <t>321311116</t>
  </si>
  <si>
    <t>Konstrukce vodních staveb z betonu prostého mrazuvzdorného tř. C 30/37</t>
  </si>
  <si>
    <t>1554987946</t>
  </si>
  <si>
    <t>Konstrukce vodních staveb z betonu přehrad, jezů a plavebních komor, spodní stavby vodních elektráren, jader přehrad, odběrných věží a výpustných zařízení, opěrných zdí, šachet, šachtic a ostatních konstrukcí prostého pro prostředí s mrazovými cykly tř. C 30/37</t>
  </si>
  <si>
    <t>Podkladní beton</t>
  </si>
  <si>
    <t>4,5*3,1*0,2*1,03</t>
  </si>
  <si>
    <t>321321116</t>
  </si>
  <si>
    <t>Konstrukce vodních staveb ze ŽB mrazuvzdorného tř. C 30/37</t>
  </si>
  <si>
    <t>2068135990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</si>
  <si>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30/37</t>
  </si>
  <si>
    <t>Čela propustku</t>
  </si>
  <si>
    <t>(14,2+15,32)*0,65*1,03</t>
  </si>
  <si>
    <t>Římsa propustku</t>
  </si>
  <si>
    <t>0,232*8,36*2*1,03</t>
  </si>
  <si>
    <t>321351010</t>
  </si>
  <si>
    <t>Bednění konstrukcí vodních staveb rovinné - zřízení</t>
  </si>
  <si>
    <t>1329620162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</si>
  <si>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</si>
  <si>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114,788</t>
  </si>
  <si>
    <t>321352010</t>
  </si>
  <si>
    <t>Bednění konstrukcí vodních staveb rovinné - odstranění</t>
  </si>
  <si>
    <t>-1934601115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</si>
  <si>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</si>
  <si>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321366111</t>
  </si>
  <si>
    <t>Výztuž železobetonových konstrukcí vodních staveb z oceli 10 505 D do 12 mm</t>
  </si>
  <si>
    <t>-1121462027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</si>
  <si>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průměru do 12 mm, z oceli 10 505 (R) nebo BSt 500</t>
  </si>
  <si>
    <t>531,67/1000</t>
  </si>
  <si>
    <t>321368211</t>
  </si>
  <si>
    <t>Výztuž železobetonových konstrukcí vodních staveb ze svařovaných sítí</t>
  </si>
  <si>
    <t>-1375510141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</si>
  <si>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svařované sítě z ocelových tažených drátů jakéhokoliv druhu oceli jakéhokoliv průměru a roztečí</t>
  </si>
  <si>
    <t>Základové pasy a čela</t>
  </si>
  <si>
    <t>((0,95+0,65)*2*8,26*2+2*(12,95+14,05)+4*0,55*(2,2+2,33)+8,26*0,55*4)*1,2</t>
  </si>
  <si>
    <t>Prahy</t>
  </si>
  <si>
    <t>((9,1+8)*2+(10,2+9)*0,2*2)*1,2</t>
  </si>
  <si>
    <t>Odpočet</t>
  </si>
  <si>
    <t>-212,258</t>
  </si>
  <si>
    <t>Přepočet na t (1 m2 = 5,267 kg)</t>
  </si>
  <si>
    <t>212,258*5,267*0,001</t>
  </si>
  <si>
    <t>389121112</t>
  </si>
  <si>
    <t>Osazení dílců rámové konstrukce propustků a podchodů hmotnosti do 10 t</t>
  </si>
  <si>
    <t>1687456892</t>
  </si>
  <si>
    <t>Osazení dílců rámové konstrukce propustků a podchodů hmotnosti jednotlivě přes 5 do 10 t</t>
  </si>
  <si>
    <t>TP Pr2/Pv3</t>
  </si>
  <si>
    <t>59383452</t>
  </si>
  <si>
    <t>propust rámová 1,00x1,50x2,00m</t>
  </si>
  <si>
    <t>1094488622</t>
  </si>
  <si>
    <t>946179731</t>
  </si>
  <si>
    <t>5,59*(4,7+2,4)</t>
  </si>
  <si>
    <t>451313521</t>
  </si>
  <si>
    <t>Podkladní vrstva z betonu prostého se zvýšenými nároky na prostředí pod dlažbu tl do 150 mm</t>
  </si>
  <si>
    <t>422476007</t>
  </si>
  <si>
    <t>Podkladní vrstva z betonu prostého pod dlažbu se zvýšenými nároky na prostředí tl. přes 100 do 150 mm</t>
  </si>
  <si>
    <t>(9+8,62)*3,2</t>
  </si>
  <si>
    <t>451571212</t>
  </si>
  <si>
    <t>Lože pod dlažby z kameniva těženého hrubého vrstva tl nad 100 do 150 mm</t>
  </si>
  <si>
    <t>-461280145</t>
  </si>
  <si>
    <t>Lože pod dlažby z kameniva těženého hrubého, tl. vrstvy přes 100 do 150 mm</t>
  </si>
  <si>
    <t>((2,704*2)+2,7)*7</t>
  </si>
  <si>
    <t>452318510</t>
  </si>
  <si>
    <t>Zajišťovací práh z betonu prostého se zvýšenými nároky na prostředí</t>
  </si>
  <si>
    <t>-1899469596</t>
  </si>
  <si>
    <t>Zajišťovací práh z betonu prostého se zvýšenými nároky na prostředí na dně a ve svahu melioračních kanálů s patkami nebo bez patek</t>
  </si>
  <si>
    <t>TP PR1/Pv3, plocha 3,36 m2</t>
  </si>
  <si>
    <t>3,36*0,3*2</t>
  </si>
  <si>
    <t>(10,2+9)*0,3</t>
  </si>
  <si>
    <t>457311118</t>
  </si>
  <si>
    <t>Vyrovnávací nebo spádový beton C 30/37 včetně úpravy povrchu</t>
  </si>
  <si>
    <t>-271352109</t>
  </si>
  <si>
    <t>Vyrovnávací nebo spádový beton včetně úpravy povrchu C 30/37</t>
  </si>
  <si>
    <t>0,32*2,6*4,7*1,03</t>
  </si>
  <si>
    <t>457311191</t>
  </si>
  <si>
    <t>Příplatek k vyrovnávacímu nebo spádovému betonu za rovinnost</t>
  </si>
  <si>
    <t>-218876374</t>
  </si>
  <si>
    <t>Vyrovnávací nebo spádový beton včetně úpravy povrchu Příplatek k ceně za rovinnost</t>
  </si>
  <si>
    <t>2,6*4,7</t>
  </si>
  <si>
    <t>kotva římsy talířová do betonu</t>
  </si>
  <si>
    <t>-1228029211</t>
  </si>
  <si>
    <t xml:space="preserve">kotevní technika kotvy římsy pro mostní konstrukce kotvy  římsy talířová do betonu</t>
  </si>
  <si>
    <t>-530469948</t>
  </si>
  <si>
    <t>3*1*3*2</t>
  </si>
  <si>
    <t>462512370</t>
  </si>
  <si>
    <t>Zához z lomového kamene s proštěrkováním z terénu hmotnost nad 200 do 500 kg</t>
  </si>
  <si>
    <t>411950345</t>
  </si>
  <si>
    <t>Zához z lomového kamene neupraveného záhozového s proštěrkováním z terénu, hmotnosti jednotlivých kamenů přes 200 do 500 kg</t>
  </si>
  <si>
    <t>((2,704*2)+2,7)*0,6*7</t>
  </si>
  <si>
    <t>462519003</t>
  </si>
  <si>
    <t>Příplatek za urovnání ploch záhozu z lomového kamene hmotnost nad 200 do 500 kg</t>
  </si>
  <si>
    <t>822778185</t>
  </si>
  <si>
    <t>Zához z lomového kamene neupraveného záhozového Příplatek k cenám za urovnání viditelných ploch záhozu z kamene, hmotnosti jednotlivých kamenů přes 200 do 500 kg</t>
  </si>
  <si>
    <t>465511114</t>
  </si>
  <si>
    <t>Dlažba z lomového kamene na sucho bez výplně spár plocha do 20 m2 tl 400 mm</t>
  </si>
  <si>
    <t>-1089687152</t>
  </si>
  <si>
    <t>Dlažba z lomového kamene upraveného vodorovná nebo plocha ve sklonu do 1:2 s dodáním hmot na sucho, bez výplně spár v ploše do 20 m2, tl. 400 mm</t>
  </si>
  <si>
    <t>Zesílená konstrukce cesty ze štětových kamenů na výšku 400 mm s vyklínováním</t>
  </si>
  <si>
    <t>KM 0,179 50 - 0,184 50</t>
  </si>
  <si>
    <t>17,5</t>
  </si>
  <si>
    <t>2058664812</t>
  </si>
  <si>
    <t>(2*2,16+0,9)*(4,7+2,4)</t>
  </si>
  <si>
    <t>465513227</t>
  </si>
  <si>
    <t>Dlažba z lomového kamene na cementovou maltu s vyspárováním tl 250 mm pro hráze</t>
  </si>
  <si>
    <t>221556826</t>
  </si>
  <si>
    <t>Dlažba z lomového kamene lomařsky upraveného na cementovou maltu, s vyspárováním cementovou maltou, tl. kamene 250 mm</t>
  </si>
  <si>
    <t>308495070</t>
  </si>
  <si>
    <t>Plocha pro stabilizaci - InR 757 m2 + 7,0 m2 sjezdy - 2x + 20 m2 napojení na P4 - PR1/Pv3 10 m2 - PR2/Pv3 14 m2 + výhybna V1 + 20 m2 PR1/Pv3 asf</t>
  </si>
  <si>
    <t>757+7*2+20-10-14+50+20</t>
  </si>
  <si>
    <t>1336591856</t>
  </si>
  <si>
    <t>0,5*837=418,5 m3</t>
  </si>
  <si>
    <t xml:space="preserve">418,5*1750=732375 kg=732,375t </t>
  </si>
  <si>
    <t>732,375*0,03*1,01</t>
  </si>
  <si>
    <t>564231111</t>
  </si>
  <si>
    <t>Podklad nebo podsyp ze štěrkopísku ŠP tl 100 mm</t>
  </si>
  <si>
    <t>764180071</t>
  </si>
  <si>
    <t>Podklad nebo podsyp ze štěrkopísku ŠP s rozprostřením, vlhčením a zhutněním, po zhutnění tl. 100 mm</t>
  </si>
  <si>
    <t>6,08*0,3*2</t>
  </si>
  <si>
    <t>564722111</t>
  </si>
  <si>
    <t>Podklad z vibrovaného štěrku VŠ tl 80 mm</t>
  </si>
  <si>
    <t>488394883</t>
  </si>
  <si>
    <t>Podklad nebo kryt z vibrovaného štěrku VŠ s rozprostřením, vlhčením a zhutněním, po zhutnění tl. 80 mm</t>
  </si>
  <si>
    <t>Km 0,000 - 0,459</t>
  </si>
  <si>
    <t>Vyrovnání nerovností mezi stávající cestou a projektovanou, průměrná tl. 80 mm, InR 345 m2</t>
  </si>
  <si>
    <t xml:space="preserve">345 </t>
  </si>
  <si>
    <t>-446081956</t>
  </si>
  <si>
    <t xml:space="preserve">Km 0,459 - 0,481 </t>
  </si>
  <si>
    <t>InR 168 m2 - propustek PR1/Pv3 10 m2</t>
  </si>
  <si>
    <t>168-10</t>
  </si>
  <si>
    <t>Km 0,595 - 0,639</t>
  </si>
  <si>
    <t>InR 168,5 + nájezd na P4 20 m2, propustek PR1/Pv3 20 m2, odpočet 14 m2 PR1/Pv3</t>
  </si>
  <si>
    <t>168,5+20+20-14</t>
  </si>
  <si>
    <t>-515900380</t>
  </si>
  <si>
    <t>InR 1751 m2, sjezdy 7 m2 x3</t>
  </si>
  <si>
    <t>1751+7*3</t>
  </si>
  <si>
    <t>Km 0,459 - 0,595</t>
  </si>
  <si>
    <t>InR 469 m2 + 7,0 m2 sjezd x2</t>
  </si>
  <si>
    <t>469+2*7</t>
  </si>
  <si>
    <t>-498883309</t>
  </si>
  <si>
    <t>InR 178 m2 - propustek PR1/Pv3 10 m2</t>
  </si>
  <si>
    <t>178-10</t>
  </si>
  <si>
    <t>Km 0,481 - 0,595</t>
  </si>
  <si>
    <t>InR 514 + 7,0 m2 sjezd x 2</t>
  </si>
  <si>
    <t>514+7*2</t>
  </si>
  <si>
    <t>InR 185,3 + nájezd na P4 20 m2, propustek PR1/Pv3 20 m2, odpočet 14 m2 PR1/Pv3</t>
  </si>
  <si>
    <t>185,3+20+20-14</t>
  </si>
  <si>
    <t>Doplnění InR 40 m3</t>
  </si>
  <si>
    <t>40/0,2</t>
  </si>
  <si>
    <t>1200057414</t>
  </si>
  <si>
    <t>InR 155 m2</t>
  </si>
  <si>
    <t>155</t>
  </si>
  <si>
    <t>InR 138,4 + nájezd na P4 20 m2, propustek PR1/Pv3 20 m2</t>
  </si>
  <si>
    <t>138,4+20+20</t>
  </si>
  <si>
    <t>-1030779333</t>
  </si>
  <si>
    <t>Km 0,459 - 0,481</t>
  </si>
  <si>
    <t>(10,6+12,5+4,1+8,9)*0,25</t>
  </si>
  <si>
    <t>(15+1,5+15+4,5+1,5+4,5+9+10+13+7)*0,25</t>
  </si>
  <si>
    <t>665472474</t>
  </si>
  <si>
    <t>InR 152 m2</t>
  </si>
  <si>
    <t>152</t>
  </si>
  <si>
    <t>InR 135,4 + nájezd na P4 20 m2, propustek PR1/Pv3 20 m2</t>
  </si>
  <si>
    <t>135,4+20+20</t>
  </si>
  <si>
    <t>InR 156 m2</t>
  </si>
  <si>
    <t>156</t>
  </si>
  <si>
    <t>InR 141,5 + nájezd na P4 20 m2, propustek PR1/Pv3 20 m2</t>
  </si>
  <si>
    <t>141,5+20+20</t>
  </si>
  <si>
    <t>573432121</t>
  </si>
  <si>
    <t>Jednoduchý nátěr s předdrcením ze silniční emulze v množství 1,5 kg/m2 s posypem</t>
  </si>
  <si>
    <t>238734633</t>
  </si>
  <si>
    <t>Jednoduchý nátěr s předdrcením JNP se zaválcováním z emulze silniční, v množství 1,5 kg/m2</t>
  </si>
  <si>
    <t>104,608*2</t>
  </si>
  <si>
    <t>1526414000</t>
  </si>
  <si>
    <t>InR 151 m2</t>
  </si>
  <si>
    <t>151</t>
  </si>
  <si>
    <t>InR 133,6 + nájezd na P4 20 m2, propustek PR1/Pv3 20 m2</t>
  </si>
  <si>
    <t>133,6+20+20</t>
  </si>
  <si>
    <t>871440410</t>
  </si>
  <si>
    <t>Montáž kanalizačního potrubí korugovaného SN 10 z polypropylenu DN 600</t>
  </si>
  <si>
    <t>1904917120</t>
  </si>
  <si>
    <t>Montáž kanalizačního potrubí z plastů z polypropylenu PP korugovaného nebo žebrovaného SN 10 DN 600</t>
  </si>
  <si>
    <t>Montáž obtokového potrubí TP PR2/Pv3</t>
  </si>
  <si>
    <t>PPL.ID106006</t>
  </si>
  <si>
    <t>Trubka kanalizační Pipelife PRAGMA+ID SN 10 DN 600x6m PP</t>
  </si>
  <si>
    <t>46515010</t>
  </si>
  <si>
    <t>Dodávka trubek dl. 6,0 m pro obtokové potrubí TP PR2/Pv3</t>
  </si>
  <si>
    <t>36/6</t>
  </si>
  <si>
    <t>871445811</t>
  </si>
  <si>
    <t>Bourání stávajícího potrubí z PVC nebo PP DN přes 400 do 600</t>
  </si>
  <si>
    <t>1330558052</t>
  </si>
  <si>
    <t>Bourání stávajícího potrubí z PVC nebo polypropylenu PP v otevřeném výkopu DN přes 500 do 600</t>
  </si>
  <si>
    <t>Vybourání obtokového potrubí TP PR2/Pv3</t>
  </si>
  <si>
    <t>1926725940</t>
  </si>
  <si>
    <t>Příčný drén</t>
  </si>
  <si>
    <t>4*2+5*1</t>
  </si>
  <si>
    <t>Pod cestou Pv2</t>
  </si>
  <si>
    <t>2064084583</t>
  </si>
  <si>
    <t>2*(3*1+1*2+2*3)*3</t>
  </si>
  <si>
    <t>919726122</t>
  </si>
  <si>
    <t>Geotextilie pro ochranu, separaci a filtraci netkaná měrná hmotnost do 300 g/m2</t>
  </si>
  <si>
    <t>-675368922</t>
  </si>
  <si>
    <t>Geotextilie netkaná pro ochranu, separaci nebo filtraci měrná hmotnost přes 200 do 300 g/m2</t>
  </si>
  <si>
    <t>(10*9*2+2,2*4,7*2)*1,25</t>
  </si>
  <si>
    <t>936171122</t>
  </si>
  <si>
    <t>Osazení kovových doplňků mostního vybavení - kotevní desky uchycené k výztuži</t>
  </si>
  <si>
    <t>-627708660</t>
  </si>
  <si>
    <t>Osazení kovových doplňků mostního vybavení jednotlivě kotevní desky uchycené k výztuži</t>
  </si>
  <si>
    <t>938902112</t>
  </si>
  <si>
    <t>Čištění příkopů komunikací příkopovým rypadlem objem nánosu do 0,3 m3/m</t>
  </si>
  <si>
    <t>-2116784052</t>
  </si>
  <si>
    <t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0,15 do 0,30 m3/m</t>
  </si>
  <si>
    <t>-744944672</t>
  </si>
  <si>
    <t>Čištění cesty P4 po výjezdu techniky, 50 m na každou stranu</t>
  </si>
  <si>
    <t>Oprava čel - očištění, otryskání, hloubková penetrace, penetrace betonu, oprava trhlin s výplní, nátěr betonu</t>
  </si>
  <si>
    <t>1861720072</t>
  </si>
  <si>
    <t>Oprava čel TP PR1/Pv3</t>
  </si>
  <si>
    <t>5,0*(0,8+1,64)+5,0*0,4+1,64*0,4*2-pi*0,6*0,6</t>
  </si>
  <si>
    <t>5,0*(0,8+1,6)+5,0*0,4+1,6*0,4*2-pi*0,6*0,6</t>
  </si>
  <si>
    <t>Doplňující konstrukce a práce pozemních komunikací, letišť a ploch</t>
  </si>
  <si>
    <t>Ocelové pozinkované trubkové zábradlí, sloupky, horní madlo, spodní vodorovná výplň D70 mm, kotveno kotvami a kotevními plechy</t>
  </si>
  <si>
    <t>1327574878</t>
  </si>
  <si>
    <t>Ocelové jeklové zinkované svařované zábradlí 60x40x3, 80x60x3 mm na plechu 250x170x10 včetně kotev M12x110</t>
  </si>
  <si>
    <t>TP Pr1/Pv3</t>
  </si>
  <si>
    <t>4,4*2</t>
  </si>
  <si>
    <t>7,7*2</t>
  </si>
  <si>
    <t>98</t>
  </si>
  <si>
    <t>-1891368161</t>
  </si>
  <si>
    <t>99</t>
  </si>
  <si>
    <t>614447336</t>
  </si>
  <si>
    <t>711</t>
  </si>
  <si>
    <t>Izolace proti vodě, vlhkosti a plynům</t>
  </si>
  <si>
    <t>711311001</t>
  </si>
  <si>
    <t>Provedení hydroizolace mostovek za studena lakem asfaltovým penetračním</t>
  </si>
  <si>
    <t>2116651915</t>
  </si>
  <si>
    <t>Provedení izolace mostovek natěradly a tmely za studena nátěrem lakem asfaltovým penetračním</t>
  </si>
  <si>
    <t>104,608</t>
  </si>
  <si>
    <t>101</t>
  </si>
  <si>
    <t>11163150</t>
  </si>
  <si>
    <t>lak penetrační asfaltový</t>
  </si>
  <si>
    <t>1088889066</t>
  </si>
  <si>
    <t>TP PR2/Pv3, spotřeba 0,4 kg/m2</t>
  </si>
  <si>
    <t>104,608*0,4*0,001</t>
  </si>
  <si>
    <t>102</t>
  </si>
  <si>
    <t>-465524499</t>
  </si>
  <si>
    <t>103</t>
  </si>
  <si>
    <t>-282280765</t>
  </si>
  <si>
    <t>104</t>
  </si>
  <si>
    <t>691604373</t>
  </si>
  <si>
    <t>105</t>
  </si>
  <si>
    <t>-1116573532</t>
  </si>
  <si>
    <t>106</t>
  </si>
  <si>
    <t>-203636181</t>
  </si>
  <si>
    <t>107</t>
  </si>
  <si>
    <t>-538268389</t>
  </si>
  <si>
    <t>108</t>
  </si>
  <si>
    <t>1639361031</t>
  </si>
  <si>
    <t>109</t>
  </si>
  <si>
    <t>-459780510</t>
  </si>
  <si>
    <t>110</t>
  </si>
  <si>
    <t>1640076864</t>
  </si>
  <si>
    <t>111</t>
  </si>
  <si>
    <t>-987281152</t>
  </si>
  <si>
    <t>-175579188</t>
  </si>
  <si>
    <t>113</t>
  </si>
  <si>
    <t>-1810380180</t>
  </si>
  <si>
    <t>114</t>
  </si>
  <si>
    <t>-514861309</t>
  </si>
  <si>
    <t>115</t>
  </si>
  <si>
    <t>984386073</t>
  </si>
  <si>
    <t>116</t>
  </si>
  <si>
    <t>1798666389</t>
  </si>
  <si>
    <t>117</t>
  </si>
  <si>
    <t>1828803993</t>
  </si>
  <si>
    <t>SO 02/4 - Cesta Pv11</t>
  </si>
  <si>
    <t>121151123</t>
  </si>
  <si>
    <t>Sejmutí ornice plochy přes 500 m2 tl vrstvy do 200 mm strojně</t>
  </si>
  <si>
    <t>2005903748</t>
  </si>
  <si>
    <t>Sejmutí ornice strojně při souvislé ploše přes 500 m2, tl. vrstvy do 200 mm</t>
  </si>
  <si>
    <t>Sejmutí ornice Km 0,000 - 0,376 - průměrná tl. 600 mm, pláň InR 1704 m2 (500+100 mm)</t>
  </si>
  <si>
    <t>1704</t>
  </si>
  <si>
    <t>-839908493</t>
  </si>
  <si>
    <t>Sejmutí ornice Km 0,376 - KU - průměrná tl. 1000 mm, pláň InR 3231 m2 (500 mm * 2)</t>
  </si>
  <si>
    <t>3231*2</t>
  </si>
  <si>
    <t>1130725772</t>
  </si>
  <si>
    <t>5*0,5*2,5*3</t>
  </si>
  <si>
    <t>-1812140323</t>
  </si>
  <si>
    <t>Km 0,000 - 0,376</t>
  </si>
  <si>
    <t>Hloubení rýhy podélné drenáže InR 88 m3, napojení zasakovacích jímek 30*0,5*0,6</t>
  </si>
  <si>
    <t>88+30*0,6*0,5</t>
  </si>
  <si>
    <t>Km 0,376 - KU</t>
  </si>
  <si>
    <t>InR225 - uvažováno 33 % - zbytek odkopáno sejmutím ornice</t>
  </si>
  <si>
    <t>225*0,333+0,075</t>
  </si>
  <si>
    <t>-288302181</t>
  </si>
  <si>
    <t>114,2</t>
  </si>
  <si>
    <t>162551108</t>
  </si>
  <si>
    <t>Vodorovné přemístění do 3000 m výkopku/sypaniny z horniny třídy těžitelnosti I, skupiny 1 až 3</t>
  </si>
  <si>
    <t>1353594370</t>
  </si>
  <si>
    <t>Vodorovné přemístění výkopku nebo sypaniny po suchu na obvyklém dopravním prostředku, bez naložení výkopku, avšak se složením bez rozhrnutí z horniny třídy těžitelnosti I skupiny 1 až 3 na vzdálenost přes 2 500 do 3 000 m</t>
  </si>
  <si>
    <t xml:space="preserve">Vodorovné přemístění ornice na skládku na pozemek obce parc č. 2613 nebo 2614 </t>
  </si>
  <si>
    <t>4139,2</t>
  </si>
  <si>
    <t>2070802707</t>
  </si>
  <si>
    <t>Výkopek z rýh + jam - zpětný zásyp</t>
  </si>
  <si>
    <t>18,75+172-157,05</t>
  </si>
  <si>
    <t>-448500413</t>
  </si>
  <si>
    <t>(18,75+172-157,05)*(28-10)</t>
  </si>
  <si>
    <t>-1333416809</t>
  </si>
  <si>
    <t>157,05</t>
  </si>
  <si>
    <t>-1377365379</t>
  </si>
  <si>
    <t>3x sjezd</t>
  </si>
  <si>
    <t>3*1,44*1,85</t>
  </si>
  <si>
    <t>29339586</t>
  </si>
  <si>
    <t>3*1,44</t>
  </si>
  <si>
    <t>-1959649428</t>
  </si>
  <si>
    <t xml:space="preserve">Uložení ornice na skládku na pozemek obce parc č. 2613 nebo 2614 </t>
  </si>
  <si>
    <t>596596938</t>
  </si>
  <si>
    <t>33,7*1,8</t>
  </si>
  <si>
    <t>1453024537</t>
  </si>
  <si>
    <t>5*3*0,5*0,5</t>
  </si>
  <si>
    <t>219-657*0,1</t>
  </si>
  <si>
    <t>-189688287</t>
  </si>
  <si>
    <t>4935</t>
  </si>
  <si>
    <t>181111112</t>
  </si>
  <si>
    <t>Plošná úprava terénu do 500 m2 zemina skupiny 1 až 4 nerovnosti do 100 mm ve svahu do 1:2</t>
  </si>
  <si>
    <t>2009980709</t>
  </si>
  <si>
    <t>Plošná úprava terénu v zemině skupiny 1 až 4 s urovnáním povrchu bez doplnění ornice souvislé plochy do 500 m2 při nerovnostech terénu přes 50 do 100 mm na svahu přes 1:5 do 1:2</t>
  </si>
  <si>
    <t>5110-3940-657-485</t>
  </si>
  <si>
    <t>-1552258275</t>
  </si>
  <si>
    <t>657</t>
  </si>
  <si>
    <t>908276154</t>
  </si>
  <si>
    <t>360+125</t>
  </si>
  <si>
    <t>1433411502</t>
  </si>
  <si>
    <t>5110-3940-360-125</t>
  </si>
  <si>
    <t>188,5+648,9</t>
  </si>
  <si>
    <t>50590906</t>
  </si>
  <si>
    <t>(685)*10*0,001*1,03</t>
  </si>
  <si>
    <t>-593207681</t>
  </si>
  <si>
    <t>(360+125+188,5+648,9)*30*0,001*1,03</t>
  </si>
  <si>
    <t>1583681282</t>
  </si>
  <si>
    <t>125</t>
  </si>
  <si>
    <t>-912952570</t>
  </si>
  <si>
    <t>360</t>
  </si>
  <si>
    <t>749983461</t>
  </si>
  <si>
    <t>1493482920</t>
  </si>
  <si>
    <t>-1122926900</t>
  </si>
  <si>
    <t>Plocha dotčené parcely - 5110 m2</t>
  </si>
  <si>
    <t>5110</t>
  </si>
  <si>
    <t>-973556727</t>
  </si>
  <si>
    <t>(5110)/10000*3</t>
  </si>
  <si>
    <t>0,467</t>
  </si>
  <si>
    <t>602248808</t>
  </si>
  <si>
    <t>Délka podélného drénu ve skutečnosti 705 m, 5 x napojení zasakovacích jímek dl. 4 m</t>
  </si>
  <si>
    <t>705+5*4</t>
  </si>
  <si>
    <t>653584314</t>
  </si>
  <si>
    <t>1614955924</t>
  </si>
  <si>
    <t>Objem podélné drenáže InR - 225 m3, napojení zasakovacích jímek 5 ks</t>
  </si>
  <si>
    <t>(225+5*4*0,5*0,6)*1,85</t>
  </si>
  <si>
    <t>703087376</t>
  </si>
  <si>
    <t>Osazení panelů Km 0,000 - 0,376</t>
  </si>
  <si>
    <t>1166</t>
  </si>
  <si>
    <t>-1751779831</t>
  </si>
  <si>
    <t>Km 0,00 - 0,376</t>
  </si>
  <si>
    <t>1166/(2*3)*1,01</t>
  </si>
  <si>
    <t xml:space="preserve">Zaokrouhlení na celé ks </t>
  </si>
  <si>
    <t>0,723</t>
  </si>
  <si>
    <t>2080864759</t>
  </si>
  <si>
    <t>5*0,5*3*2</t>
  </si>
  <si>
    <t>564651115</t>
  </si>
  <si>
    <t>Podklad z kameniva hrubého drceného vel. 63-125 mm tl 190 mm</t>
  </si>
  <si>
    <t>-199403399</t>
  </si>
  <si>
    <t>Podklad z kameniva hrubého drceného vel. 63-125 mm, s rozprostřením a zhutněním, po zhutnění tl. 190 mm</t>
  </si>
  <si>
    <t>Výměna podloží KM 0,00 - 0,376 - průměrná tl. výměny podloží 0,185 m</t>
  </si>
  <si>
    <t>Plocha výměny podloží InR - 1704 m2 + sjezd 1*7,0 m2</t>
  </si>
  <si>
    <t>1704+7</t>
  </si>
  <si>
    <t>1988722013</t>
  </si>
  <si>
    <t>Výměna podloží KM 0,376 - KU (průměrná tl. výměny podloží 0,51 m = dvě vrstvy 0,25 + 0,26 m</t>
  </si>
  <si>
    <t>Plocha výměny podloží InR - 3231 m2</t>
  </si>
  <si>
    <t>3231</t>
  </si>
  <si>
    <t>564671112</t>
  </si>
  <si>
    <t>Podklad z kameniva hrubého drceného vel. 63-125 mm tl 260 mm</t>
  </si>
  <si>
    <t>-2125985511</t>
  </si>
  <si>
    <t>Podklad z kameniva hrubého drceného vel. 63-125 mm, s rozprostřením a zhutněním, po zhutnění tl. 260 mm</t>
  </si>
  <si>
    <t>Odpočet dodávky drceného betonu z bourání šachty Š8</t>
  </si>
  <si>
    <t>-1667175277</t>
  </si>
  <si>
    <t xml:space="preserve">InR 2820 m2, 3x sjezd  </t>
  </si>
  <si>
    <t>2820+3*7,0</t>
  </si>
  <si>
    <t>-1707812354</t>
  </si>
  <si>
    <t>InR 3087 m2, 2x sjezd</t>
  </si>
  <si>
    <t>3087+2*7</t>
  </si>
  <si>
    <t>564861113</t>
  </si>
  <si>
    <t>Podklad ze štěrkodrtě ŠD tl 220 mm</t>
  </si>
  <si>
    <t>-472281623</t>
  </si>
  <si>
    <t>Podklad ze štěrkodrti ŠD s rozprostřením a zhutněním, po zhutnění tl. 220 mm</t>
  </si>
  <si>
    <t>InR 1623 m2, 1x sjezd</t>
  </si>
  <si>
    <t>1623+1*7</t>
  </si>
  <si>
    <t>-1688070230</t>
  </si>
  <si>
    <t xml:space="preserve">InR 2320 m2, 2x sjezd 4,5 m2 </t>
  </si>
  <si>
    <t>2320+2*4,5</t>
  </si>
  <si>
    <t>348992913</t>
  </si>
  <si>
    <t>Km 0,000 - 0,376 - délka cesty 376 bm, 1 x sjezd, šířka 0,25 m2</t>
  </si>
  <si>
    <t>(376+1*1)*2*0,25</t>
  </si>
  <si>
    <t>569251111</t>
  </si>
  <si>
    <t>Zpevnění krajnic štěrkopískem nebo kamenivem těženým tl 150 mm</t>
  </si>
  <si>
    <t>-540394443</t>
  </si>
  <si>
    <t>Zpevnění krajnic nebo komunikací pro pěší s rozprostřením a zhutněním, po zhutnění štěrkopískem nebo kamenivem těženým tl. 150 mm</t>
  </si>
  <si>
    <t>Km 0,376 - 1,095 délka cesty 719 bm, 2 x sjezd, šířka 0,45 m2</t>
  </si>
  <si>
    <t>(719+1*2)*2*0,45</t>
  </si>
  <si>
    <t>127283335</t>
  </si>
  <si>
    <t xml:space="preserve">InR 2270 m2, 2x sjezd 4,5 m2 </t>
  </si>
  <si>
    <t>2270+2*4,5</t>
  </si>
  <si>
    <t xml:space="preserve">InR 2371 m2, 2x sjezd 4,5 m2 </t>
  </si>
  <si>
    <t>2371+2*4,5</t>
  </si>
  <si>
    <t>-2095793935</t>
  </si>
  <si>
    <t xml:space="preserve">InR 2240 m2, 2x sjezd 4,5 m2 </t>
  </si>
  <si>
    <t>2240+2*4,5</t>
  </si>
  <si>
    <t>2031303509</t>
  </si>
  <si>
    <t>599441111</t>
  </si>
  <si>
    <t>Vyplnění spár mezi silničními dílci drobným kamenivem těženým</t>
  </si>
  <si>
    <t>-1823855859</t>
  </si>
  <si>
    <t>Vyplnění spár mezi silničními dílci jakékoliv tloušťky kamenivem těženým</t>
  </si>
  <si>
    <t>Vyplnění spár mezi panely betonem</t>
  </si>
  <si>
    <t>(376/2+1)*3</t>
  </si>
  <si>
    <t>631361821</t>
  </si>
  <si>
    <t>Výztuž mazanin betonářskou ocelí 10 505</t>
  </si>
  <si>
    <t>-1810698092</t>
  </si>
  <si>
    <t>Výztuž mazanin 10 505 (R) nebo BSt 500</t>
  </si>
  <si>
    <t>Výztuž D12 mm spár mezi panely - dl. 6,53 m</t>
  </si>
  <si>
    <t>189*6,53*0,89*1,05*0,001</t>
  </si>
  <si>
    <t>452112111</t>
  </si>
  <si>
    <t>Osazení betonových prstenců nebo rámů v do 100 mm</t>
  </si>
  <si>
    <t>813150164</t>
  </si>
  <si>
    <t>Osazení betonových dílců prstenců nebo rámů pod poklopy a mříže, výšky do 100 mm</t>
  </si>
  <si>
    <t>Osazení vyrovnávacích prstenců šachty Š8</t>
  </si>
  <si>
    <t>358315114</t>
  </si>
  <si>
    <t>Bourání stoky kompletní nebo vybourání otvorů z prostého betonu plochy do 4 m2</t>
  </si>
  <si>
    <t>1795748381</t>
  </si>
  <si>
    <t>Bourání stoky kompletní nebo vybourání otvorů průřezové plochy do 4 m2 ve stokách ze zdiva z prostého betonu</t>
  </si>
  <si>
    <t>Odbourání stávajícího přechodového dílce šachty Š8 + poklopu + dílce pod přechodovým</t>
  </si>
  <si>
    <t>432/2000</t>
  </si>
  <si>
    <t>Poklop</t>
  </si>
  <si>
    <t>pi*0,3*0,3*0,1</t>
  </si>
  <si>
    <t>Skruž pod přechodovým dílcem</t>
  </si>
  <si>
    <t>400/2000</t>
  </si>
  <si>
    <t>59224014</t>
  </si>
  <si>
    <t>prstenec šachtový vyrovnávací betonový 625x100x120mm</t>
  </si>
  <si>
    <t>-422635159</t>
  </si>
  <si>
    <t>dodávka vyrovnávacích prstenců šachty Š8</t>
  </si>
  <si>
    <t>BTL.0006187.URS</t>
  </si>
  <si>
    <t>prstenec betonový vyrovnávací TBW-Q 625/80/120 62,5x8x12cm</t>
  </si>
  <si>
    <t>1531069454</t>
  </si>
  <si>
    <t>BTL.0006185.URS</t>
  </si>
  <si>
    <t>skruž betonová přechodová TBR-Q 625/600/120 SPK 62,5/100x60x12cm</t>
  </si>
  <si>
    <t>781720298</t>
  </si>
  <si>
    <t>Dodávka přechodové skruže šachty Š8</t>
  </si>
  <si>
    <t>894412411</t>
  </si>
  <si>
    <t>Osazení betonových nebo železobetonových dílců pro šachty skruží přechodových</t>
  </si>
  <si>
    <t>-1848279164</t>
  </si>
  <si>
    <t>Osazení přechodové skruže šachty Š8</t>
  </si>
  <si>
    <t xml:space="preserve">poklop + rám litinový </t>
  </si>
  <si>
    <t>807557413</t>
  </si>
  <si>
    <t>Dodávka poklopu a rámu šachty Š8</t>
  </si>
  <si>
    <t>899104112</t>
  </si>
  <si>
    <t>Osazení poklopů litinových nebo ocelových včetně rámů pro třídu zatížení D400, E600</t>
  </si>
  <si>
    <t>-701605300</t>
  </si>
  <si>
    <t>Osazení poklopů litinových a ocelových včetně rámů pro třídu zatížení D400, E600</t>
  </si>
  <si>
    <t>Osazení rámu a poklopu šachty Š8</t>
  </si>
  <si>
    <t>-1515805315</t>
  </si>
  <si>
    <t>5 x příčný drén - 4 m</t>
  </si>
  <si>
    <t>5*4</t>
  </si>
  <si>
    <t>-1488922009</t>
  </si>
  <si>
    <t>2*(3*0,5+0,5*2+2*3)*5</t>
  </si>
  <si>
    <t>904226841</t>
  </si>
  <si>
    <t>370634490</t>
  </si>
  <si>
    <t>1719320073</t>
  </si>
  <si>
    <t>Drcení betonu vybourané šachty Š8</t>
  </si>
  <si>
    <t>0,977</t>
  </si>
  <si>
    <t>1354949840</t>
  </si>
  <si>
    <t>Vodorovná doprava a uložení betonu vybourané šachty Š8 do stabilizační vrstvy</t>
  </si>
  <si>
    <t>-2101198269</t>
  </si>
  <si>
    <t>-882969535</t>
  </si>
  <si>
    <t>-67252104</t>
  </si>
  <si>
    <t>-2144723083</t>
  </si>
  <si>
    <t>189563583</t>
  </si>
  <si>
    <t>1642122106</t>
  </si>
  <si>
    <t>-798654563</t>
  </si>
  <si>
    <t>754523961</t>
  </si>
  <si>
    <t>-1610664477</t>
  </si>
  <si>
    <t>-24466203</t>
  </si>
  <si>
    <t>886454874</t>
  </si>
  <si>
    <t>-1259401095</t>
  </si>
  <si>
    <t>-2136058926</t>
  </si>
  <si>
    <t>-49058103</t>
  </si>
  <si>
    <t>810817122</t>
  </si>
  <si>
    <t>-2059693407</t>
  </si>
  <si>
    <t>-176652648</t>
  </si>
  <si>
    <t>-438049089</t>
  </si>
  <si>
    <t>SO 03 - Výsadba krajinné zeleně</t>
  </si>
  <si>
    <t>SO 03/1 - Výsadba</t>
  </si>
  <si>
    <t>Hanousek s.r.o., Barákova 41, 796 01 Prostějov</t>
  </si>
  <si>
    <t>Ing. Michaela Hanousková</t>
  </si>
  <si>
    <t>183551513</t>
  </si>
  <si>
    <t>Úprava půdy kombinátorem do 0,15 m ploch do 5 ha sklonu do 5</t>
  </si>
  <si>
    <t>ha</t>
  </si>
  <si>
    <t>1001915329</t>
  </si>
  <si>
    <t>Úprava zemědělské půdy - orba kombinátorem, hl. do 0,15 m, na ploše jednotlivě do 5 ha, o sklonu do 5°</t>
  </si>
  <si>
    <t>pletivo drátěné 160 cm se čtvercovými oky zapletené pozinkované, i s kůly a prací</t>
  </si>
  <si>
    <t>1313756948</t>
  </si>
  <si>
    <t>P</t>
  </si>
  <si>
    <t>Poznámka k položce:_x000d_
sítě drátěné z neušlechtilých ocelí tříd 10 a 11, povrch pozinkovaný pletivo drátěné se čtvercovými oky zapletené drát ocelový pozinkovaný, bal. 15, 25 m oko 50 mm, drát 2 mm, výška 2000 mm</t>
  </si>
  <si>
    <t>1305781629</t>
  </si>
  <si>
    <t>-959035297</t>
  </si>
  <si>
    <t>osivo směs jetelotravní</t>
  </si>
  <si>
    <t>183101113</t>
  </si>
  <si>
    <t>Hloubení jamek bez výměny půdy zeminy tř 1 až 4 objem do 0,05 m3 v rovině a svahu do 1:5</t>
  </si>
  <si>
    <t>-376440701</t>
  </si>
  <si>
    <t>Hloubení jamek pro vysazování rostlin v zemině tř.1 až 4 bez výměny půdy v rovině nebo na svahu do 1:5, objemu přes 0,02 do 0,05 m3</t>
  </si>
  <si>
    <t>183101114</t>
  </si>
  <si>
    <t>Hloubení jamek bez výměny půdy zeminy tř 1 až 4 objem do 0,125 m3 v rovině a svahu do 1:5</t>
  </si>
  <si>
    <t>-2124818808</t>
  </si>
  <si>
    <t>Hloubení jamek pro vysazování rostlin v zemině tř.1 až 4 bez výměny půdy v rovině nebo na svahu do 1:5, objemu přes 0,05 do 0,125 m3</t>
  </si>
  <si>
    <t>184102110</t>
  </si>
  <si>
    <t>Výsadba dřeviny s balem D do 0,1 m do jamky se zalitím v rovině a svahu do 1:5</t>
  </si>
  <si>
    <t>840688421</t>
  </si>
  <si>
    <t>Výsadba dřeviny s balem do předem vyhloubené jamky se zalitím v rovině nebo na svahu do 1:5, při průměru balu do 100 mm</t>
  </si>
  <si>
    <t>184102112</t>
  </si>
  <si>
    <t>Výsadba dřeviny s balem D do 0,3 m do jamky se zalitím v rovině a svahu do 1:5</t>
  </si>
  <si>
    <t>1592668038</t>
  </si>
  <si>
    <t>Výsadba dřeviny s balem do předem vyhloubené jamky se zalitím v rovině nebo na svahu do 1:5, při průměru balu přes 200 do 300 mm</t>
  </si>
  <si>
    <t>184215112</t>
  </si>
  <si>
    <t>Ukotvení kmene dřevin jedním kůlem D do 0,1 m délky do 2 m</t>
  </si>
  <si>
    <t>1221609390</t>
  </si>
  <si>
    <t>Ukotvení dřeviny kůly jedním kůlem, délky přes 1 do 2 m</t>
  </si>
  <si>
    <t>05217108</t>
  </si>
  <si>
    <t>tyče dřevěné v kůře D 80mm dl 6m</t>
  </si>
  <si>
    <t>-188607043</t>
  </si>
  <si>
    <t>3,1416*0,04*0,04*2*729</t>
  </si>
  <si>
    <t>1375090985</t>
  </si>
  <si>
    <t>184802613</t>
  </si>
  <si>
    <t>Chemické odplevelení po založení kultury postřikem hnízdově v rovině a svahu do 1:5</t>
  </si>
  <si>
    <t>1321416095</t>
  </si>
  <si>
    <t>Chemické odplevelení po založení kultury v rovině nebo na svahu do 1:5 postřikem hnízdově</t>
  </si>
  <si>
    <t>184813121</t>
  </si>
  <si>
    <t>Ochrana dřevin před okusem mechanicky pletivem v rovině a svahu do 1:5</t>
  </si>
  <si>
    <t>-1519322986</t>
  </si>
  <si>
    <t>Ochrana dřevin před okusem zvěří mechanicky v rovině nebo ve svahu do 1:5, pletivem, výšky do 2 m</t>
  </si>
  <si>
    <t>184813134</t>
  </si>
  <si>
    <t>Ochrana listnatých dřevin přes 70 cm před okusem chemickým nátěrem v rovině a svahu do 1:5</t>
  </si>
  <si>
    <t>100 kus</t>
  </si>
  <si>
    <t>361347946</t>
  </si>
  <si>
    <t>Ochrana dřevin před okusem zvěří chemicky nátěrem, v rovině nebo ve svahu do 1:5 listnatých, výšky přes 70 cm</t>
  </si>
  <si>
    <t>Přípravek proti okusu Lentacol</t>
  </si>
  <si>
    <t>-2137046584</t>
  </si>
  <si>
    <t>herbicid totální, Casaron, na mulčované plochy bal. 20 l</t>
  </si>
  <si>
    <t>-1053980726</t>
  </si>
  <si>
    <t>Vlastní položka 4</t>
  </si>
  <si>
    <t>Přípravek Touchdown na plochy před založením kultury</t>
  </si>
  <si>
    <t>780991684</t>
  </si>
  <si>
    <t>184911421</t>
  </si>
  <si>
    <t>Mulčování rostlin kůrou tl. do 0,1 m v rovině a svahu do 1:5</t>
  </si>
  <si>
    <t>-2015587490</t>
  </si>
  <si>
    <t>Mulčování vysazených rostlin mulčovací kůrou, tl. do 100 mm v rovině nebo na svahu do 1:5</t>
  </si>
  <si>
    <t>10391100</t>
  </si>
  <si>
    <t>kůra mulčovací VL</t>
  </si>
  <si>
    <t>1779037751</t>
  </si>
  <si>
    <t>Vlastní položka 5</t>
  </si>
  <si>
    <t>Dub zimní (Quercus petraea) 80 - 120 cm, bal</t>
  </si>
  <si>
    <t>512174033</t>
  </si>
  <si>
    <t xml:space="preserve">dřeviny okrasné listnaté Dub zimní (Quercus petraea) 80 - 120 cm         KK</t>
  </si>
  <si>
    <t>Vlastní položka 6</t>
  </si>
  <si>
    <t>Dub zimní (Quercus petraea) 120 - 150 cm, bal.</t>
  </si>
  <si>
    <t>-962446109</t>
  </si>
  <si>
    <t xml:space="preserve">dřeviny okrasné listnaté Dub zimní (Quercus petraea) 120 - 150 cm       KK</t>
  </si>
  <si>
    <t>Vlastní položka 7</t>
  </si>
  <si>
    <t>Bříza bělokorá (Betula alba) 50 - 80 cm, bal.</t>
  </si>
  <si>
    <t>60974574</t>
  </si>
  <si>
    <t xml:space="preserve">dřeviny okrasné listnaté Bříza bělokorá /Betula pendula/ 50 - 80 cm           KK</t>
  </si>
  <si>
    <t>Vlastní položka 8</t>
  </si>
  <si>
    <t>Bříza bělokorá (Betula alba) 120 - 150 cm, bal.</t>
  </si>
  <si>
    <t>-831047471</t>
  </si>
  <si>
    <t xml:space="preserve">dřeviny okrasné listnaté Bříza bělokorá /Betula pendula/ 120 - 150 cm       KK</t>
  </si>
  <si>
    <t>Vlastní položka 9</t>
  </si>
  <si>
    <t>Javor mleč (Acer platanoides) 80 - 120 cm, bal</t>
  </si>
  <si>
    <t>280004523</t>
  </si>
  <si>
    <t xml:space="preserve">dřeviny okrasné listnaté Javor mleč /Acer platanoides/ 80 - 120 cm         PK</t>
  </si>
  <si>
    <t>Vlastní položka10</t>
  </si>
  <si>
    <t>Třešeň ptačí (Prunus avium), 140 cm, bal</t>
  </si>
  <si>
    <t>1911870096</t>
  </si>
  <si>
    <t>Vlastní položka11</t>
  </si>
  <si>
    <t>Javor babyka (Acer campestre), 140 cm, bal</t>
  </si>
  <si>
    <t>-1058885694</t>
  </si>
  <si>
    <t>Vlastní položka12</t>
  </si>
  <si>
    <t>Hrušeň planá (Pyrus pyraster), 140 cm, bal</t>
  </si>
  <si>
    <t>955366119</t>
  </si>
  <si>
    <t>Vlastní položka13</t>
  </si>
  <si>
    <t>Třešeň ptačí (Prunus avium), 80 - 120 cm, bal</t>
  </si>
  <si>
    <t>1581341516</t>
  </si>
  <si>
    <t>Vlastní položka14</t>
  </si>
  <si>
    <t>Buk lesní (Fagus sylvatica) 120 - 150 cm, bal</t>
  </si>
  <si>
    <t>-1984650976</t>
  </si>
  <si>
    <t xml:space="preserve">dřeviny okrasné listnaté Buk lesní (Fagus sylvatica) 120 - 150 cm       ZB</t>
  </si>
  <si>
    <t>Vlastní položka15</t>
  </si>
  <si>
    <t xml:space="preserve">Habr obecný (Carpinus betulus),  50 - 80 cm, bal</t>
  </si>
  <si>
    <t>60939392</t>
  </si>
  <si>
    <t xml:space="preserve">dřeviny okrasné listnaté Habr obecný /Carpinus betulus/ 50 - 80 cm          K</t>
  </si>
  <si>
    <t>Vlastní položka16</t>
  </si>
  <si>
    <t>Habr obecný (Carpinus betulus) 120 - 150 cm, bal</t>
  </si>
  <si>
    <t>1656033365</t>
  </si>
  <si>
    <t xml:space="preserve">dřeviny okrasné listnaté Habr obecný /Carpinus betulus/ 120 - 150 cm     PK</t>
  </si>
  <si>
    <t>Vlastní položka17</t>
  </si>
  <si>
    <t>Brslen bradavičnatý (Eonymus verrucosa), 50 cm, bal</t>
  </si>
  <si>
    <t>249537234</t>
  </si>
  <si>
    <t>Brslen evropský (Eonymus europaea), 50 cm, bal</t>
  </si>
  <si>
    <t>Vlastní položka18</t>
  </si>
  <si>
    <t>Líska obecná (Corylus avelana), 50 cm, bal</t>
  </si>
  <si>
    <t>1028891871</t>
  </si>
  <si>
    <t>Vlastní položka19</t>
  </si>
  <si>
    <t>Ptačí zob obecný (Ligustrum vulgare), 50 cm, bal.</t>
  </si>
  <si>
    <t>1315048602</t>
  </si>
  <si>
    <t>Vlastní položka20</t>
  </si>
  <si>
    <t>Řešetlák počistivý (Rhamnus cathartica), 50 cm, bal</t>
  </si>
  <si>
    <t>1298694181</t>
  </si>
  <si>
    <t>Vlastní položka21</t>
  </si>
  <si>
    <t>Zimolez pýřitý (Lonicera xylosteum), 50 cm, bal.</t>
  </si>
  <si>
    <t>-1731919688</t>
  </si>
  <si>
    <t>Vlastní položka22</t>
  </si>
  <si>
    <t>Svída krvavá (Cornus sanqunea), 50 cm, bal.</t>
  </si>
  <si>
    <t>-1151828639</t>
  </si>
  <si>
    <t>185804312</t>
  </si>
  <si>
    <t>Zalití rostlin vodou plocha přes 20 m2</t>
  </si>
  <si>
    <t>-985674167</t>
  </si>
  <si>
    <t>Zalití rostlin vodou plochy záhonů jednotlivě přes 20 m2</t>
  </si>
  <si>
    <t>998231311</t>
  </si>
  <si>
    <t>Přesun hmot pro sadovnické a krajinářské úpravy vodorovně do 5000 m</t>
  </si>
  <si>
    <t>-2015545109</t>
  </si>
  <si>
    <t>Přesun hmot pro sadovnické a krajinářské úpravy - strojně dopravní vzdálenost do 5000 m</t>
  </si>
  <si>
    <t>792749275</t>
  </si>
  <si>
    <t>1695286226</t>
  </si>
  <si>
    <t>1966209672</t>
  </si>
  <si>
    <t>-205930809</t>
  </si>
  <si>
    <t>42407568</t>
  </si>
  <si>
    <t>-789105780</t>
  </si>
  <si>
    <t>-840162974</t>
  </si>
  <si>
    <t>-374436006</t>
  </si>
  <si>
    <t>1871909962</t>
  </si>
  <si>
    <t>673604847</t>
  </si>
  <si>
    <t>SO 03/2 - 1. rok následné péče</t>
  </si>
  <si>
    <t>111151231</t>
  </si>
  <si>
    <t>Pokosení trávníku lučního plochy do 10000 m2 s odvozem do 20 km v rovině a svahu do 1:5</t>
  </si>
  <si>
    <t>114323829</t>
  </si>
  <si>
    <t>Pokosení trávníku při souvislé ploše přes 1000 do 10000 m2 lučního v rovině nebo svahu do 1:5</t>
  </si>
  <si>
    <t>Kontrola stavu sazenic stromů, se znovu uvázáním a znovu zatlučením kůlu</t>
  </si>
  <si>
    <t>-1037199559</t>
  </si>
  <si>
    <t>Kontrola stavu porostů, se znovu uvázáním a znovu zatlučením kůlu</t>
  </si>
  <si>
    <t>-1630013669</t>
  </si>
  <si>
    <t>-1189216126</t>
  </si>
  <si>
    <t>herbicid totální Casaron, na mulčované ploch</t>
  </si>
  <si>
    <t>l</t>
  </si>
  <si>
    <t>-1268871588</t>
  </si>
  <si>
    <t>-1873413429</t>
  </si>
  <si>
    <t>2027536562</t>
  </si>
  <si>
    <t>-52605243</t>
  </si>
  <si>
    <t>SO 03/3 - 2. rok následné péče</t>
  </si>
  <si>
    <t>SO 03/4 - 3. rok následné péče</t>
  </si>
  <si>
    <t>184852321</t>
  </si>
  <si>
    <t>Řez stromu výchovný špičáků a keřových stromů výšky do 4 m</t>
  </si>
  <si>
    <t>-1341464733</t>
  </si>
  <si>
    <t>Řez stromů prováděný lezeckou technikou výchovný (S-RV) špičáky a keřové stromy, výšky do 4 m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</si>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</sst>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9" fillId="0" borderId="0" applyNumberFormat="0" applyFill="0" applyBorder="0" applyAlignment="0" applyProtection="0"/>
  </cellStyleXfs>
  <cellXfs count="36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4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8" fillId="0" borderId="15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5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6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166" fontId="1" fillId="0" borderId="21" xfId="0" applyNumberFormat="1" applyFont="1" applyBorder="1" applyAlignment="1" applyProtection="1">
      <alignment vertical="center"/>
    </xf>
    <xf numFmtId="4" fontId="1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3" fillId="0" borderId="13" xfId="0" applyNumberFormat="1" applyFont="1" applyBorder="1" applyAlignment="1" applyProtection="1"/>
    <xf numFmtId="166" fontId="33" fillId="0" borderId="14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7" fillId="0" borderId="23" xfId="0" applyFont="1" applyBorder="1" applyAlignment="1" applyProtection="1">
      <alignment horizontal="center" vertical="center"/>
    </xf>
    <xf numFmtId="49" fontId="37" fillId="0" borderId="23" xfId="0" applyNumberFormat="1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left" vertical="center" wrapText="1"/>
    </xf>
    <xf numFmtId="0" fontId="37" fillId="0" borderId="23" xfId="0" applyFont="1" applyBorder="1" applyAlignment="1" applyProtection="1">
      <alignment horizontal="center" vertical="center" wrapText="1"/>
    </xf>
    <xf numFmtId="167" fontId="37" fillId="0" borderId="23" xfId="0" applyNumberFormat="1" applyFont="1" applyBorder="1" applyAlignment="1" applyProtection="1">
      <alignment vertical="center"/>
    </xf>
    <xf numFmtId="4" fontId="37" fillId="2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</xf>
    <xf numFmtId="0" fontId="38" fillId="0" borderId="4" xfId="0" applyFont="1" applyBorder="1" applyAlignment="1">
      <alignment vertical="center"/>
    </xf>
    <xf numFmtId="0" fontId="37" fillId="2" borderId="15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10" fillId="0" borderId="22" xfId="0" applyFont="1" applyBorder="1" applyAlignment="1" applyProtection="1">
      <alignment vertical="center"/>
    </xf>
    <xf numFmtId="0" fontId="39" fillId="0" borderId="0" xfId="0" applyFont="1" applyAlignment="1" applyProtection="1">
      <alignment vertical="center" wrapText="1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11" fillId="0" borderId="22" xfId="0" applyFont="1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0" fillId="0" borderId="0" xfId="0" applyAlignment="1">
      <alignment vertical="top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7" xfId="0" applyFont="1" applyBorder="1" applyAlignment="1">
      <alignment vertical="center" wrapText="1"/>
    </xf>
    <xf numFmtId="0" fontId="42" fillId="0" borderId="29" xfId="0" applyFont="1" applyBorder="1" applyAlignment="1">
      <alignment horizontal="left" wrapText="1"/>
    </xf>
    <xf numFmtId="0" fontId="40" fillId="0" borderId="28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4" fillId="0" borderId="27" xfId="0" applyFont="1" applyBorder="1" applyAlignment="1">
      <alignment vertical="center" wrapText="1"/>
    </xf>
    <xf numFmtId="0" fontId="43" fillId="0" borderId="1" xfId="0" applyFont="1" applyBorder="1" applyAlignment="1">
      <alignment vertical="center" wrapText="1"/>
    </xf>
    <xf numFmtId="0" fontId="43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vertical="center"/>
    </xf>
    <xf numFmtId="49" fontId="43" fillId="0" borderId="1" xfId="0" applyNumberFormat="1" applyFont="1" applyBorder="1" applyAlignment="1">
      <alignment horizontal="left" vertical="center" wrapText="1"/>
    </xf>
    <xf numFmtId="49" fontId="43" fillId="0" borderId="1" xfId="0" applyNumberFormat="1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0" fillId="0" borderId="31" xfId="0" applyFont="1" applyBorder="1" applyAlignment="1">
      <alignment vertical="center" wrapText="1"/>
    </xf>
    <xf numFmtId="0" fontId="40" fillId="0" borderId="1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0" fillId="0" borderId="28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8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3" fillId="0" borderId="1" xfId="0" applyFont="1" applyFill="1" applyBorder="1" applyAlignment="1">
      <alignment horizontal="left" vertical="center"/>
    </xf>
    <xf numFmtId="0" fontId="43" fillId="0" borderId="1" xfId="0" applyFont="1" applyFill="1" applyBorder="1" applyAlignment="1">
      <alignment horizontal="center" vertical="center"/>
    </xf>
    <xf numFmtId="0" fontId="40" fillId="0" borderId="3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0" fillId="0" borderId="31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1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top"/>
    </xf>
    <xf numFmtId="0" fontId="43" fillId="0" borderId="1" xfId="0" applyFont="1" applyBorder="1" applyAlignment="1">
      <alignment horizontal="center" vertical="top"/>
    </xf>
    <xf numFmtId="0" fontId="44" fillId="0" borderId="30" xfId="0" applyFont="1" applyBorder="1" applyAlignment="1">
      <alignment horizontal="left" vertical="center"/>
    </xf>
    <xf numFmtId="0" fontId="44" fillId="0" borderId="31" xfId="0" applyFont="1" applyBorder="1" applyAlignment="1">
      <alignment horizontal="left" vertical="center"/>
    </xf>
    <xf numFmtId="0" fontId="44" fillId="0" borderId="1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2" fillId="0" borderId="1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43" fillId="0" borderId="1" xfId="0" applyFont="1" applyBorder="1" applyAlignment="1">
      <alignment vertical="top"/>
    </xf>
    <xf numFmtId="49" fontId="43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6" fillId="0" borderId="29" xfId="0" applyFont="1" applyBorder="1" applyAlignment="1"/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theme" Target="theme/theme1.xml" /><Relationship Id="rId14" Type="http://schemas.openxmlformats.org/officeDocument/2006/relationships/calcChain" Target="calcChain.xml" /><Relationship Id="rId15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18</v>
      </c>
    </row>
    <row r="7" s="1" customFormat="1" ht="12" customHeight="1">
      <c r="B7" s="22"/>
      <c r="C7" s="23"/>
      <c r="D7" s="33" t="s">
        <v>19</v>
      </c>
      <c r="E7" s="23"/>
      <c r="F7" s="23"/>
      <c r="G7" s="23"/>
      <c r="H7" s="23"/>
      <c r="I7" s="23"/>
      <c r="J7" s="23"/>
      <c r="K7" s="28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21</v>
      </c>
      <c r="AL7" s="23"/>
      <c r="AM7" s="23"/>
      <c r="AN7" s="28" t="s">
        <v>20</v>
      </c>
      <c r="AO7" s="23"/>
      <c r="AP7" s="23"/>
      <c r="AQ7" s="23"/>
      <c r="AR7" s="21"/>
      <c r="BE7" s="32"/>
      <c r="BS7" s="18" t="s">
        <v>22</v>
      </c>
    </row>
    <row r="8" s="1" customFormat="1" ht="12" customHeight="1">
      <c r="B8" s="22"/>
      <c r="C8" s="23"/>
      <c r="D8" s="33" t="s">
        <v>23</v>
      </c>
      <c r="E8" s="23"/>
      <c r="F8" s="23"/>
      <c r="G8" s="23"/>
      <c r="H8" s="23"/>
      <c r="I8" s="23"/>
      <c r="J8" s="23"/>
      <c r="K8" s="28" t="s">
        <v>24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25</v>
      </c>
      <c r="AL8" s="23"/>
      <c r="AM8" s="23"/>
      <c r="AN8" s="34" t="s">
        <v>26</v>
      </c>
      <c r="AO8" s="23"/>
      <c r="AP8" s="23"/>
      <c r="AQ8" s="23"/>
      <c r="AR8" s="21"/>
      <c r="BE8" s="32"/>
      <c r="BS8" s="18" t="s">
        <v>27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28</v>
      </c>
    </row>
    <row r="10" s="1" customFormat="1" ht="12" customHeight="1">
      <c r="B10" s="22"/>
      <c r="C10" s="23"/>
      <c r="D10" s="33" t="s">
        <v>29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30</v>
      </c>
      <c r="AL10" s="23"/>
      <c r="AM10" s="23"/>
      <c r="AN10" s="28" t="s">
        <v>20</v>
      </c>
      <c r="AO10" s="23"/>
      <c r="AP10" s="23"/>
      <c r="AQ10" s="23"/>
      <c r="AR10" s="21"/>
      <c r="BE10" s="32"/>
      <c r="BS10" s="18" t="s">
        <v>18</v>
      </c>
    </row>
    <row r="11" s="1" customFormat="1" ht="18.48" customHeight="1">
      <c r="B11" s="22"/>
      <c r="C11" s="23"/>
      <c r="D11" s="23"/>
      <c r="E11" s="28" t="s">
        <v>31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32</v>
      </c>
      <c r="AL11" s="23"/>
      <c r="AM11" s="23"/>
      <c r="AN11" s="28" t="s">
        <v>20</v>
      </c>
      <c r="AO11" s="23"/>
      <c r="AP11" s="23"/>
      <c r="AQ11" s="23"/>
      <c r="AR11" s="21"/>
      <c r="BE11" s="32"/>
      <c r="BS11" s="18" t="s">
        <v>18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18</v>
      </c>
    </row>
    <row r="13" s="1" customFormat="1" ht="12" customHeight="1">
      <c r="B13" s="22"/>
      <c r="C13" s="23"/>
      <c r="D13" s="33" t="s">
        <v>33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30</v>
      </c>
      <c r="AL13" s="23"/>
      <c r="AM13" s="23"/>
      <c r="AN13" s="35" t="s">
        <v>34</v>
      </c>
      <c r="AO13" s="23"/>
      <c r="AP13" s="23"/>
      <c r="AQ13" s="23"/>
      <c r="AR13" s="21"/>
      <c r="BE13" s="32"/>
      <c r="BS13" s="18" t="s">
        <v>18</v>
      </c>
    </row>
    <row r="14">
      <c r="B14" s="22"/>
      <c r="C14" s="23"/>
      <c r="D14" s="23"/>
      <c r="E14" s="35" t="s">
        <v>34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32</v>
      </c>
      <c r="AL14" s="23"/>
      <c r="AM14" s="23"/>
      <c r="AN14" s="35" t="s">
        <v>34</v>
      </c>
      <c r="AO14" s="23"/>
      <c r="AP14" s="23"/>
      <c r="AQ14" s="23"/>
      <c r="AR14" s="21"/>
      <c r="BE14" s="32"/>
      <c r="BS14" s="18" t="s">
        <v>18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35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30</v>
      </c>
      <c r="AL16" s="23"/>
      <c r="AM16" s="23"/>
      <c r="AN16" s="28" t="s">
        <v>36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37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32</v>
      </c>
      <c r="AL17" s="23"/>
      <c r="AM17" s="23"/>
      <c r="AN17" s="28" t="s">
        <v>38</v>
      </c>
      <c r="AO17" s="23"/>
      <c r="AP17" s="23"/>
      <c r="AQ17" s="23"/>
      <c r="AR17" s="21"/>
      <c r="BE17" s="32"/>
      <c r="BS17" s="18" t="s">
        <v>39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40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30</v>
      </c>
      <c r="AL19" s="23"/>
      <c r="AM19" s="23"/>
      <c r="AN19" s="28" t="s">
        <v>36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37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32</v>
      </c>
      <c r="AL20" s="23"/>
      <c r="AM20" s="23"/>
      <c r="AN20" s="28" t="s">
        <v>38</v>
      </c>
      <c r="AO20" s="23"/>
      <c r="AP20" s="23"/>
      <c r="AQ20" s="23"/>
      <c r="AR20" s="21"/>
      <c r="BE20" s="32"/>
      <c r="BS20" s="18" t="s">
        <v>39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41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47.25" customHeight="1">
      <c r="B23" s="22"/>
      <c r="C23" s="23"/>
      <c r="D23" s="23"/>
      <c r="E23" s="37" t="s">
        <v>42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43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44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45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46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47</v>
      </c>
      <c r="E29" s="48"/>
      <c r="F29" s="33" t="s">
        <v>48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49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50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51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52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="2" customFormat="1" ht="25.92" customHeight="1">
      <c r="A35" s="39"/>
      <c r="B35" s="40"/>
      <c r="C35" s="53"/>
      <c r="D35" s="54" t="s">
        <v>53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54</v>
      </c>
      <c r="U35" s="55"/>
      <c r="V35" s="55"/>
      <c r="W35" s="55"/>
      <c r="X35" s="57" t="s">
        <v>55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6.96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="2" customFormat="1" ht="6.96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="2" customFormat="1" ht="24.96" customHeight="1">
      <c r="A42" s="39"/>
      <c r="B42" s="40"/>
      <c r="C42" s="24" t="s">
        <v>56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="2" customFormat="1" ht="6.96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6/17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="5" customFormat="1" ht="36.96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Realizace SZ KoPÚ v k.ú. Velké Albrechtice - 1. etapa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="2" customFormat="1" ht="12" customHeight="1">
      <c r="A47" s="39"/>
      <c r="B47" s="40"/>
      <c r="C47" s="33" t="s">
        <v>23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k.ú. Velké Albrechtice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25</v>
      </c>
      <c r="AJ47" s="41"/>
      <c r="AK47" s="41"/>
      <c r="AL47" s="41"/>
      <c r="AM47" s="73" t="str">
        <f>IF(AN8= "","",AN8)</f>
        <v>27. 1. 2021</v>
      </c>
      <c r="AN47" s="73"/>
      <c r="AO47" s="41"/>
      <c r="AP47" s="41"/>
      <c r="AQ47" s="41"/>
      <c r="AR47" s="45"/>
      <c r="B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="2" customFormat="1" ht="25.65" customHeight="1">
      <c r="A49" s="39"/>
      <c r="B49" s="40"/>
      <c r="C49" s="33" t="s">
        <v>29</v>
      </c>
      <c r="D49" s="41"/>
      <c r="E49" s="41"/>
      <c r="F49" s="41"/>
      <c r="G49" s="41"/>
      <c r="H49" s="41"/>
      <c r="I49" s="41"/>
      <c r="J49" s="41"/>
      <c r="K49" s="41"/>
      <c r="L49" s="65" t="str">
        <f>IF(E11= "","",E11)</f>
        <v>SPÚ, Pobočka Nový Jičín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35</v>
      </c>
      <c r="AJ49" s="41"/>
      <c r="AK49" s="41"/>
      <c r="AL49" s="41"/>
      <c r="AM49" s="74" t="str">
        <f>IF(E17="","",E17)</f>
        <v>Hanousek s.r.o., Barákova 41, 79601 Prostějov</v>
      </c>
      <c r="AN49" s="65"/>
      <c r="AO49" s="65"/>
      <c r="AP49" s="65"/>
      <c r="AQ49" s="41"/>
      <c r="AR49" s="45"/>
      <c r="AS49" s="75" t="s">
        <v>57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="2" customFormat="1" ht="25.65" customHeight="1">
      <c r="A50" s="39"/>
      <c r="B50" s="40"/>
      <c r="C50" s="33" t="s">
        <v>33</v>
      </c>
      <c r="D50" s="41"/>
      <c r="E50" s="41"/>
      <c r="F50" s="41"/>
      <c r="G50" s="41"/>
      <c r="H50" s="41"/>
      <c r="I50" s="41"/>
      <c r="J50" s="41"/>
      <c r="K50" s="41"/>
      <c r="L50" s="65" t="str">
        <f>IF(E14= 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40</v>
      </c>
      <c r="AJ50" s="41"/>
      <c r="AK50" s="41"/>
      <c r="AL50" s="41"/>
      <c r="AM50" s="74" t="str">
        <f>IF(E20="","",E20)</f>
        <v>Hanousek s.r.o., Barákova 41, 79601 Prostějov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="2" customFormat="1" ht="29.28" customHeight="1">
      <c r="A52" s="39"/>
      <c r="B52" s="40"/>
      <c r="C52" s="87" t="s">
        <v>58</v>
      </c>
      <c r="D52" s="88"/>
      <c r="E52" s="88"/>
      <c r="F52" s="88"/>
      <c r="G52" s="88"/>
      <c r="H52" s="89"/>
      <c r="I52" s="90" t="s">
        <v>59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60</v>
      </c>
      <c r="AH52" s="88"/>
      <c r="AI52" s="88"/>
      <c r="AJ52" s="88"/>
      <c r="AK52" s="88"/>
      <c r="AL52" s="88"/>
      <c r="AM52" s="88"/>
      <c r="AN52" s="90" t="s">
        <v>61</v>
      </c>
      <c r="AO52" s="88"/>
      <c r="AP52" s="88"/>
      <c r="AQ52" s="92" t="s">
        <v>62</v>
      </c>
      <c r="AR52" s="45"/>
      <c r="AS52" s="93" t="s">
        <v>63</v>
      </c>
      <c r="AT52" s="94" t="s">
        <v>64</v>
      </c>
      <c r="AU52" s="94" t="s">
        <v>65</v>
      </c>
      <c r="AV52" s="94" t="s">
        <v>66</v>
      </c>
      <c r="AW52" s="94" t="s">
        <v>67</v>
      </c>
      <c r="AX52" s="94" t="s">
        <v>68</v>
      </c>
      <c r="AY52" s="94" t="s">
        <v>69</v>
      </c>
      <c r="AZ52" s="94" t="s">
        <v>70</v>
      </c>
      <c r="BA52" s="94" t="s">
        <v>71</v>
      </c>
      <c r="BB52" s="94" t="s">
        <v>72</v>
      </c>
      <c r="BC52" s="94" t="s">
        <v>73</v>
      </c>
      <c r="BD52" s="95" t="s">
        <v>74</v>
      </c>
      <c r="BE52" s="39"/>
    </row>
    <row r="53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="6" customFormat="1" ht="32.4" customHeight="1">
      <c r="A54" s="6"/>
      <c r="B54" s="99"/>
      <c r="C54" s="100" t="s">
        <v>75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ROUND(AG55+AG57+AG62,2)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20</v>
      </c>
      <c r="AR54" s="105"/>
      <c r="AS54" s="106">
        <f>ROUND(AS55+AS57+AS62,2)</f>
        <v>0</v>
      </c>
      <c r="AT54" s="107">
        <f>ROUND(SUM(AV54:AW54),2)</f>
        <v>0</v>
      </c>
      <c r="AU54" s="108">
        <f>ROUND(AU55+AU57+AU62,5)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ROUND(AZ55+AZ57+AZ62,2)</f>
        <v>0</v>
      </c>
      <c r="BA54" s="107">
        <f>ROUND(BA55+BA57+BA62,2)</f>
        <v>0</v>
      </c>
      <c r="BB54" s="107">
        <f>ROUND(BB55+BB57+BB62,2)</f>
        <v>0</v>
      </c>
      <c r="BC54" s="107">
        <f>ROUND(BC55+BC57+BC62,2)</f>
        <v>0</v>
      </c>
      <c r="BD54" s="109">
        <f>ROUND(BD55+BD57+BD62,2)</f>
        <v>0</v>
      </c>
      <c r="BE54" s="6"/>
      <c r="BS54" s="110" t="s">
        <v>76</v>
      </c>
      <c r="BT54" s="110" t="s">
        <v>77</v>
      </c>
      <c r="BU54" s="111" t="s">
        <v>78</v>
      </c>
      <c r="BV54" s="110" t="s">
        <v>79</v>
      </c>
      <c r="BW54" s="110" t="s">
        <v>5</v>
      </c>
      <c r="BX54" s="110" t="s">
        <v>80</v>
      </c>
      <c r="CL54" s="110" t="s">
        <v>20</v>
      </c>
    </row>
    <row r="55" s="7" customFormat="1" ht="16.5" customHeight="1">
      <c r="A55" s="7"/>
      <c r="B55" s="112"/>
      <c r="C55" s="113"/>
      <c r="D55" s="114" t="s">
        <v>81</v>
      </c>
      <c r="E55" s="114"/>
      <c r="F55" s="114"/>
      <c r="G55" s="114"/>
      <c r="H55" s="114"/>
      <c r="I55" s="115"/>
      <c r="J55" s="114" t="s">
        <v>82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ROUND(AG56,2)</f>
        <v>0</v>
      </c>
      <c r="AH55" s="115"/>
      <c r="AI55" s="115"/>
      <c r="AJ55" s="115"/>
      <c r="AK55" s="115"/>
      <c r="AL55" s="115"/>
      <c r="AM55" s="115"/>
      <c r="AN55" s="117">
        <f>SUM(AG55,AT55)</f>
        <v>0</v>
      </c>
      <c r="AO55" s="115"/>
      <c r="AP55" s="115"/>
      <c r="AQ55" s="118" t="s">
        <v>83</v>
      </c>
      <c r="AR55" s="119"/>
      <c r="AS55" s="120">
        <f>ROUND(AS56,2)</f>
        <v>0</v>
      </c>
      <c r="AT55" s="121">
        <f>ROUND(SUM(AV55:AW55),2)</f>
        <v>0</v>
      </c>
      <c r="AU55" s="122">
        <f>ROUND(AU56,5)</f>
        <v>0</v>
      </c>
      <c r="AV55" s="121">
        <f>ROUND(AZ55*L29,2)</f>
        <v>0</v>
      </c>
      <c r="AW55" s="121">
        <f>ROUND(BA55*L30,2)</f>
        <v>0</v>
      </c>
      <c r="AX55" s="121">
        <f>ROUND(BB55*L29,2)</f>
        <v>0</v>
      </c>
      <c r="AY55" s="121">
        <f>ROUND(BC55*L30,2)</f>
        <v>0</v>
      </c>
      <c r="AZ55" s="121">
        <f>ROUND(AZ56,2)</f>
        <v>0</v>
      </c>
      <c r="BA55" s="121">
        <f>ROUND(BA56,2)</f>
        <v>0</v>
      </c>
      <c r="BB55" s="121">
        <f>ROUND(BB56,2)</f>
        <v>0</v>
      </c>
      <c r="BC55" s="121">
        <f>ROUND(BC56,2)</f>
        <v>0</v>
      </c>
      <c r="BD55" s="123">
        <f>ROUND(BD56,2)</f>
        <v>0</v>
      </c>
      <c r="BE55" s="7"/>
      <c r="BS55" s="124" t="s">
        <v>76</v>
      </c>
      <c r="BT55" s="124" t="s">
        <v>22</v>
      </c>
      <c r="BU55" s="124" t="s">
        <v>78</v>
      </c>
      <c r="BV55" s="124" t="s">
        <v>79</v>
      </c>
      <c r="BW55" s="124" t="s">
        <v>84</v>
      </c>
      <c r="BX55" s="124" t="s">
        <v>5</v>
      </c>
      <c r="CL55" s="124" t="s">
        <v>20</v>
      </c>
      <c r="CM55" s="124" t="s">
        <v>85</v>
      </c>
    </row>
    <row r="56" s="4" customFormat="1" ht="16.5" customHeight="1">
      <c r="A56" s="125" t="s">
        <v>86</v>
      </c>
      <c r="B56" s="64"/>
      <c r="C56" s="126"/>
      <c r="D56" s="126"/>
      <c r="E56" s="127" t="s">
        <v>87</v>
      </c>
      <c r="F56" s="127"/>
      <c r="G56" s="127"/>
      <c r="H56" s="127"/>
      <c r="I56" s="127"/>
      <c r="J56" s="126"/>
      <c r="K56" s="127" t="s">
        <v>88</v>
      </c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27"/>
      <c r="AD56" s="127"/>
      <c r="AE56" s="127"/>
      <c r="AF56" s="127"/>
      <c r="AG56" s="128">
        <f>'SO 01-1 - Cesta P4'!J32</f>
        <v>0</v>
      </c>
      <c r="AH56" s="126"/>
      <c r="AI56" s="126"/>
      <c r="AJ56" s="126"/>
      <c r="AK56" s="126"/>
      <c r="AL56" s="126"/>
      <c r="AM56" s="126"/>
      <c r="AN56" s="128">
        <f>SUM(AG56,AT56)</f>
        <v>0</v>
      </c>
      <c r="AO56" s="126"/>
      <c r="AP56" s="126"/>
      <c r="AQ56" s="129" t="s">
        <v>89</v>
      </c>
      <c r="AR56" s="66"/>
      <c r="AS56" s="130">
        <v>0</v>
      </c>
      <c r="AT56" s="131">
        <f>ROUND(SUM(AV56:AW56),2)</f>
        <v>0</v>
      </c>
      <c r="AU56" s="132">
        <f>'SO 01-1 - Cesta P4'!P103</f>
        <v>0</v>
      </c>
      <c r="AV56" s="131">
        <f>'SO 01-1 - Cesta P4'!J35</f>
        <v>0</v>
      </c>
      <c r="AW56" s="131">
        <f>'SO 01-1 - Cesta P4'!J36</f>
        <v>0</v>
      </c>
      <c r="AX56" s="131">
        <f>'SO 01-1 - Cesta P4'!J37</f>
        <v>0</v>
      </c>
      <c r="AY56" s="131">
        <f>'SO 01-1 - Cesta P4'!J38</f>
        <v>0</v>
      </c>
      <c r="AZ56" s="131">
        <f>'SO 01-1 - Cesta P4'!F35</f>
        <v>0</v>
      </c>
      <c r="BA56" s="131">
        <f>'SO 01-1 - Cesta P4'!F36</f>
        <v>0</v>
      </c>
      <c r="BB56" s="131">
        <f>'SO 01-1 - Cesta P4'!F37</f>
        <v>0</v>
      </c>
      <c r="BC56" s="131">
        <f>'SO 01-1 - Cesta P4'!F38</f>
        <v>0</v>
      </c>
      <c r="BD56" s="133">
        <f>'SO 01-1 - Cesta P4'!F39</f>
        <v>0</v>
      </c>
      <c r="BE56" s="4"/>
      <c r="BT56" s="134" t="s">
        <v>85</v>
      </c>
      <c r="BV56" s="134" t="s">
        <v>79</v>
      </c>
      <c r="BW56" s="134" t="s">
        <v>90</v>
      </c>
      <c r="BX56" s="134" t="s">
        <v>84</v>
      </c>
      <c r="CL56" s="134" t="s">
        <v>20</v>
      </c>
    </row>
    <row r="57" s="7" customFormat="1" ht="16.5" customHeight="1">
      <c r="A57" s="7"/>
      <c r="B57" s="112"/>
      <c r="C57" s="113"/>
      <c r="D57" s="114" t="s">
        <v>91</v>
      </c>
      <c r="E57" s="114"/>
      <c r="F57" s="114"/>
      <c r="G57" s="114"/>
      <c r="H57" s="114"/>
      <c r="I57" s="115"/>
      <c r="J57" s="114" t="s">
        <v>92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ROUND(SUM(AG58:AG61),2)</f>
        <v>0</v>
      </c>
      <c r="AH57" s="115"/>
      <c r="AI57" s="115"/>
      <c r="AJ57" s="115"/>
      <c r="AK57" s="115"/>
      <c r="AL57" s="115"/>
      <c r="AM57" s="115"/>
      <c r="AN57" s="117">
        <f>SUM(AG57,AT57)</f>
        <v>0</v>
      </c>
      <c r="AO57" s="115"/>
      <c r="AP57" s="115"/>
      <c r="AQ57" s="118" t="s">
        <v>83</v>
      </c>
      <c r="AR57" s="119"/>
      <c r="AS57" s="120">
        <f>ROUND(SUM(AS58:AS61),2)</f>
        <v>0</v>
      </c>
      <c r="AT57" s="121">
        <f>ROUND(SUM(AV57:AW57),2)</f>
        <v>0</v>
      </c>
      <c r="AU57" s="122">
        <f>ROUND(SUM(AU58:AU61),5)</f>
        <v>0</v>
      </c>
      <c r="AV57" s="121">
        <f>ROUND(AZ57*L29,2)</f>
        <v>0</v>
      </c>
      <c r="AW57" s="121">
        <f>ROUND(BA57*L30,2)</f>
        <v>0</v>
      </c>
      <c r="AX57" s="121">
        <f>ROUND(BB57*L29,2)</f>
        <v>0</v>
      </c>
      <c r="AY57" s="121">
        <f>ROUND(BC57*L30,2)</f>
        <v>0</v>
      </c>
      <c r="AZ57" s="121">
        <f>ROUND(SUM(AZ58:AZ61),2)</f>
        <v>0</v>
      </c>
      <c r="BA57" s="121">
        <f>ROUND(SUM(BA58:BA61),2)</f>
        <v>0</v>
      </c>
      <c r="BB57" s="121">
        <f>ROUND(SUM(BB58:BB61),2)</f>
        <v>0</v>
      </c>
      <c r="BC57" s="121">
        <f>ROUND(SUM(BC58:BC61),2)</f>
        <v>0</v>
      </c>
      <c r="BD57" s="123">
        <f>ROUND(SUM(BD58:BD61),2)</f>
        <v>0</v>
      </c>
      <c r="BE57" s="7"/>
      <c r="BS57" s="124" t="s">
        <v>76</v>
      </c>
      <c r="BT57" s="124" t="s">
        <v>22</v>
      </c>
      <c r="BU57" s="124" t="s">
        <v>78</v>
      </c>
      <c r="BV57" s="124" t="s">
        <v>79</v>
      </c>
      <c r="BW57" s="124" t="s">
        <v>93</v>
      </c>
      <c r="BX57" s="124" t="s">
        <v>5</v>
      </c>
      <c r="CL57" s="124" t="s">
        <v>20</v>
      </c>
      <c r="CM57" s="124" t="s">
        <v>85</v>
      </c>
    </row>
    <row r="58" s="4" customFormat="1" ht="16.5" customHeight="1">
      <c r="A58" s="125" t="s">
        <v>86</v>
      </c>
      <c r="B58" s="64"/>
      <c r="C58" s="126"/>
      <c r="D58" s="126"/>
      <c r="E58" s="127" t="s">
        <v>94</v>
      </c>
      <c r="F58" s="127"/>
      <c r="G58" s="127"/>
      <c r="H58" s="127"/>
      <c r="I58" s="127"/>
      <c r="J58" s="126"/>
      <c r="K58" s="127" t="s">
        <v>95</v>
      </c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  <c r="AA58" s="127"/>
      <c r="AB58" s="127"/>
      <c r="AC58" s="127"/>
      <c r="AD58" s="127"/>
      <c r="AE58" s="127"/>
      <c r="AF58" s="127"/>
      <c r="AG58" s="128">
        <f>'SO 02-1 - Cesta Pv1'!J32</f>
        <v>0</v>
      </c>
      <c r="AH58" s="126"/>
      <c r="AI58" s="126"/>
      <c r="AJ58" s="126"/>
      <c r="AK58" s="126"/>
      <c r="AL58" s="126"/>
      <c r="AM58" s="126"/>
      <c r="AN58" s="128">
        <f>SUM(AG58,AT58)</f>
        <v>0</v>
      </c>
      <c r="AO58" s="126"/>
      <c r="AP58" s="126"/>
      <c r="AQ58" s="129" t="s">
        <v>89</v>
      </c>
      <c r="AR58" s="66"/>
      <c r="AS58" s="130">
        <v>0</v>
      </c>
      <c r="AT58" s="131">
        <f>ROUND(SUM(AV58:AW58),2)</f>
        <v>0</v>
      </c>
      <c r="AU58" s="132">
        <f>'SO 02-1 - Cesta Pv1'!P103</f>
        <v>0</v>
      </c>
      <c r="AV58" s="131">
        <f>'SO 02-1 - Cesta Pv1'!J35</f>
        <v>0</v>
      </c>
      <c r="AW58" s="131">
        <f>'SO 02-1 - Cesta Pv1'!J36</f>
        <v>0</v>
      </c>
      <c r="AX58" s="131">
        <f>'SO 02-1 - Cesta Pv1'!J37</f>
        <v>0</v>
      </c>
      <c r="AY58" s="131">
        <f>'SO 02-1 - Cesta Pv1'!J38</f>
        <v>0</v>
      </c>
      <c r="AZ58" s="131">
        <f>'SO 02-1 - Cesta Pv1'!F35</f>
        <v>0</v>
      </c>
      <c r="BA58" s="131">
        <f>'SO 02-1 - Cesta Pv1'!F36</f>
        <v>0</v>
      </c>
      <c r="BB58" s="131">
        <f>'SO 02-1 - Cesta Pv1'!F37</f>
        <v>0</v>
      </c>
      <c r="BC58" s="131">
        <f>'SO 02-1 - Cesta Pv1'!F38</f>
        <v>0</v>
      </c>
      <c r="BD58" s="133">
        <f>'SO 02-1 - Cesta Pv1'!F39</f>
        <v>0</v>
      </c>
      <c r="BE58" s="4"/>
      <c r="BT58" s="134" t="s">
        <v>85</v>
      </c>
      <c r="BV58" s="134" t="s">
        <v>79</v>
      </c>
      <c r="BW58" s="134" t="s">
        <v>96</v>
      </c>
      <c r="BX58" s="134" t="s">
        <v>93</v>
      </c>
      <c r="CL58" s="134" t="s">
        <v>20</v>
      </c>
    </row>
    <row r="59" s="4" customFormat="1" ht="16.5" customHeight="1">
      <c r="A59" s="125" t="s">
        <v>86</v>
      </c>
      <c r="B59" s="64"/>
      <c r="C59" s="126"/>
      <c r="D59" s="126"/>
      <c r="E59" s="127" t="s">
        <v>97</v>
      </c>
      <c r="F59" s="127"/>
      <c r="G59" s="127"/>
      <c r="H59" s="127"/>
      <c r="I59" s="127"/>
      <c r="J59" s="126"/>
      <c r="K59" s="127" t="s">
        <v>98</v>
      </c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  <c r="AF59" s="127"/>
      <c r="AG59" s="128">
        <f>'SO 02-2 - Cesta Pv2'!J32</f>
        <v>0</v>
      </c>
      <c r="AH59" s="126"/>
      <c r="AI59" s="126"/>
      <c r="AJ59" s="126"/>
      <c r="AK59" s="126"/>
      <c r="AL59" s="126"/>
      <c r="AM59" s="126"/>
      <c r="AN59" s="128">
        <f>SUM(AG59,AT59)</f>
        <v>0</v>
      </c>
      <c r="AO59" s="126"/>
      <c r="AP59" s="126"/>
      <c r="AQ59" s="129" t="s">
        <v>89</v>
      </c>
      <c r="AR59" s="66"/>
      <c r="AS59" s="130">
        <v>0</v>
      </c>
      <c r="AT59" s="131">
        <f>ROUND(SUM(AV59:AW59),2)</f>
        <v>0</v>
      </c>
      <c r="AU59" s="132">
        <f>'SO 02-2 - Cesta Pv2'!P99</f>
        <v>0</v>
      </c>
      <c r="AV59" s="131">
        <f>'SO 02-2 - Cesta Pv2'!J35</f>
        <v>0</v>
      </c>
      <c r="AW59" s="131">
        <f>'SO 02-2 - Cesta Pv2'!J36</f>
        <v>0</v>
      </c>
      <c r="AX59" s="131">
        <f>'SO 02-2 - Cesta Pv2'!J37</f>
        <v>0</v>
      </c>
      <c r="AY59" s="131">
        <f>'SO 02-2 - Cesta Pv2'!J38</f>
        <v>0</v>
      </c>
      <c r="AZ59" s="131">
        <f>'SO 02-2 - Cesta Pv2'!F35</f>
        <v>0</v>
      </c>
      <c r="BA59" s="131">
        <f>'SO 02-2 - Cesta Pv2'!F36</f>
        <v>0</v>
      </c>
      <c r="BB59" s="131">
        <f>'SO 02-2 - Cesta Pv2'!F37</f>
        <v>0</v>
      </c>
      <c r="BC59" s="131">
        <f>'SO 02-2 - Cesta Pv2'!F38</f>
        <v>0</v>
      </c>
      <c r="BD59" s="133">
        <f>'SO 02-2 - Cesta Pv2'!F39</f>
        <v>0</v>
      </c>
      <c r="BE59" s="4"/>
      <c r="BT59" s="134" t="s">
        <v>85</v>
      </c>
      <c r="BV59" s="134" t="s">
        <v>79</v>
      </c>
      <c r="BW59" s="134" t="s">
        <v>99</v>
      </c>
      <c r="BX59" s="134" t="s">
        <v>93</v>
      </c>
      <c r="CL59" s="134" t="s">
        <v>20</v>
      </c>
    </row>
    <row r="60" s="4" customFormat="1" ht="16.5" customHeight="1">
      <c r="A60" s="125" t="s">
        <v>86</v>
      </c>
      <c r="B60" s="64"/>
      <c r="C60" s="126"/>
      <c r="D60" s="126"/>
      <c r="E60" s="127" t="s">
        <v>100</v>
      </c>
      <c r="F60" s="127"/>
      <c r="G60" s="127"/>
      <c r="H60" s="127"/>
      <c r="I60" s="127"/>
      <c r="J60" s="126"/>
      <c r="K60" s="127" t="s">
        <v>101</v>
      </c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8">
        <f>'SO 02-3 - Cesta Pv3'!J32</f>
        <v>0</v>
      </c>
      <c r="AH60" s="126"/>
      <c r="AI60" s="126"/>
      <c r="AJ60" s="126"/>
      <c r="AK60" s="126"/>
      <c r="AL60" s="126"/>
      <c r="AM60" s="126"/>
      <c r="AN60" s="128">
        <f>SUM(AG60,AT60)</f>
        <v>0</v>
      </c>
      <c r="AO60" s="126"/>
      <c r="AP60" s="126"/>
      <c r="AQ60" s="129" t="s">
        <v>89</v>
      </c>
      <c r="AR60" s="66"/>
      <c r="AS60" s="130">
        <v>0</v>
      </c>
      <c r="AT60" s="131">
        <f>ROUND(SUM(AV60:AW60),2)</f>
        <v>0</v>
      </c>
      <c r="AU60" s="132">
        <f>'SO 02-3 - Cesta Pv3'!P103</f>
        <v>0</v>
      </c>
      <c r="AV60" s="131">
        <f>'SO 02-3 - Cesta Pv3'!J35</f>
        <v>0</v>
      </c>
      <c r="AW60" s="131">
        <f>'SO 02-3 - Cesta Pv3'!J36</f>
        <v>0</v>
      </c>
      <c r="AX60" s="131">
        <f>'SO 02-3 - Cesta Pv3'!J37</f>
        <v>0</v>
      </c>
      <c r="AY60" s="131">
        <f>'SO 02-3 - Cesta Pv3'!J38</f>
        <v>0</v>
      </c>
      <c r="AZ60" s="131">
        <f>'SO 02-3 - Cesta Pv3'!F35</f>
        <v>0</v>
      </c>
      <c r="BA60" s="131">
        <f>'SO 02-3 - Cesta Pv3'!F36</f>
        <v>0</v>
      </c>
      <c r="BB60" s="131">
        <f>'SO 02-3 - Cesta Pv3'!F37</f>
        <v>0</v>
      </c>
      <c r="BC60" s="131">
        <f>'SO 02-3 - Cesta Pv3'!F38</f>
        <v>0</v>
      </c>
      <c r="BD60" s="133">
        <f>'SO 02-3 - Cesta Pv3'!F39</f>
        <v>0</v>
      </c>
      <c r="BE60" s="4"/>
      <c r="BT60" s="134" t="s">
        <v>85</v>
      </c>
      <c r="BV60" s="134" t="s">
        <v>79</v>
      </c>
      <c r="BW60" s="134" t="s">
        <v>102</v>
      </c>
      <c r="BX60" s="134" t="s">
        <v>93</v>
      </c>
      <c r="CL60" s="134" t="s">
        <v>20</v>
      </c>
    </row>
    <row r="61" s="4" customFormat="1" ht="16.5" customHeight="1">
      <c r="A61" s="125" t="s">
        <v>86</v>
      </c>
      <c r="B61" s="64"/>
      <c r="C61" s="126"/>
      <c r="D61" s="126"/>
      <c r="E61" s="127" t="s">
        <v>103</v>
      </c>
      <c r="F61" s="127"/>
      <c r="G61" s="127"/>
      <c r="H61" s="127"/>
      <c r="I61" s="127"/>
      <c r="J61" s="126"/>
      <c r="K61" s="127" t="s">
        <v>104</v>
      </c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27"/>
      <c r="AD61" s="127"/>
      <c r="AE61" s="127"/>
      <c r="AF61" s="127"/>
      <c r="AG61" s="128">
        <f>'SO 02-4 - Cesta Pv11'!J32</f>
        <v>0</v>
      </c>
      <c r="AH61" s="126"/>
      <c r="AI61" s="126"/>
      <c r="AJ61" s="126"/>
      <c r="AK61" s="126"/>
      <c r="AL61" s="126"/>
      <c r="AM61" s="126"/>
      <c r="AN61" s="128">
        <f>SUM(AG61,AT61)</f>
        <v>0</v>
      </c>
      <c r="AO61" s="126"/>
      <c r="AP61" s="126"/>
      <c r="AQ61" s="129" t="s">
        <v>89</v>
      </c>
      <c r="AR61" s="66"/>
      <c r="AS61" s="130">
        <v>0</v>
      </c>
      <c r="AT61" s="131">
        <f>ROUND(SUM(AV61:AW61),2)</f>
        <v>0</v>
      </c>
      <c r="AU61" s="132">
        <f>'SO 02-4 - Cesta Pv11'!P101</f>
        <v>0</v>
      </c>
      <c r="AV61" s="131">
        <f>'SO 02-4 - Cesta Pv11'!J35</f>
        <v>0</v>
      </c>
      <c r="AW61" s="131">
        <f>'SO 02-4 - Cesta Pv11'!J36</f>
        <v>0</v>
      </c>
      <c r="AX61" s="131">
        <f>'SO 02-4 - Cesta Pv11'!J37</f>
        <v>0</v>
      </c>
      <c r="AY61" s="131">
        <f>'SO 02-4 - Cesta Pv11'!J38</f>
        <v>0</v>
      </c>
      <c r="AZ61" s="131">
        <f>'SO 02-4 - Cesta Pv11'!F35</f>
        <v>0</v>
      </c>
      <c r="BA61" s="131">
        <f>'SO 02-4 - Cesta Pv11'!F36</f>
        <v>0</v>
      </c>
      <c r="BB61" s="131">
        <f>'SO 02-4 - Cesta Pv11'!F37</f>
        <v>0</v>
      </c>
      <c r="BC61" s="131">
        <f>'SO 02-4 - Cesta Pv11'!F38</f>
        <v>0</v>
      </c>
      <c r="BD61" s="133">
        <f>'SO 02-4 - Cesta Pv11'!F39</f>
        <v>0</v>
      </c>
      <c r="BE61" s="4"/>
      <c r="BT61" s="134" t="s">
        <v>85</v>
      </c>
      <c r="BV61" s="134" t="s">
        <v>79</v>
      </c>
      <c r="BW61" s="134" t="s">
        <v>105</v>
      </c>
      <c r="BX61" s="134" t="s">
        <v>93</v>
      </c>
      <c r="CL61" s="134" t="s">
        <v>20</v>
      </c>
    </row>
    <row r="62" s="7" customFormat="1" ht="16.5" customHeight="1">
      <c r="A62" s="7"/>
      <c r="B62" s="112"/>
      <c r="C62" s="113"/>
      <c r="D62" s="114" t="s">
        <v>106</v>
      </c>
      <c r="E62" s="114"/>
      <c r="F62" s="114"/>
      <c r="G62" s="114"/>
      <c r="H62" s="114"/>
      <c r="I62" s="115"/>
      <c r="J62" s="114" t="s">
        <v>107</v>
      </c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6">
        <f>ROUND(SUM(AG63:AG66),2)</f>
        <v>0</v>
      </c>
      <c r="AH62" s="115"/>
      <c r="AI62" s="115"/>
      <c r="AJ62" s="115"/>
      <c r="AK62" s="115"/>
      <c r="AL62" s="115"/>
      <c r="AM62" s="115"/>
      <c r="AN62" s="117">
        <f>SUM(AG62,AT62)</f>
        <v>0</v>
      </c>
      <c r="AO62" s="115"/>
      <c r="AP62" s="115"/>
      <c r="AQ62" s="118" t="s">
        <v>83</v>
      </c>
      <c r="AR62" s="119"/>
      <c r="AS62" s="120">
        <f>ROUND(SUM(AS63:AS66),2)</f>
        <v>0</v>
      </c>
      <c r="AT62" s="121">
        <f>ROUND(SUM(AV62:AW62),2)</f>
        <v>0</v>
      </c>
      <c r="AU62" s="122">
        <f>ROUND(SUM(AU63:AU66),5)</f>
        <v>0</v>
      </c>
      <c r="AV62" s="121">
        <f>ROUND(AZ62*L29,2)</f>
        <v>0</v>
      </c>
      <c r="AW62" s="121">
        <f>ROUND(BA62*L30,2)</f>
        <v>0</v>
      </c>
      <c r="AX62" s="121">
        <f>ROUND(BB62*L29,2)</f>
        <v>0</v>
      </c>
      <c r="AY62" s="121">
        <f>ROUND(BC62*L30,2)</f>
        <v>0</v>
      </c>
      <c r="AZ62" s="121">
        <f>ROUND(SUM(AZ63:AZ66),2)</f>
        <v>0</v>
      </c>
      <c r="BA62" s="121">
        <f>ROUND(SUM(BA63:BA66),2)</f>
        <v>0</v>
      </c>
      <c r="BB62" s="121">
        <f>ROUND(SUM(BB63:BB66),2)</f>
        <v>0</v>
      </c>
      <c r="BC62" s="121">
        <f>ROUND(SUM(BC63:BC66),2)</f>
        <v>0</v>
      </c>
      <c r="BD62" s="123">
        <f>ROUND(SUM(BD63:BD66),2)</f>
        <v>0</v>
      </c>
      <c r="BE62" s="7"/>
      <c r="BS62" s="124" t="s">
        <v>76</v>
      </c>
      <c r="BT62" s="124" t="s">
        <v>22</v>
      </c>
      <c r="BU62" s="124" t="s">
        <v>78</v>
      </c>
      <c r="BV62" s="124" t="s">
        <v>79</v>
      </c>
      <c r="BW62" s="124" t="s">
        <v>108</v>
      </c>
      <c r="BX62" s="124" t="s">
        <v>5</v>
      </c>
      <c r="CL62" s="124" t="s">
        <v>20</v>
      </c>
      <c r="CM62" s="124" t="s">
        <v>85</v>
      </c>
    </row>
    <row r="63" s="4" customFormat="1" ht="16.5" customHeight="1">
      <c r="A63" s="125" t="s">
        <v>86</v>
      </c>
      <c r="B63" s="64"/>
      <c r="C63" s="126"/>
      <c r="D63" s="126"/>
      <c r="E63" s="127" t="s">
        <v>109</v>
      </c>
      <c r="F63" s="127"/>
      <c r="G63" s="127"/>
      <c r="H63" s="127"/>
      <c r="I63" s="127"/>
      <c r="J63" s="126"/>
      <c r="K63" s="127" t="s">
        <v>110</v>
      </c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8">
        <f>'SO 03-1 - Výsadba'!J32</f>
        <v>0</v>
      </c>
      <c r="AH63" s="126"/>
      <c r="AI63" s="126"/>
      <c r="AJ63" s="126"/>
      <c r="AK63" s="126"/>
      <c r="AL63" s="126"/>
      <c r="AM63" s="126"/>
      <c r="AN63" s="128">
        <f>SUM(AG63,AT63)</f>
        <v>0</v>
      </c>
      <c r="AO63" s="126"/>
      <c r="AP63" s="126"/>
      <c r="AQ63" s="129" t="s">
        <v>89</v>
      </c>
      <c r="AR63" s="66"/>
      <c r="AS63" s="130">
        <v>0</v>
      </c>
      <c r="AT63" s="131">
        <f>ROUND(SUM(AV63:AW63),2)</f>
        <v>0</v>
      </c>
      <c r="AU63" s="132">
        <f>'SO 03-1 - Výsadba'!P93</f>
        <v>0</v>
      </c>
      <c r="AV63" s="131">
        <f>'SO 03-1 - Výsadba'!J35</f>
        <v>0</v>
      </c>
      <c r="AW63" s="131">
        <f>'SO 03-1 - Výsadba'!J36</f>
        <v>0</v>
      </c>
      <c r="AX63" s="131">
        <f>'SO 03-1 - Výsadba'!J37</f>
        <v>0</v>
      </c>
      <c r="AY63" s="131">
        <f>'SO 03-1 - Výsadba'!J38</f>
        <v>0</v>
      </c>
      <c r="AZ63" s="131">
        <f>'SO 03-1 - Výsadba'!F35</f>
        <v>0</v>
      </c>
      <c r="BA63" s="131">
        <f>'SO 03-1 - Výsadba'!F36</f>
        <v>0</v>
      </c>
      <c r="BB63" s="131">
        <f>'SO 03-1 - Výsadba'!F37</f>
        <v>0</v>
      </c>
      <c r="BC63" s="131">
        <f>'SO 03-1 - Výsadba'!F38</f>
        <v>0</v>
      </c>
      <c r="BD63" s="133">
        <f>'SO 03-1 - Výsadba'!F39</f>
        <v>0</v>
      </c>
      <c r="BE63" s="4"/>
      <c r="BT63" s="134" t="s">
        <v>85</v>
      </c>
      <c r="BV63" s="134" t="s">
        <v>79</v>
      </c>
      <c r="BW63" s="134" t="s">
        <v>111</v>
      </c>
      <c r="BX63" s="134" t="s">
        <v>108</v>
      </c>
      <c r="CL63" s="134" t="s">
        <v>20</v>
      </c>
    </row>
    <row r="64" s="4" customFormat="1" ht="16.5" customHeight="1">
      <c r="A64" s="125" t="s">
        <v>86</v>
      </c>
      <c r="B64" s="64"/>
      <c r="C64" s="126"/>
      <c r="D64" s="126"/>
      <c r="E64" s="127" t="s">
        <v>112</v>
      </c>
      <c r="F64" s="127"/>
      <c r="G64" s="127"/>
      <c r="H64" s="127"/>
      <c r="I64" s="127"/>
      <c r="J64" s="126"/>
      <c r="K64" s="127" t="s">
        <v>113</v>
      </c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  <c r="AA64" s="127"/>
      <c r="AB64" s="127"/>
      <c r="AC64" s="127"/>
      <c r="AD64" s="127"/>
      <c r="AE64" s="127"/>
      <c r="AF64" s="127"/>
      <c r="AG64" s="128">
        <f>'SO 03-2 - 1. rok následné...'!J32</f>
        <v>0</v>
      </c>
      <c r="AH64" s="126"/>
      <c r="AI64" s="126"/>
      <c r="AJ64" s="126"/>
      <c r="AK64" s="126"/>
      <c r="AL64" s="126"/>
      <c r="AM64" s="126"/>
      <c r="AN64" s="128">
        <f>SUM(AG64,AT64)</f>
        <v>0</v>
      </c>
      <c r="AO64" s="126"/>
      <c r="AP64" s="126"/>
      <c r="AQ64" s="129" t="s">
        <v>89</v>
      </c>
      <c r="AR64" s="66"/>
      <c r="AS64" s="130">
        <v>0</v>
      </c>
      <c r="AT64" s="131">
        <f>ROUND(SUM(AV64:AW64),2)</f>
        <v>0</v>
      </c>
      <c r="AU64" s="132">
        <f>'SO 03-2 - 1. rok následné...'!P88</f>
        <v>0</v>
      </c>
      <c r="AV64" s="131">
        <f>'SO 03-2 - 1. rok následné...'!J35</f>
        <v>0</v>
      </c>
      <c r="AW64" s="131">
        <f>'SO 03-2 - 1. rok následné...'!J36</f>
        <v>0</v>
      </c>
      <c r="AX64" s="131">
        <f>'SO 03-2 - 1. rok následné...'!J37</f>
        <v>0</v>
      </c>
      <c r="AY64" s="131">
        <f>'SO 03-2 - 1. rok následné...'!J38</f>
        <v>0</v>
      </c>
      <c r="AZ64" s="131">
        <f>'SO 03-2 - 1. rok následné...'!F35</f>
        <v>0</v>
      </c>
      <c r="BA64" s="131">
        <f>'SO 03-2 - 1. rok následné...'!F36</f>
        <v>0</v>
      </c>
      <c r="BB64" s="131">
        <f>'SO 03-2 - 1. rok následné...'!F37</f>
        <v>0</v>
      </c>
      <c r="BC64" s="131">
        <f>'SO 03-2 - 1. rok následné...'!F38</f>
        <v>0</v>
      </c>
      <c r="BD64" s="133">
        <f>'SO 03-2 - 1. rok následné...'!F39</f>
        <v>0</v>
      </c>
      <c r="BE64" s="4"/>
      <c r="BT64" s="134" t="s">
        <v>85</v>
      </c>
      <c r="BV64" s="134" t="s">
        <v>79</v>
      </c>
      <c r="BW64" s="134" t="s">
        <v>114</v>
      </c>
      <c r="BX64" s="134" t="s">
        <v>108</v>
      </c>
      <c r="CL64" s="134" t="s">
        <v>20</v>
      </c>
    </row>
    <row r="65" s="4" customFormat="1" ht="16.5" customHeight="1">
      <c r="A65" s="125" t="s">
        <v>86</v>
      </c>
      <c r="B65" s="64"/>
      <c r="C65" s="126"/>
      <c r="D65" s="126"/>
      <c r="E65" s="127" t="s">
        <v>115</v>
      </c>
      <c r="F65" s="127"/>
      <c r="G65" s="127"/>
      <c r="H65" s="127"/>
      <c r="I65" s="127"/>
      <c r="J65" s="126"/>
      <c r="K65" s="127" t="s">
        <v>116</v>
      </c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  <c r="AA65" s="127"/>
      <c r="AB65" s="127"/>
      <c r="AC65" s="127"/>
      <c r="AD65" s="127"/>
      <c r="AE65" s="127"/>
      <c r="AF65" s="127"/>
      <c r="AG65" s="128">
        <f>'SO 03-3 - 2. rok následné...'!J32</f>
        <v>0</v>
      </c>
      <c r="AH65" s="126"/>
      <c r="AI65" s="126"/>
      <c r="AJ65" s="126"/>
      <c r="AK65" s="126"/>
      <c r="AL65" s="126"/>
      <c r="AM65" s="126"/>
      <c r="AN65" s="128">
        <f>SUM(AG65,AT65)</f>
        <v>0</v>
      </c>
      <c r="AO65" s="126"/>
      <c r="AP65" s="126"/>
      <c r="AQ65" s="129" t="s">
        <v>89</v>
      </c>
      <c r="AR65" s="66"/>
      <c r="AS65" s="130">
        <v>0</v>
      </c>
      <c r="AT65" s="131">
        <f>ROUND(SUM(AV65:AW65),2)</f>
        <v>0</v>
      </c>
      <c r="AU65" s="132">
        <f>'SO 03-3 - 2. rok následné...'!P88</f>
        <v>0</v>
      </c>
      <c r="AV65" s="131">
        <f>'SO 03-3 - 2. rok následné...'!J35</f>
        <v>0</v>
      </c>
      <c r="AW65" s="131">
        <f>'SO 03-3 - 2. rok následné...'!J36</f>
        <v>0</v>
      </c>
      <c r="AX65" s="131">
        <f>'SO 03-3 - 2. rok následné...'!J37</f>
        <v>0</v>
      </c>
      <c r="AY65" s="131">
        <f>'SO 03-3 - 2. rok následné...'!J38</f>
        <v>0</v>
      </c>
      <c r="AZ65" s="131">
        <f>'SO 03-3 - 2. rok následné...'!F35</f>
        <v>0</v>
      </c>
      <c r="BA65" s="131">
        <f>'SO 03-3 - 2. rok následné...'!F36</f>
        <v>0</v>
      </c>
      <c r="BB65" s="131">
        <f>'SO 03-3 - 2. rok následné...'!F37</f>
        <v>0</v>
      </c>
      <c r="BC65" s="131">
        <f>'SO 03-3 - 2. rok následné...'!F38</f>
        <v>0</v>
      </c>
      <c r="BD65" s="133">
        <f>'SO 03-3 - 2. rok následné...'!F39</f>
        <v>0</v>
      </c>
      <c r="BE65" s="4"/>
      <c r="BT65" s="134" t="s">
        <v>85</v>
      </c>
      <c r="BV65" s="134" t="s">
        <v>79</v>
      </c>
      <c r="BW65" s="134" t="s">
        <v>117</v>
      </c>
      <c r="BX65" s="134" t="s">
        <v>108</v>
      </c>
      <c r="CL65" s="134" t="s">
        <v>20</v>
      </c>
    </row>
    <row r="66" s="4" customFormat="1" ht="16.5" customHeight="1">
      <c r="A66" s="125" t="s">
        <v>86</v>
      </c>
      <c r="B66" s="64"/>
      <c r="C66" s="126"/>
      <c r="D66" s="126"/>
      <c r="E66" s="127" t="s">
        <v>118</v>
      </c>
      <c r="F66" s="127"/>
      <c r="G66" s="127"/>
      <c r="H66" s="127"/>
      <c r="I66" s="127"/>
      <c r="J66" s="126"/>
      <c r="K66" s="127" t="s">
        <v>119</v>
      </c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  <c r="AA66" s="127"/>
      <c r="AB66" s="127"/>
      <c r="AC66" s="127"/>
      <c r="AD66" s="127"/>
      <c r="AE66" s="127"/>
      <c r="AF66" s="127"/>
      <c r="AG66" s="128">
        <f>'SO 03-4 - 3. rok následné...'!J32</f>
        <v>0</v>
      </c>
      <c r="AH66" s="126"/>
      <c r="AI66" s="126"/>
      <c r="AJ66" s="126"/>
      <c r="AK66" s="126"/>
      <c r="AL66" s="126"/>
      <c r="AM66" s="126"/>
      <c r="AN66" s="128">
        <f>SUM(AG66,AT66)</f>
        <v>0</v>
      </c>
      <c r="AO66" s="126"/>
      <c r="AP66" s="126"/>
      <c r="AQ66" s="129" t="s">
        <v>89</v>
      </c>
      <c r="AR66" s="66"/>
      <c r="AS66" s="135">
        <v>0</v>
      </c>
      <c r="AT66" s="136">
        <f>ROUND(SUM(AV66:AW66),2)</f>
        <v>0</v>
      </c>
      <c r="AU66" s="137">
        <f>'SO 03-4 - 3. rok následné...'!P88</f>
        <v>0</v>
      </c>
      <c r="AV66" s="136">
        <f>'SO 03-4 - 3. rok následné...'!J35</f>
        <v>0</v>
      </c>
      <c r="AW66" s="136">
        <f>'SO 03-4 - 3. rok následné...'!J36</f>
        <v>0</v>
      </c>
      <c r="AX66" s="136">
        <f>'SO 03-4 - 3. rok následné...'!J37</f>
        <v>0</v>
      </c>
      <c r="AY66" s="136">
        <f>'SO 03-4 - 3. rok následné...'!J38</f>
        <v>0</v>
      </c>
      <c r="AZ66" s="136">
        <f>'SO 03-4 - 3. rok následné...'!F35</f>
        <v>0</v>
      </c>
      <c r="BA66" s="136">
        <f>'SO 03-4 - 3. rok následné...'!F36</f>
        <v>0</v>
      </c>
      <c r="BB66" s="136">
        <f>'SO 03-4 - 3. rok následné...'!F37</f>
        <v>0</v>
      </c>
      <c r="BC66" s="136">
        <f>'SO 03-4 - 3. rok následné...'!F38</f>
        <v>0</v>
      </c>
      <c r="BD66" s="138">
        <f>'SO 03-4 - 3. rok následné...'!F39</f>
        <v>0</v>
      </c>
      <c r="BE66" s="4"/>
      <c r="BT66" s="134" t="s">
        <v>85</v>
      </c>
      <c r="BV66" s="134" t="s">
        <v>79</v>
      </c>
      <c r="BW66" s="134" t="s">
        <v>120</v>
      </c>
      <c r="BX66" s="134" t="s">
        <v>108</v>
      </c>
      <c r="CL66" s="134" t="s">
        <v>20</v>
      </c>
    </row>
    <row r="67" s="2" customFormat="1" ht="30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5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61"/>
      <c r="AO68" s="61"/>
      <c r="AP68" s="61"/>
      <c r="AQ68" s="61"/>
      <c r="AR68" s="45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</sheetData>
  <sheetProtection sheet="1" formatColumns="0" formatRows="0" objects="1" scenarios="1" spinCount="100000" saltValue="m+22opplIEkdU5cUW9Zk63CMkIDDWgmKI0XIUv6/n49NVP67n3/lGSTwVxyQQOVND7WOuiNFAvC8fVSmMZxGlA==" hashValue="8OaAnWbFc8nSZO4rpCLBc/zgC22cwGTfOkuFq71HmZtBr0QsAhN28ircUllo8mKTK/8hrfircZmJpH00l2up0g==" algorithmName="SHA-512" password="CC35"/>
  <mergeCells count="86">
    <mergeCell ref="C52:G52"/>
    <mergeCell ref="D57:H57"/>
    <mergeCell ref="D55:H55"/>
    <mergeCell ref="D62:H62"/>
    <mergeCell ref="E56:I56"/>
    <mergeCell ref="E59:I59"/>
    <mergeCell ref="E60:I60"/>
    <mergeCell ref="E61:I61"/>
    <mergeCell ref="E63:I63"/>
    <mergeCell ref="E64:I64"/>
    <mergeCell ref="E58:I58"/>
    <mergeCell ref="I52:AF52"/>
    <mergeCell ref="J57:AF57"/>
    <mergeCell ref="J62:AF62"/>
    <mergeCell ref="J55:AF55"/>
    <mergeCell ref="K61:AF61"/>
    <mergeCell ref="K60:AF60"/>
    <mergeCell ref="K63:AF63"/>
    <mergeCell ref="K59:AF59"/>
    <mergeCell ref="K58:AF58"/>
    <mergeCell ref="K64:AF64"/>
    <mergeCell ref="K56:AF56"/>
    <mergeCell ref="L45:AO45"/>
    <mergeCell ref="E65:I65"/>
    <mergeCell ref="K65:AF65"/>
    <mergeCell ref="E66:I66"/>
    <mergeCell ref="K66:AF66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AK30:AO30"/>
    <mergeCell ref="W30:AE30"/>
    <mergeCell ref="L30:P30"/>
    <mergeCell ref="W31:AE31"/>
    <mergeCell ref="L31:P31"/>
    <mergeCell ref="AK31:AO31"/>
    <mergeCell ref="L32:P32"/>
    <mergeCell ref="W32:AE32"/>
    <mergeCell ref="AK32:AO32"/>
    <mergeCell ref="L33:P33"/>
    <mergeCell ref="W33:AE33"/>
    <mergeCell ref="AK33:AO33"/>
    <mergeCell ref="AK35:AO35"/>
    <mergeCell ref="X35:AB35"/>
    <mergeCell ref="AR2:BE2"/>
    <mergeCell ref="AG61:AM61"/>
    <mergeCell ref="AG57:AM57"/>
    <mergeCell ref="AG62:AM62"/>
    <mergeCell ref="AG60:AM60"/>
    <mergeCell ref="AG55:AM55"/>
    <mergeCell ref="AG52:AM52"/>
    <mergeCell ref="AG63:AM63"/>
    <mergeCell ref="AG56:AM56"/>
    <mergeCell ref="AG58:AM58"/>
    <mergeCell ref="AG64:AM64"/>
    <mergeCell ref="AG59:AM59"/>
    <mergeCell ref="AM49:AP49"/>
    <mergeCell ref="AM47:AN47"/>
    <mergeCell ref="AM50:AP50"/>
    <mergeCell ref="AN63:AP63"/>
    <mergeCell ref="AN64:AP64"/>
    <mergeCell ref="AN61:AP61"/>
    <mergeCell ref="AN52:AP52"/>
    <mergeCell ref="AN60:AP60"/>
    <mergeCell ref="AN59:AP59"/>
    <mergeCell ref="AN55:AP55"/>
    <mergeCell ref="AN56:AP56"/>
    <mergeCell ref="AN58:AP58"/>
    <mergeCell ref="AN62:AP62"/>
    <mergeCell ref="AN57:AP57"/>
    <mergeCell ref="AS49:AT51"/>
    <mergeCell ref="AN65:AP65"/>
    <mergeCell ref="AG65:AM65"/>
    <mergeCell ref="AN66:AP66"/>
    <mergeCell ref="AG66:AM66"/>
    <mergeCell ref="AN54:AP54"/>
  </mergeCells>
  <hyperlinks>
    <hyperlink ref="A56" location="'SO 01-1 - Cesta P4'!C2" display="/"/>
    <hyperlink ref="A58" location="'SO 02-1 - Cesta Pv1'!C2" display="/"/>
    <hyperlink ref="A59" location="'SO 02-2 - Cesta Pv2'!C2" display="/"/>
    <hyperlink ref="A60" location="'SO 02-3 - Cesta Pv3'!C2" display="/"/>
    <hyperlink ref="A61" location="'SO 02-4 - Cesta Pv11'!C2" display="/"/>
    <hyperlink ref="A63" location="'SO 03-1 - Výsadba'!C2" display="/"/>
    <hyperlink ref="A64" location="'SO 03-2 - 1. rok následné...'!C2" display="/"/>
    <hyperlink ref="A65" location="'SO 03-3 - 2. rok následné...'!C2" display="/"/>
    <hyperlink ref="A66" location="'SO 03-4 - 3. rok následné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120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85</v>
      </c>
    </row>
    <row r="4" s="1" customFormat="1" ht="24.96" customHeight="1">
      <c r="B4" s="21"/>
      <c r="D4" s="141" t="s">
        <v>121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Realizace SZ KoPÚ v k.ú. Velké Albrechtice - 1. etapa</v>
      </c>
      <c r="F7" s="143"/>
      <c r="G7" s="143"/>
      <c r="H7" s="143"/>
      <c r="L7" s="21"/>
    </row>
    <row r="8" s="1" customFormat="1" ht="12" customHeight="1">
      <c r="B8" s="21"/>
      <c r="D8" s="143" t="s">
        <v>122</v>
      </c>
      <c r="L8" s="21"/>
    </row>
    <row r="9" s="2" customFormat="1" ht="16.5" customHeight="1">
      <c r="A9" s="39"/>
      <c r="B9" s="45"/>
      <c r="C9" s="39"/>
      <c r="D9" s="39"/>
      <c r="E9" s="144" t="s">
        <v>1874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124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2040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19</v>
      </c>
      <c r="E13" s="39"/>
      <c r="F13" s="134" t="s">
        <v>20</v>
      </c>
      <c r="G13" s="39"/>
      <c r="H13" s="39"/>
      <c r="I13" s="143" t="s">
        <v>21</v>
      </c>
      <c r="J13" s="134" t="s">
        <v>20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23</v>
      </c>
      <c r="E14" s="39"/>
      <c r="F14" s="134" t="s">
        <v>24</v>
      </c>
      <c r="G14" s="39"/>
      <c r="H14" s="39"/>
      <c r="I14" s="143" t="s">
        <v>25</v>
      </c>
      <c r="J14" s="147" t="str">
        <f>'Rekapitulace stavby'!AN8</f>
        <v>27. 1. 2021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29</v>
      </c>
      <c r="E16" s="39"/>
      <c r="F16" s="39"/>
      <c r="G16" s="39"/>
      <c r="H16" s="39"/>
      <c r="I16" s="143" t="s">
        <v>30</v>
      </c>
      <c r="J16" s="134" t="s">
        <v>20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">
        <v>31</v>
      </c>
      <c r="F17" s="39"/>
      <c r="G17" s="39"/>
      <c r="H17" s="39"/>
      <c r="I17" s="143" t="s">
        <v>32</v>
      </c>
      <c r="J17" s="134" t="s">
        <v>20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33</v>
      </c>
      <c r="E19" s="39"/>
      <c r="F19" s="39"/>
      <c r="G19" s="39"/>
      <c r="H19" s="39"/>
      <c r="I19" s="143" t="s">
        <v>30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32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35</v>
      </c>
      <c r="E22" s="39"/>
      <c r="F22" s="39"/>
      <c r="G22" s="39"/>
      <c r="H22" s="39"/>
      <c r="I22" s="143" t="s">
        <v>30</v>
      </c>
      <c r="J22" s="134" t="s">
        <v>36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">
        <v>37</v>
      </c>
      <c r="F23" s="39"/>
      <c r="G23" s="39"/>
      <c r="H23" s="39"/>
      <c r="I23" s="143" t="s">
        <v>32</v>
      </c>
      <c r="J23" s="134" t="s">
        <v>38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40</v>
      </c>
      <c r="E25" s="39"/>
      <c r="F25" s="39"/>
      <c r="G25" s="39"/>
      <c r="H25" s="39"/>
      <c r="I25" s="143" t="s">
        <v>30</v>
      </c>
      <c r="J25" s="134" t="s">
        <v>20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">
        <v>1877</v>
      </c>
      <c r="F26" s="39"/>
      <c r="G26" s="39"/>
      <c r="H26" s="39"/>
      <c r="I26" s="143" t="s">
        <v>32</v>
      </c>
      <c r="J26" s="134" t="s">
        <v>20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41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48"/>
      <c r="B29" s="149"/>
      <c r="C29" s="148"/>
      <c r="D29" s="148"/>
      <c r="E29" s="150" t="s">
        <v>20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43</v>
      </c>
      <c r="E32" s="39"/>
      <c r="F32" s="39"/>
      <c r="G32" s="39"/>
      <c r="H32" s="39"/>
      <c r="I32" s="39"/>
      <c r="J32" s="154">
        <f>ROUND(J88,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45</v>
      </c>
      <c r="G34" s="39"/>
      <c r="H34" s="39"/>
      <c r="I34" s="155" t="s">
        <v>44</v>
      </c>
      <c r="J34" s="155" t="s">
        <v>46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47</v>
      </c>
      <c r="E35" s="143" t="s">
        <v>48</v>
      </c>
      <c r="F35" s="157">
        <f>ROUND((SUM(BE88:BE109)),  2)</f>
        <v>0</v>
      </c>
      <c r="G35" s="39"/>
      <c r="H35" s="39"/>
      <c r="I35" s="158">
        <v>0.20999999999999999</v>
      </c>
      <c r="J35" s="157">
        <f>ROUND(((SUM(BE88:BE109))*I35),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49</v>
      </c>
      <c r="F36" s="157">
        <f>ROUND((SUM(BF88:BF109)),  2)</f>
        <v>0</v>
      </c>
      <c r="G36" s="39"/>
      <c r="H36" s="39"/>
      <c r="I36" s="158">
        <v>0.14999999999999999</v>
      </c>
      <c r="J36" s="157">
        <f>ROUND(((SUM(BF88:BF109))*I36),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50</v>
      </c>
      <c r="F37" s="157">
        <f>ROUND((SUM(BG88:BG109)),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51</v>
      </c>
      <c r="F38" s="157">
        <f>ROUND((SUM(BH88:BH109)),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52</v>
      </c>
      <c r="F39" s="157">
        <f>ROUND((SUM(BI88:BI109)),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53</v>
      </c>
      <c r="E41" s="161"/>
      <c r="F41" s="161"/>
      <c r="G41" s="162" t="s">
        <v>54</v>
      </c>
      <c r="H41" s="163" t="s">
        <v>55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127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170" t="str">
        <f>E7</f>
        <v>Realizace SZ KoPÚ v k.ú. Velké Albrechtice - 1. etapa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122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1874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124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SO 03/4 - 3. rok následné péče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23</v>
      </c>
      <c r="D56" s="41"/>
      <c r="E56" s="41"/>
      <c r="F56" s="28" t="str">
        <f>F14</f>
        <v>k.ú. Velké Albrechtice</v>
      </c>
      <c r="G56" s="41"/>
      <c r="H56" s="41"/>
      <c r="I56" s="33" t="s">
        <v>25</v>
      </c>
      <c r="J56" s="73" t="str">
        <f>IF(J14="","",J14)</f>
        <v>27. 1. 2021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40.05" customHeight="1">
      <c r="A58" s="39"/>
      <c r="B58" s="40"/>
      <c r="C58" s="33" t="s">
        <v>29</v>
      </c>
      <c r="D58" s="41"/>
      <c r="E58" s="41"/>
      <c r="F58" s="28" t="str">
        <f>E17</f>
        <v>SPÚ, Pobočka Nový Jičín</v>
      </c>
      <c r="G58" s="41"/>
      <c r="H58" s="41"/>
      <c r="I58" s="33" t="s">
        <v>35</v>
      </c>
      <c r="J58" s="37" t="str">
        <f>E23</f>
        <v>Hanousek s.r.o., Barákova 41, 79601 Prostějov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5.65" customHeight="1">
      <c r="A59" s="39"/>
      <c r="B59" s="40"/>
      <c r="C59" s="33" t="s">
        <v>33</v>
      </c>
      <c r="D59" s="41"/>
      <c r="E59" s="41"/>
      <c r="F59" s="28" t="str">
        <f>IF(E20="","",E20)</f>
        <v>Vyplň údaj</v>
      </c>
      <c r="G59" s="41"/>
      <c r="H59" s="41"/>
      <c r="I59" s="33" t="s">
        <v>40</v>
      </c>
      <c r="J59" s="37" t="str">
        <f>E26</f>
        <v>Ing. Michaela Hanousková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128</v>
      </c>
      <c r="D61" s="172"/>
      <c r="E61" s="172"/>
      <c r="F61" s="172"/>
      <c r="G61" s="172"/>
      <c r="H61" s="172"/>
      <c r="I61" s="172"/>
      <c r="J61" s="173" t="s">
        <v>129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75</v>
      </c>
      <c r="D63" s="41"/>
      <c r="E63" s="41"/>
      <c r="F63" s="41"/>
      <c r="G63" s="41"/>
      <c r="H63" s="41"/>
      <c r="I63" s="41"/>
      <c r="J63" s="103">
        <f>J88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130</v>
      </c>
    </row>
    <row r="64" s="9" customFormat="1" ht="24.96" customHeight="1">
      <c r="A64" s="9"/>
      <c r="B64" s="175"/>
      <c r="C64" s="176"/>
      <c r="D64" s="177" t="s">
        <v>131</v>
      </c>
      <c r="E64" s="178"/>
      <c r="F64" s="178"/>
      <c r="G64" s="178"/>
      <c r="H64" s="178"/>
      <c r="I64" s="178"/>
      <c r="J64" s="179">
        <f>J89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1"/>
      <c r="C65" s="126"/>
      <c r="D65" s="182" t="s">
        <v>132</v>
      </c>
      <c r="E65" s="183"/>
      <c r="F65" s="183"/>
      <c r="G65" s="183"/>
      <c r="H65" s="183"/>
      <c r="I65" s="183"/>
      <c r="J65" s="184">
        <f>J90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1"/>
      <c r="C66" s="126"/>
      <c r="D66" s="182" t="s">
        <v>140</v>
      </c>
      <c r="E66" s="183"/>
      <c r="F66" s="183"/>
      <c r="G66" s="183"/>
      <c r="H66" s="183"/>
      <c r="I66" s="183"/>
      <c r="J66" s="184">
        <f>J107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4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="2" customFormat="1" ht="6.96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149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6.5" customHeight="1">
      <c r="A76" s="39"/>
      <c r="B76" s="40"/>
      <c r="C76" s="41"/>
      <c r="D76" s="41"/>
      <c r="E76" s="170" t="str">
        <f>E7</f>
        <v>Realizace SZ KoPÚ v k.ú. Velké Albrechtice - 1. etapa</v>
      </c>
      <c r="F76" s="33"/>
      <c r="G76" s="33"/>
      <c r="H76" s="33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1" customFormat="1" ht="12" customHeight="1">
      <c r="B77" s="22"/>
      <c r="C77" s="33" t="s">
        <v>122</v>
      </c>
      <c r="D77" s="23"/>
      <c r="E77" s="23"/>
      <c r="F77" s="23"/>
      <c r="G77" s="23"/>
      <c r="H77" s="23"/>
      <c r="I77" s="23"/>
      <c r="J77" s="23"/>
      <c r="K77" s="23"/>
      <c r="L77" s="21"/>
    </row>
    <row r="78" s="2" customFormat="1" ht="16.5" customHeight="1">
      <c r="A78" s="39"/>
      <c r="B78" s="40"/>
      <c r="C78" s="41"/>
      <c r="D78" s="41"/>
      <c r="E78" s="170" t="s">
        <v>1874</v>
      </c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2" customHeight="1">
      <c r="A79" s="39"/>
      <c r="B79" s="40"/>
      <c r="C79" s="33" t="s">
        <v>124</v>
      </c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6.5" customHeight="1">
      <c r="A80" s="39"/>
      <c r="B80" s="40"/>
      <c r="C80" s="41"/>
      <c r="D80" s="41"/>
      <c r="E80" s="70" t="str">
        <f>E11</f>
        <v>SO 03/4 - 3. rok následné péče</v>
      </c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2" customHeight="1">
      <c r="A82" s="39"/>
      <c r="B82" s="40"/>
      <c r="C82" s="33" t="s">
        <v>23</v>
      </c>
      <c r="D82" s="41"/>
      <c r="E82" s="41"/>
      <c r="F82" s="28" t="str">
        <f>F14</f>
        <v>k.ú. Velké Albrechtice</v>
      </c>
      <c r="G82" s="41"/>
      <c r="H82" s="41"/>
      <c r="I82" s="33" t="s">
        <v>25</v>
      </c>
      <c r="J82" s="73" t="str">
        <f>IF(J14="","",J14)</f>
        <v>27. 1. 2021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40.05" customHeight="1">
      <c r="A84" s="39"/>
      <c r="B84" s="40"/>
      <c r="C84" s="33" t="s">
        <v>29</v>
      </c>
      <c r="D84" s="41"/>
      <c r="E84" s="41"/>
      <c r="F84" s="28" t="str">
        <f>E17</f>
        <v>SPÚ, Pobočka Nový Jičín</v>
      </c>
      <c r="G84" s="41"/>
      <c r="H84" s="41"/>
      <c r="I84" s="33" t="s">
        <v>35</v>
      </c>
      <c r="J84" s="37" t="str">
        <f>E23</f>
        <v>Hanousek s.r.o., Barákova 41, 79601 Prostějov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25.65" customHeight="1">
      <c r="A85" s="39"/>
      <c r="B85" s="40"/>
      <c r="C85" s="33" t="s">
        <v>33</v>
      </c>
      <c r="D85" s="41"/>
      <c r="E85" s="41"/>
      <c r="F85" s="28" t="str">
        <f>IF(E20="","",E20)</f>
        <v>Vyplň údaj</v>
      </c>
      <c r="G85" s="41"/>
      <c r="H85" s="41"/>
      <c r="I85" s="33" t="s">
        <v>40</v>
      </c>
      <c r="J85" s="37" t="str">
        <f>E26</f>
        <v>Ing. Michaela Hanousková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0.32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11" customFormat="1" ht="29.28" customHeight="1">
      <c r="A87" s="186"/>
      <c r="B87" s="187"/>
      <c r="C87" s="188" t="s">
        <v>150</v>
      </c>
      <c r="D87" s="189" t="s">
        <v>62</v>
      </c>
      <c r="E87" s="189" t="s">
        <v>58</v>
      </c>
      <c r="F87" s="189" t="s">
        <v>59</v>
      </c>
      <c r="G87" s="189" t="s">
        <v>151</v>
      </c>
      <c r="H87" s="189" t="s">
        <v>152</v>
      </c>
      <c r="I87" s="189" t="s">
        <v>153</v>
      </c>
      <c r="J87" s="189" t="s">
        <v>129</v>
      </c>
      <c r="K87" s="190" t="s">
        <v>154</v>
      </c>
      <c r="L87" s="191"/>
      <c r="M87" s="93" t="s">
        <v>20</v>
      </c>
      <c r="N87" s="94" t="s">
        <v>47</v>
      </c>
      <c r="O87" s="94" t="s">
        <v>155</v>
      </c>
      <c r="P87" s="94" t="s">
        <v>156</v>
      </c>
      <c r="Q87" s="94" t="s">
        <v>157</v>
      </c>
      <c r="R87" s="94" t="s">
        <v>158</v>
      </c>
      <c r="S87" s="94" t="s">
        <v>159</v>
      </c>
      <c r="T87" s="95" t="s">
        <v>160</v>
      </c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</row>
    <row r="88" s="2" customFormat="1" ht="22.8" customHeight="1">
      <c r="A88" s="39"/>
      <c r="B88" s="40"/>
      <c r="C88" s="100" t="s">
        <v>161</v>
      </c>
      <c r="D88" s="41"/>
      <c r="E88" s="41"/>
      <c r="F88" s="41"/>
      <c r="G88" s="41"/>
      <c r="H88" s="41"/>
      <c r="I88" s="41"/>
      <c r="J88" s="192">
        <f>BK88</f>
        <v>0</v>
      </c>
      <c r="K88" s="41"/>
      <c r="L88" s="45"/>
      <c r="M88" s="96"/>
      <c r="N88" s="193"/>
      <c r="O88" s="97"/>
      <c r="P88" s="194">
        <f>P89</f>
        <v>0</v>
      </c>
      <c r="Q88" s="97"/>
      <c r="R88" s="194">
        <f>R89</f>
        <v>0.030300000000000001</v>
      </c>
      <c r="S88" s="97"/>
      <c r="T88" s="195">
        <f>T89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76</v>
      </c>
      <c r="AU88" s="18" t="s">
        <v>130</v>
      </c>
      <c r="BK88" s="196">
        <f>BK89</f>
        <v>0</v>
      </c>
    </row>
    <row r="89" s="12" customFormat="1" ht="25.92" customHeight="1">
      <c r="A89" s="12"/>
      <c r="B89" s="197"/>
      <c r="C89" s="198"/>
      <c r="D89" s="199" t="s">
        <v>76</v>
      </c>
      <c r="E89" s="200" t="s">
        <v>162</v>
      </c>
      <c r="F89" s="200" t="s">
        <v>163</v>
      </c>
      <c r="G89" s="198"/>
      <c r="H89" s="198"/>
      <c r="I89" s="201"/>
      <c r="J89" s="202">
        <f>BK89</f>
        <v>0</v>
      </c>
      <c r="K89" s="198"/>
      <c r="L89" s="203"/>
      <c r="M89" s="204"/>
      <c r="N89" s="205"/>
      <c r="O89" s="205"/>
      <c r="P89" s="206">
        <f>P90+P107</f>
        <v>0</v>
      </c>
      <c r="Q89" s="205"/>
      <c r="R89" s="206">
        <f>R90+R107</f>
        <v>0.030300000000000001</v>
      </c>
      <c r="S89" s="205"/>
      <c r="T89" s="207">
        <f>T90+T107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8" t="s">
        <v>22</v>
      </c>
      <c r="AT89" s="209" t="s">
        <v>76</v>
      </c>
      <c r="AU89" s="209" t="s">
        <v>77</v>
      </c>
      <c r="AY89" s="208" t="s">
        <v>164</v>
      </c>
      <c r="BK89" s="210">
        <f>BK90+BK107</f>
        <v>0</v>
      </c>
    </row>
    <row r="90" s="12" customFormat="1" ht="22.8" customHeight="1">
      <c r="A90" s="12"/>
      <c r="B90" s="197"/>
      <c r="C90" s="198"/>
      <c r="D90" s="199" t="s">
        <v>76</v>
      </c>
      <c r="E90" s="211" t="s">
        <v>22</v>
      </c>
      <c r="F90" s="211" t="s">
        <v>165</v>
      </c>
      <c r="G90" s="198"/>
      <c r="H90" s="198"/>
      <c r="I90" s="201"/>
      <c r="J90" s="212">
        <f>BK90</f>
        <v>0</v>
      </c>
      <c r="K90" s="198"/>
      <c r="L90" s="203"/>
      <c r="M90" s="204"/>
      <c r="N90" s="205"/>
      <c r="O90" s="205"/>
      <c r="P90" s="206">
        <f>SUM(P91:P106)</f>
        <v>0</v>
      </c>
      <c r="Q90" s="205"/>
      <c r="R90" s="206">
        <f>SUM(R91:R106)</f>
        <v>0.030300000000000001</v>
      </c>
      <c r="S90" s="205"/>
      <c r="T90" s="207">
        <f>SUM(T91:T106)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8" t="s">
        <v>22</v>
      </c>
      <c r="AT90" s="209" t="s">
        <v>76</v>
      </c>
      <c r="AU90" s="209" t="s">
        <v>22</v>
      </c>
      <c r="AY90" s="208" t="s">
        <v>164</v>
      </c>
      <c r="BK90" s="210">
        <f>SUM(BK91:BK106)</f>
        <v>0</v>
      </c>
    </row>
    <row r="91" s="2" customFormat="1" ht="14.4" customHeight="1">
      <c r="A91" s="39"/>
      <c r="B91" s="40"/>
      <c r="C91" s="213" t="s">
        <v>22</v>
      </c>
      <c r="D91" s="213" t="s">
        <v>166</v>
      </c>
      <c r="E91" s="214" t="s">
        <v>2024</v>
      </c>
      <c r="F91" s="215" t="s">
        <v>2025</v>
      </c>
      <c r="G91" s="216" t="s">
        <v>169</v>
      </c>
      <c r="H91" s="217">
        <v>19866</v>
      </c>
      <c r="I91" s="218"/>
      <c r="J91" s="219">
        <f>ROUND(I91*H91,2)</f>
        <v>0</v>
      </c>
      <c r="K91" s="215" t="s">
        <v>170</v>
      </c>
      <c r="L91" s="45"/>
      <c r="M91" s="220" t="s">
        <v>20</v>
      </c>
      <c r="N91" s="221" t="s">
        <v>48</v>
      </c>
      <c r="O91" s="85"/>
      <c r="P91" s="222">
        <f>O91*H91</f>
        <v>0</v>
      </c>
      <c r="Q91" s="222">
        <v>0</v>
      </c>
      <c r="R91" s="222">
        <f>Q91*H91</f>
        <v>0</v>
      </c>
      <c r="S91" s="222">
        <v>0</v>
      </c>
      <c r="T91" s="223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4" t="s">
        <v>171</v>
      </c>
      <c r="AT91" s="224" t="s">
        <v>166</v>
      </c>
      <c r="AU91" s="224" t="s">
        <v>85</v>
      </c>
      <c r="AY91" s="18" t="s">
        <v>164</v>
      </c>
      <c r="BE91" s="225">
        <f>IF(N91="základní",J91,0)</f>
        <v>0</v>
      </c>
      <c r="BF91" s="225">
        <f>IF(N91="snížená",J91,0)</f>
        <v>0</v>
      </c>
      <c r="BG91" s="225">
        <f>IF(N91="zákl. přenesená",J91,0)</f>
        <v>0</v>
      </c>
      <c r="BH91" s="225">
        <f>IF(N91="sníž. přenesená",J91,0)</f>
        <v>0</v>
      </c>
      <c r="BI91" s="225">
        <f>IF(N91="nulová",J91,0)</f>
        <v>0</v>
      </c>
      <c r="BJ91" s="18" t="s">
        <v>22</v>
      </c>
      <c r="BK91" s="225">
        <f>ROUND(I91*H91,2)</f>
        <v>0</v>
      </c>
      <c r="BL91" s="18" t="s">
        <v>171</v>
      </c>
      <c r="BM91" s="224" t="s">
        <v>2026</v>
      </c>
    </row>
    <row r="92" s="2" customFormat="1">
      <c r="A92" s="39"/>
      <c r="B92" s="40"/>
      <c r="C92" s="41"/>
      <c r="D92" s="226" t="s">
        <v>173</v>
      </c>
      <c r="E92" s="41"/>
      <c r="F92" s="227" t="s">
        <v>2027</v>
      </c>
      <c r="G92" s="41"/>
      <c r="H92" s="41"/>
      <c r="I92" s="228"/>
      <c r="J92" s="41"/>
      <c r="K92" s="41"/>
      <c r="L92" s="45"/>
      <c r="M92" s="229"/>
      <c r="N92" s="230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173</v>
      </c>
      <c r="AU92" s="18" t="s">
        <v>85</v>
      </c>
    </row>
    <row r="93" s="2" customFormat="1" ht="14.4" customHeight="1">
      <c r="A93" s="39"/>
      <c r="B93" s="40"/>
      <c r="C93" s="213" t="s">
        <v>85</v>
      </c>
      <c r="D93" s="213" t="s">
        <v>166</v>
      </c>
      <c r="E93" s="214" t="s">
        <v>2041</v>
      </c>
      <c r="F93" s="215" t="s">
        <v>2042</v>
      </c>
      <c r="G93" s="216" t="s">
        <v>434</v>
      </c>
      <c r="H93" s="217">
        <v>729</v>
      </c>
      <c r="I93" s="218"/>
      <c r="J93" s="219">
        <f>ROUND(I93*H93,2)</f>
        <v>0</v>
      </c>
      <c r="K93" s="215" t="s">
        <v>170</v>
      </c>
      <c r="L93" s="45"/>
      <c r="M93" s="220" t="s">
        <v>20</v>
      </c>
      <c r="N93" s="221" t="s">
        <v>48</v>
      </c>
      <c r="O93" s="85"/>
      <c r="P93" s="222">
        <f>O93*H93</f>
        <v>0</v>
      </c>
      <c r="Q93" s="222">
        <v>0</v>
      </c>
      <c r="R93" s="222">
        <f>Q93*H93</f>
        <v>0</v>
      </c>
      <c r="S93" s="222">
        <v>0</v>
      </c>
      <c r="T93" s="22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4" t="s">
        <v>171</v>
      </c>
      <c r="AT93" s="224" t="s">
        <v>166</v>
      </c>
      <c r="AU93" s="224" t="s">
        <v>85</v>
      </c>
      <c r="AY93" s="18" t="s">
        <v>164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8" t="s">
        <v>22</v>
      </c>
      <c r="BK93" s="225">
        <f>ROUND(I93*H93,2)</f>
        <v>0</v>
      </c>
      <c r="BL93" s="18" t="s">
        <v>171</v>
      </c>
      <c r="BM93" s="224" t="s">
        <v>2043</v>
      </c>
    </row>
    <row r="94" s="2" customFormat="1">
      <c r="A94" s="39"/>
      <c r="B94" s="40"/>
      <c r="C94" s="41"/>
      <c r="D94" s="226" t="s">
        <v>173</v>
      </c>
      <c r="E94" s="41"/>
      <c r="F94" s="227" t="s">
        <v>2044</v>
      </c>
      <c r="G94" s="41"/>
      <c r="H94" s="41"/>
      <c r="I94" s="228"/>
      <c r="J94" s="41"/>
      <c r="K94" s="41"/>
      <c r="L94" s="45"/>
      <c r="M94" s="229"/>
      <c r="N94" s="230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173</v>
      </c>
      <c r="AU94" s="18" t="s">
        <v>85</v>
      </c>
    </row>
    <row r="95" s="2" customFormat="1" ht="14.4" customHeight="1">
      <c r="A95" s="39"/>
      <c r="B95" s="40"/>
      <c r="C95" s="213" t="s">
        <v>186</v>
      </c>
      <c r="D95" s="213" t="s">
        <v>166</v>
      </c>
      <c r="E95" s="214" t="s">
        <v>586</v>
      </c>
      <c r="F95" s="215" t="s">
        <v>2028</v>
      </c>
      <c r="G95" s="216" t="s">
        <v>744</v>
      </c>
      <c r="H95" s="217">
        <v>729</v>
      </c>
      <c r="I95" s="218"/>
      <c r="J95" s="219">
        <f>ROUND(I95*H95,2)</f>
        <v>0</v>
      </c>
      <c r="K95" s="215" t="s">
        <v>20</v>
      </c>
      <c r="L95" s="45"/>
      <c r="M95" s="220" t="s">
        <v>20</v>
      </c>
      <c r="N95" s="221" t="s">
        <v>48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171</v>
      </c>
      <c r="AT95" s="224" t="s">
        <v>166</v>
      </c>
      <c r="AU95" s="224" t="s">
        <v>85</v>
      </c>
      <c r="AY95" s="18" t="s">
        <v>164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22</v>
      </c>
      <c r="BK95" s="225">
        <f>ROUND(I95*H95,2)</f>
        <v>0</v>
      </c>
      <c r="BL95" s="18" t="s">
        <v>171</v>
      </c>
      <c r="BM95" s="224" t="s">
        <v>2029</v>
      </c>
    </row>
    <row r="96" s="2" customFormat="1">
      <c r="A96" s="39"/>
      <c r="B96" s="40"/>
      <c r="C96" s="41"/>
      <c r="D96" s="226" t="s">
        <v>173</v>
      </c>
      <c r="E96" s="41"/>
      <c r="F96" s="227" t="s">
        <v>2030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173</v>
      </c>
      <c r="AU96" s="18" t="s">
        <v>85</v>
      </c>
    </row>
    <row r="97" s="2" customFormat="1" ht="14.4" customHeight="1">
      <c r="A97" s="39"/>
      <c r="B97" s="40"/>
      <c r="C97" s="213" t="s">
        <v>171</v>
      </c>
      <c r="D97" s="213" t="s">
        <v>166</v>
      </c>
      <c r="E97" s="214" t="s">
        <v>1915</v>
      </c>
      <c r="F97" s="215" t="s">
        <v>1916</v>
      </c>
      <c r="G97" s="216" t="s">
        <v>169</v>
      </c>
      <c r="H97" s="217">
        <v>835.5</v>
      </c>
      <c r="I97" s="218"/>
      <c r="J97" s="219">
        <f>ROUND(I97*H97,2)</f>
        <v>0</v>
      </c>
      <c r="K97" s="215" t="s">
        <v>170</v>
      </c>
      <c r="L97" s="45"/>
      <c r="M97" s="220" t="s">
        <v>20</v>
      </c>
      <c r="N97" s="221" t="s">
        <v>48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171</v>
      </c>
      <c r="AT97" s="224" t="s">
        <v>166</v>
      </c>
      <c r="AU97" s="224" t="s">
        <v>85</v>
      </c>
      <c r="AY97" s="18" t="s">
        <v>164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22</v>
      </c>
      <c r="BK97" s="225">
        <f>ROUND(I97*H97,2)</f>
        <v>0</v>
      </c>
      <c r="BL97" s="18" t="s">
        <v>171</v>
      </c>
      <c r="BM97" s="224" t="s">
        <v>2031</v>
      </c>
    </row>
    <row r="98" s="2" customFormat="1">
      <c r="A98" s="39"/>
      <c r="B98" s="40"/>
      <c r="C98" s="41"/>
      <c r="D98" s="226" t="s">
        <v>173</v>
      </c>
      <c r="E98" s="41"/>
      <c r="F98" s="227" t="s">
        <v>1918</v>
      </c>
      <c r="G98" s="41"/>
      <c r="H98" s="41"/>
      <c r="I98" s="228"/>
      <c r="J98" s="41"/>
      <c r="K98" s="41"/>
      <c r="L98" s="45"/>
      <c r="M98" s="229"/>
      <c r="N98" s="23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173</v>
      </c>
      <c r="AU98" s="18" t="s">
        <v>85</v>
      </c>
    </row>
    <row r="99" s="2" customFormat="1" ht="24.15" customHeight="1">
      <c r="A99" s="39"/>
      <c r="B99" s="40"/>
      <c r="C99" s="213" t="s">
        <v>200</v>
      </c>
      <c r="D99" s="213" t="s">
        <v>166</v>
      </c>
      <c r="E99" s="214" t="s">
        <v>1923</v>
      </c>
      <c r="F99" s="215" t="s">
        <v>1924</v>
      </c>
      <c r="G99" s="216" t="s">
        <v>1925</v>
      </c>
      <c r="H99" s="217">
        <v>6.6399999999999997</v>
      </c>
      <c r="I99" s="218"/>
      <c r="J99" s="219">
        <f>ROUND(I99*H99,2)</f>
        <v>0</v>
      </c>
      <c r="K99" s="215" t="s">
        <v>170</v>
      </c>
      <c r="L99" s="45"/>
      <c r="M99" s="220" t="s">
        <v>20</v>
      </c>
      <c r="N99" s="221" t="s">
        <v>48</v>
      </c>
      <c r="O99" s="85"/>
      <c r="P99" s="222">
        <f>O99*H99</f>
        <v>0</v>
      </c>
      <c r="Q99" s="222">
        <v>0</v>
      </c>
      <c r="R99" s="222">
        <f>Q99*H99</f>
        <v>0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171</v>
      </c>
      <c r="AT99" s="224" t="s">
        <v>166</v>
      </c>
      <c r="AU99" s="224" t="s">
        <v>85</v>
      </c>
      <c r="AY99" s="18" t="s">
        <v>164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22</v>
      </c>
      <c r="BK99" s="225">
        <f>ROUND(I99*H99,2)</f>
        <v>0</v>
      </c>
      <c r="BL99" s="18" t="s">
        <v>171</v>
      </c>
      <c r="BM99" s="224" t="s">
        <v>2032</v>
      </c>
    </row>
    <row r="100" s="2" customFormat="1">
      <c r="A100" s="39"/>
      <c r="B100" s="40"/>
      <c r="C100" s="41"/>
      <c r="D100" s="226" t="s">
        <v>173</v>
      </c>
      <c r="E100" s="41"/>
      <c r="F100" s="227" t="s">
        <v>1927</v>
      </c>
      <c r="G100" s="41"/>
      <c r="H100" s="41"/>
      <c r="I100" s="228"/>
      <c r="J100" s="41"/>
      <c r="K100" s="41"/>
      <c r="L100" s="45"/>
      <c r="M100" s="229"/>
      <c r="N100" s="230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173</v>
      </c>
      <c r="AU100" s="18" t="s">
        <v>85</v>
      </c>
    </row>
    <row r="101" s="2" customFormat="1" ht="14.4" customHeight="1">
      <c r="A101" s="39"/>
      <c r="B101" s="40"/>
      <c r="C101" s="263" t="s">
        <v>208</v>
      </c>
      <c r="D101" s="263" t="s">
        <v>270</v>
      </c>
      <c r="E101" s="264" t="s">
        <v>609</v>
      </c>
      <c r="F101" s="265" t="s">
        <v>2033</v>
      </c>
      <c r="G101" s="266" t="s">
        <v>2034</v>
      </c>
      <c r="H101" s="267">
        <v>25</v>
      </c>
      <c r="I101" s="268"/>
      <c r="J101" s="269">
        <f>ROUND(I101*H101,2)</f>
        <v>0</v>
      </c>
      <c r="K101" s="265" t="s">
        <v>20</v>
      </c>
      <c r="L101" s="270"/>
      <c r="M101" s="271" t="s">
        <v>20</v>
      </c>
      <c r="N101" s="272" t="s">
        <v>48</v>
      </c>
      <c r="O101" s="85"/>
      <c r="P101" s="222">
        <f>O101*H101</f>
        <v>0</v>
      </c>
      <c r="Q101" s="222">
        <v>0.001</v>
      </c>
      <c r="R101" s="222">
        <f>Q101*H101</f>
        <v>0.025000000000000001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226</v>
      </c>
      <c r="AT101" s="224" t="s">
        <v>270</v>
      </c>
      <c r="AU101" s="224" t="s">
        <v>85</v>
      </c>
      <c r="AY101" s="18" t="s">
        <v>164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22</v>
      </c>
      <c r="BK101" s="225">
        <f>ROUND(I101*H101,2)</f>
        <v>0</v>
      </c>
      <c r="BL101" s="18" t="s">
        <v>171</v>
      </c>
      <c r="BM101" s="224" t="s">
        <v>2035</v>
      </c>
    </row>
    <row r="102" s="2" customFormat="1">
      <c r="A102" s="39"/>
      <c r="B102" s="40"/>
      <c r="C102" s="41"/>
      <c r="D102" s="226" t="s">
        <v>173</v>
      </c>
      <c r="E102" s="41"/>
      <c r="F102" s="227" t="s">
        <v>2033</v>
      </c>
      <c r="G102" s="41"/>
      <c r="H102" s="41"/>
      <c r="I102" s="228"/>
      <c r="J102" s="41"/>
      <c r="K102" s="41"/>
      <c r="L102" s="45"/>
      <c r="M102" s="229"/>
      <c r="N102" s="23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173</v>
      </c>
      <c r="AU102" s="18" t="s">
        <v>85</v>
      </c>
    </row>
    <row r="103" s="2" customFormat="1" ht="14.4" customHeight="1">
      <c r="A103" s="39"/>
      <c r="B103" s="40"/>
      <c r="C103" s="263" t="s">
        <v>215</v>
      </c>
      <c r="D103" s="263" t="s">
        <v>270</v>
      </c>
      <c r="E103" s="264" t="s">
        <v>613</v>
      </c>
      <c r="F103" s="265" t="s">
        <v>1928</v>
      </c>
      <c r="G103" s="266" t="s">
        <v>354</v>
      </c>
      <c r="H103" s="267">
        <v>5.2999999999999998</v>
      </c>
      <c r="I103" s="268"/>
      <c r="J103" s="269">
        <f>ROUND(I103*H103,2)</f>
        <v>0</v>
      </c>
      <c r="K103" s="265" t="s">
        <v>20</v>
      </c>
      <c r="L103" s="270"/>
      <c r="M103" s="271" t="s">
        <v>20</v>
      </c>
      <c r="N103" s="272" t="s">
        <v>48</v>
      </c>
      <c r="O103" s="85"/>
      <c r="P103" s="222">
        <f>O103*H103</f>
        <v>0</v>
      </c>
      <c r="Q103" s="222">
        <v>0.001</v>
      </c>
      <c r="R103" s="222">
        <f>Q103*H103</f>
        <v>0.0053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226</v>
      </c>
      <c r="AT103" s="224" t="s">
        <v>270</v>
      </c>
      <c r="AU103" s="224" t="s">
        <v>85</v>
      </c>
      <c r="AY103" s="18" t="s">
        <v>164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22</v>
      </c>
      <c r="BK103" s="225">
        <f>ROUND(I103*H103,2)</f>
        <v>0</v>
      </c>
      <c r="BL103" s="18" t="s">
        <v>171</v>
      </c>
      <c r="BM103" s="224" t="s">
        <v>2036</v>
      </c>
    </row>
    <row r="104" s="2" customFormat="1">
      <c r="A104" s="39"/>
      <c r="B104" s="40"/>
      <c r="C104" s="41"/>
      <c r="D104" s="226" t="s">
        <v>173</v>
      </c>
      <c r="E104" s="41"/>
      <c r="F104" s="227" t="s">
        <v>1928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173</v>
      </c>
      <c r="AU104" s="18" t="s">
        <v>85</v>
      </c>
    </row>
    <row r="105" s="2" customFormat="1" ht="14.4" customHeight="1">
      <c r="A105" s="39"/>
      <c r="B105" s="40"/>
      <c r="C105" s="213" t="s">
        <v>226</v>
      </c>
      <c r="D105" s="213" t="s">
        <v>166</v>
      </c>
      <c r="E105" s="214" t="s">
        <v>2005</v>
      </c>
      <c r="F105" s="215" t="s">
        <v>2006</v>
      </c>
      <c r="G105" s="216" t="s">
        <v>180</v>
      </c>
      <c r="H105" s="217">
        <v>60.5</v>
      </c>
      <c r="I105" s="218"/>
      <c r="J105" s="219">
        <f>ROUND(I105*H105,2)</f>
        <v>0</v>
      </c>
      <c r="K105" s="215" t="s">
        <v>170</v>
      </c>
      <c r="L105" s="45"/>
      <c r="M105" s="220" t="s">
        <v>20</v>
      </c>
      <c r="N105" s="221" t="s">
        <v>48</v>
      </c>
      <c r="O105" s="85"/>
      <c r="P105" s="222">
        <f>O105*H105</f>
        <v>0</v>
      </c>
      <c r="Q105" s="222">
        <v>0</v>
      </c>
      <c r="R105" s="222">
        <f>Q105*H105</f>
        <v>0</v>
      </c>
      <c r="S105" s="222">
        <v>0</v>
      </c>
      <c r="T105" s="223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4" t="s">
        <v>171</v>
      </c>
      <c r="AT105" s="224" t="s">
        <v>166</v>
      </c>
      <c r="AU105" s="224" t="s">
        <v>85</v>
      </c>
      <c r="AY105" s="18" t="s">
        <v>164</v>
      </c>
      <c r="BE105" s="225">
        <f>IF(N105="základní",J105,0)</f>
        <v>0</v>
      </c>
      <c r="BF105" s="225">
        <f>IF(N105="snížená",J105,0)</f>
        <v>0</v>
      </c>
      <c r="BG105" s="225">
        <f>IF(N105="zákl. přenesená",J105,0)</f>
        <v>0</v>
      </c>
      <c r="BH105" s="225">
        <f>IF(N105="sníž. přenesená",J105,0)</f>
        <v>0</v>
      </c>
      <c r="BI105" s="225">
        <f>IF(N105="nulová",J105,0)</f>
        <v>0</v>
      </c>
      <c r="BJ105" s="18" t="s">
        <v>22</v>
      </c>
      <c r="BK105" s="225">
        <f>ROUND(I105*H105,2)</f>
        <v>0</v>
      </c>
      <c r="BL105" s="18" t="s">
        <v>171</v>
      </c>
      <c r="BM105" s="224" t="s">
        <v>2037</v>
      </c>
    </row>
    <row r="106" s="2" customFormat="1">
      <c r="A106" s="39"/>
      <c r="B106" s="40"/>
      <c r="C106" s="41"/>
      <c r="D106" s="226" t="s">
        <v>173</v>
      </c>
      <c r="E106" s="41"/>
      <c r="F106" s="227" t="s">
        <v>2008</v>
      </c>
      <c r="G106" s="41"/>
      <c r="H106" s="41"/>
      <c r="I106" s="228"/>
      <c r="J106" s="41"/>
      <c r="K106" s="41"/>
      <c r="L106" s="45"/>
      <c r="M106" s="229"/>
      <c r="N106" s="230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173</v>
      </c>
      <c r="AU106" s="18" t="s">
        <v>85</v>
      </c>
    </row>
    <row r="107" s="12" customFormat="1" ht="22.8" customHeight="1">
      <c r="A107" s="12"/>
      <c r="B107" s="197"/>
      <c r="C107" s="198"/>
      <c r="D107" s="199" t="s">
        <v>76</v>
      </c>
      <c r="E107" s="211" t="s">
        <v>709</v>
      </c>
      <c r="F107" s="211" t="s">
        <v>710</v>
      </c>
      <c r="G107" s="198"/>
      <c r="H107" s="198"/>
      <c r="I107" s="201"/>
      <c r="J107" s="212">
        <f>BK107</f>
        <v>0</v>
      </c>
      <c r="K107" s="198"/>
      <c r="L107" s="203"/>
      <c r="M107" s="204"/>
      <c r="N107" s="205"/>
      <c r="O107" s="205"/>
      <c r="P107" s="206">
        <f>SUM(P108:P109)</f>
        <v>0</v>
      </c>
      <c r="Q107" s="205"/>
      <c r="R107" s="206">
        <f>SUM(R108:R109)</f>
        <v>0</v>
      </c>
      <c r="S107" s="205"/>
      <c r="T107" s="207">
        <f>SUM(T108:T109)</f>
        <v>0</v>
      </c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R107" s="208" t="s">
        <v>22</v>
      </c>
      <c r="AT107" s="209" t="s">
        <v>76</v>
      </c>
      <c r="AU107" s="209" t="s">
        <v>22</v>
      </c>
      <c r="AY107" s="208" t="s">
        <v>164</v>
      </c>
      <c r="BK107" s="210">
        <f>SUM(BK108:BK109)</f>
        <v>0</v>
      </c>
    </row>
    <row r="108" s="2" customFormat="1" ht="14.4" customHeight="1">
      <c r="A108" s="39"/>
      <c r="B108" s="40"/>
      <c r="C108" s="213" t="s">
        <v>235</v>
      </c>
      <c r="D108" s="213" t="s">
        <v>166</v>
      </c>
      <c r="E108" s="214" t="s">
        <v>2009</v>
      </c>
      <c r="F108" s="215" t="s">
        <v>2010</v>
      </c>
      <c r="G108" s="216" t="s">
        <v>273</v>
      </c>
      <c r="H108" s="217">
        <v>0.029999999999999999</v>
      </c>
      <c r="I108" s="218"/>
      <c r="J108" s="219">
        <f>ROUND(I108*H108,2)</f>
        <v>0</v>
      </c>
      <c r="K108" s="215" t="s">
        <v>170</v>
      </c>
      <c r="L108" s="45"/>
      <c r="M108" s="220" t="s">
        <v>20</v>
      </c>
      <c r="N108" s="221" t="s">
        <v>48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171</v>
      </c>
      <c r="AT108" s="224" t="s">
        <v>166</v>
      </c>
      <c r="AU108" s="224" t="s">
        <v>85</v>
      </c>
      <c r="AY108" s="18" t="s">
        <v>164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22</v>
      </c>
      <c r="BK108" s="225">
        <f>ROUND(I108*H108,2)</f>
        <v>0</v>
      </c>
      <c r="BL108" s="18" t="s">
        <v>171</v>
      </c>
      <c r="BM108" s="224" t="s">
        <v>2038</v>
      </c>
    </row>
    <row r="109" s="2" customFormat="1">
      <c r="A109" s="39"/>
      <c r="B109" s="40"/>
      <c r="C109" s="41"/>
      <c r="D109" s="226" t="s">
        <v>173</v>
      </c>
      <c r="E109" s="41"/>
      <c r="F109" s="227" t="s">
        <v>2012</v>
      </c>
      <c r="G109" s="41"/>
      <c r="H109" s="41"/>
      <c r="I109" s="228"/>
      <c r="J109" s="41"/>
      <c r="K109" s="41"/>
      <c r="L109" s="45"/>
      <c r="M109" s="280"/>
      <c r="N109" s="281"/>
      <c r="O109" s="282"/>
      <c r="P109" s="282"/>
      <c r="Q109" s="282"/>
      <c r="R109" s="282"/>
      <c r="S109" s="282"/>
      <c r="T109" s="283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173</v>
      </c>
      <c r="AU109" s="18" t="s">
        <v>85</v>
      </c>
    </row>
    <row r="110" s="2" customFormat="1" ht="6.96" customHeight="1">
      <c r="A110" s="39"/>
      <c r="B110" s="60"/>
      <c r="C110" s="61"/>
      <c r="D110" s="61"/>
      <c r="E110" s="61"/>
      <c r="F110" s="61"/>
      <c r="G110" s="61"/>
      <c r="H110" s="61"/>
      <c r="I110" s="61"/>
      <c r="J110" s="61"/>
      <c r="K110" s="61"/>
      <c r="L110" s="45"/>
      <c r="M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</sheetData>
  <sheetProtection sheet="1" autoFilter="0" formatColumns="0" formatRows="0" objects="1" scenarios="1" spinCount="100000" saltValue="aR7RxsrtmOcy0JFcCazfDvZNIePt4aflS4QfgM4M4SnbB8KJChoyWEphIqkc9XqFpjUXmPPliA/ewjm9lb+B8w==" hashValue="Xv4eBF46TJ1MZef8Xc7uv6D46gKO1WoMxVp4eqC3iuYFHXb2exDSssvX+4JB+MrR5suiYYCCJPJzpdx8NzfNUA==" algorithmName="SHA-512" password="CC35"/>
  <autoFilter ref="C87:K10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84" customWidth="1"/>
    <col min="2" max="2" width="1.667969" style="284" customWidth="1"/>
    <col min="3" max="4" width="5" style="284" customWidth="1"/>
    <col min="5" max="5" width="11.66016" style="284" customWidth="1"/>
    <col min="6" max="6" width="9.160156" style="284" customWidth="1"/>
    <col min="7" max="7" width="5" style="284" customWidth="1"/>
    <col min="8" max="8" width="77.83203" style="284" customWidth="1"/>
    <col min="9" max="10" width="20" style="284" customWidth="1"/>
    <col min="11" max="11" width="1.667969" style="284" customWidth="1"/>
  </cols>
  <sheetData>
    <row r="1" s="1" customFormat="1" ht="37.5" customHeight="1"/>
    <row r="2" s="1" customFormat="1" ht="7.5" customHeight="1">
      <c r="B2" s="285"/>
      <c r="C2" s="286"/>
      <c r="D2" s="286"/>
      <c r="E2" s="286"/>
      <c r="F2" s="286"/>
      <c r="G2" s="286"/>
      <c r="H2" s="286"/>
      <c r="I2" s="286"/>
      <c r="J2" s="286"/>
      <c r="K2" s="287"/>
    </row>
    <row r="3" s="16" customFormat="1" ht="45" customHeight="1">
      <c r="B3" s="288"/>
      <c r="C3" s="289" t="s">
        <v>2045</v>
      </c>
      <c r="D3" s="289"/>
      <c r="E3" s="289"/>
      <c r="F3" s="289"/>
      <c r="G3" s="289"/>
      <c r="H3" s="289"/>
      <c r="I3" s="289"/>
      <c r="J3" s="289"/>
      <c r="K3" s="290"/>
    </row>
    <row r="4" s="1" customFormat="1" ht="25.5" customHeight="1">
      <c r="B4" s="291"/>
      <c r="C4" s="292" t="s">
        <v>2046</v>
      </c>
      <c r="D4" s="292"/>
      <c r="E4" s="292"/>
      <c r="F4" s="292"/>
      <c r="G4" s="292"/>
      <c r="H4" s="292"/>
      <c r="I4" s="292"/>
      <c r="J4" s="292"/>
      <c r="K4" s="293"/>
    </row>
    <row r="5" s="1" customFormat="1" ht="5.25" customHeight="1">
      <c r="B5" s="291"/>
      <c r="C5" s="294"/>
      <c r="D5" s="294"/>
      <c r="E5" s="294"/>
      <c r="F5" s="294"/>
      <c r="G5" s="294"/>
      <c r="H5" s="294"/>
      <c r="I5" s="294"/>
      <c r="J5" s="294"/>
      <c r="K5" s="293"/>
    </row>
    <row r="6" s="1" customFormat="1" ht="15" customHeight="1">
      <c r="B6" s="291"/>
      <c r="C6" s="295" t="s">
        <v>2047</v>
      </c>
      <c r="D6" s="295"/>
      <c r="E6" s="295"/>
      <c r="F6" s="295"/>
      <c r="G6" s="295"/>
      <c r="H6" s="295"/>
      <c r="I6" s="295"/>
      <c r="J6" s="295"/>
      <c r="K6" s="293"/>
    </row>
    <row r="7" s="1" customFormat="1" ht="15" customHeight="1">
      <c r="B7" s="296"/>
      <c r="C7" s="295" t="s">
        <v>2048</v>
      </c>
      <c r="D7" s="295"/>
      <c r="E7" s="295"/>
      <c r="F7" s="295"/>
      <c r="G7" s="295"/>
      <c r="H7" s="295"/>
      <c r="I7" s="295"/>
      <c r="J7" s="295"/>
      <c r="K7" s="293"/>
    </row>
    <row r="8" s="1" customFormat="1" ht="12.75" customHeight="1">
      <c r="B8" s="296"/>
      <c r="C8" s="295"/>
      <c r="D8" s="295"/>
      <c r="E8" s="295"/>
      <c r="F8" s="295"/>
      <c r="G8" s="295"/>
      <c r="H8" s="295"/>
      <c r="I8" s="295"/>
      <c r="J8" s="295"/>
      <c r="K8" s="293"/>
    </row>
    <row r="9" s="1" customFormat="1" ht="15" customHeight="1">
      <c r="B9" s="296"/>
      <c r="C9" s="295" t="s">
        <v>2049</v>
      </c>
      <c r="D9" s="295"/>
      <c r="E9" s="295"/>
      <c r="F9" s="295"/>
      <c r="G9" s="295"/>
      <c r="H9" s="295"/>
      <c r="I9" s="295"/>
      <c r="J9" s="295"/>
      <c r="K9" s="293"/>
    </row>
    <row r="10" s="1" customFormat="1" ht="15" customHeight="1">
      <c r="B10" s="296"/>
      <c r="C10" s="295"/>
      <c r="D10" s="295" t="s">
        <v>2050</v>
      </c>
      <c r="E10" s="295"/>
      <c r="F10" s="295"/>
      <c r="G10" s="295"/>
      <c r="H10" s="295"/>
      <c r="I10" s="295"/>
      <c r="J10" s="295"/>
      <c r="K10" s="293"/>
    </row>
    <row r="11" s="1" customFormat="1" ht="15" customHeight="1">
      <c r="B11" s="296"/>
      <c r="C11" s="297"/>
      <c r="D11" s="295" t="s">
        <v>2051</v>
      </c>
      <c r="E11" s="295"/>
      <c r="F11" s="295"/>
      <c r="G11" s="295"/>
      <c r="H11" s="295"/>
      <c r="I11" s="295"/>
      <c r="J11" s="295"/>
      <c r="K11" s="293"/>
    </row>
    <row r="12" s="1" customFormat="1" ht="15" customHeight="1">
      <c r="B12" s="296"/>
      <c r="C12" s="297"/>
      <c r="D12" s="295"/>
      <c r="E12" s="295"/>
      <c r="F12" s="295"/>
      <c r="G12" s="295"/>
      <c r="H12" s="295"/>
      <c r="I12" s="295"/>
      <c r="J12" s="295"/>
      <c r="K12" s="293"/>
    </row>
    <row r="13" s="1" customFormat="1" ht="15" customHeight="1">
      <c r="B13" s="296"/>
      <c r="C13" s="297"/>
      <c r="D13" s="298" t="s">
        <v>2052</v>
      </c>
      <c r="E13" s="295"/>
      <c r="F13" s="295"/>
      <c r="G13" s="295"/>
      <c r="H13" s="295"/>
      <c r="I13" s="295"/>
      <c r="J13" s="295"/>
      <c r="K13" s="293"/>
    </row>
    <row r="14" s="1" customFormat="1" ht="12.75" customHeight="1">
      <c r="B14" s="296"/>
      <c r="C14" s="297"/>
      <c r="D14" s="297"/>
      <c r="E14" s="297"/>
      <c r="F14" s="297"/>
      <c r="G14" s="297"/>
      <c r="H14" s="297"/>
      <c r="I14" s="297"/>
      <c r="J14" s="297"/>
      <c r="K14" s="293"/>
    </row>
    <row r="15" s="1" customFormat="1" ht="15" customHeight="1">
      <c r="B15" s="296"/>
      <c r="C15" s="297"/>
      <c r="D15" s="295" t="s">
        <v>2053</v>
      </c>
      <c r="E15" s="295"/>
      <c r="F15" s="295"/>
      <c r="G15" s="295"/>
      <c r="H15" s="295"/>
      <c r="I15" s="295"/>
      <c r="J15" s="295"/>
      <c r="K15" s="293"/>
    </row>
    <row r="16" s="1" customFormat="1" ht="15" customHeight="1">
      <c r="B16" s="296"/>
      <c r="C16" s="297"/>
      <c r="D16" s="295" t="s">
        <v>2054</v>
      </c>
      <c r="E16" s="295"/>
      <c r="F16" s="295"/>
      <c r="G16" s="295"/>
      <c r="H16" s="295"/>
      <c r="I16" s="295"/>
      <c r="J16" s="295"/>
      <c r="K16" s="293"/>
    </row>
    <row r="17" s="1" customFormat="1" ht="15" customHeight="1">
      <c r="B17" s="296"/>
      <c r="C17" s="297"/>
      <c r="D17" s="295" t="s">
        <v>2055</v>
      </c>
      <c r="E17" s="295"/>
      <c r="F17" s="295"/>
      <c r="G17" s="295"/>
      <c r="H17" s="295"/>
      <c r="I17" s="295"/>
      <c r="J17" s="295"/>
      <c r="K17" s="293"/>
    </row>
    <row r="18" s="1" customFormat="1" ht="15" customHeight="1">
      <c r="B18" s="296"/>
      <c r="C18" s="297"/>
      <c r="D18" s="297"/>
      <c r="E18" s="299" t="s">
        <v>83</v>
      </c>
      <c r="F18" s="295" t="s">
        <v>2056</v>
      </c>
      <c r="G18" s="295"/>
      <c r="H18" s="295"/>
      <c r="I18" s="295"/>
      <c r="J18" s="295"/>
      <c r="K18" s="293"/>
    </row>
    <row r="19" s="1" customFormat="1" ht="15" customHeight="1">
      <c r="B19" s="296"/>
      <c r="C19" s="297"/>
      <c r="D19" s="297"/>
      <c r="E19" s="299" t="s">
        <v>2057</v>
      </c>
      <c r="F19" s="295" t="s">
        <v>2058</v>
      </c>
      <c r="G19" s="295"/>
      <c r="H19" s="295"/>
      <c r="I19" s="295"/>
      <c r="J19" s="295"/>
      <c r="K19" s="293"/>
    </row>
    <row r="20" s="1" customFormat="1" ht="15" customHeight="1">
      <c r="B20" s="296"/>
      <c r="C20" s="297"/>
      <c r="D20" s="297"/>
      <c r="E20" s="299" t="s">
        <v>2059</v>
      </c>
      <c r="F20" s="295" t="s">
        <v>2060</v>
      </c>
      <c r="G20" s="295"/>
      <c r="H20" s="295"/>
      <c r="I20" s="295"/>
      <c r="J20" s="295"/>
      <c r="K20" s="293"/>
    </row>
    <row r="21" s="1" customFormat="1" ht="15" customHeight="1">
      <c r="B21" s="296"/>
      <c r="C21" s="297"/>
      <c r="D21" s="297"/>
      <c r="E21" s="299" t="s">
        <v>2061</v>
      </c>
      <c r="F21" s="295" t="s">
        <v>2062</v>
      </c>
      <c r="G21" s="295"/>
      <c r="H21" s="295"/>
      <c r="I21" s="295"/>
      <c r="J21" s="295"/>
      <c r="K21" s="293"/>
    </row>
    <row r="22" s="1" customFormat="1" ht="15" customHeight="1">
      <c r="B22" s="296"/>
      <c r="C22" s="297"/>
      <c r="D22" s="297"/>
      <c r="E22" s="299" t="s">
        <v>2063</v>
      </c>
      <c r="F22" s="295" t="s">
        <v>2064</v>
      </c>
      <c r="G22" s="295"/>
      <c r="H22" s="295"/>
      <c r="I22" s="295"/>
      <c r="J22" s="295"/>
      <c r="K22" s="293"/>
    </row>
    <row r="23" s="1" customFormat="1" ht="15" customHeight="1">
      <c r="B23" s="296"/>
      <c r="C23" s="297"/>
      <c r="D23" s="297"/>
      <c r="E23" s="299" t="s">
        <v>89</v>
      </c>
      <c r="F23" s="295" t="s">
        <v>2065</v>
      </c>
      <c r="G23" s="295"/>
      <c r="H23" s="295"/>
      <c r="I23" s="295"/>
      <c r="J23" s="295"/>
      <c r="K23" s="293"/>
    </row>
    <row r="24" s="1" customFormat="1" ht="12.75" customHeight="1">
      <c r="B24" s="296"/>
      <c r="C24" s="297"/>
      <c r="D24" s="297"/>
      <c r="E24" s="297"/>
      <c r="F24" s="297"/>
      <c r="G24" s="297"/>
      <c r="H24" s="297"/>
      <c r="I24" s="297"/>
      <c r="J24" s="297"/>
      <c r="K24" s="293"/>
    </row>
    <row r="25" s="1" customFormat="1" ht="15" customHeight="1">
      <c r="B25" s="296"/>
      <c r="C25" s="295" t="s">
        <v>2066</v>
      </c>
      <c r="D25" s="295"/>
      <c r="E25" s="295"/>
      <c r="F25" s="295"/>
      <c r="G25" s="295"/>
      <c r="H25" s="295"/>
      <c r="I25" s="295"/>
      <c r="J25" s="295"/>
      <c r="K25" s="293"/>
    </row>
    <row r="26" s="1" customFormat="1" ht="15" customHeight="1">
      <c r="B26" s="296"/>
      <c r="C26" s="295" t="s">
        <v>2067</v>
      </c>
      <c r="D26" s="295"/>
      <c r="E26" s="295"/>
      <c r="F26" s="295"/>
      <c r="G26" s="295"/>
      <c r="H26" s="295"/>
      <c r="I26" s="295"/>
      <c r="J26" s="295"/>
      <c r="K26" s="293"/>
    </row>
    <row r="27" s="1" customFormat="1" ht="15" customHeight="1">
      <c r="B27" s="296"/>
      <c r="C27" s="295"/>
      <c r="D27" s="295" t="s">
        <v>2068</v>
      </c>
      <c r="E27" s="295"/>
      <c r="F27" s="295"/>
      <c r="G27" s="295"/>
      <c r="H27" s="295"/>
      <c r="I27" s="295"/>
      <c r="J27" s="295"/>
      <c r="K27" s="293"/>
    </row>
    <row r="28" s="1" customFormat="1" ht="15" customHeight="1">
      <c r="B28" s="296"/>
      <c r="C28" s="297"/>
      <c r="D28" s="295" t="s">
        <v>2069</v>
      </c>
      <c r="E28" s="295"/>
      <c r="F28" s="295"/>
      <c r="G28" s="295"/>
      <c r="H28" s="295"/>
      <c r="I28" s="295"/>
      <c r="J28" s="295"/>
      <c r="K28" s="293"/>
    </row>
    <row r="29" s="1" customFormat="1" ht="12.75" customHeight="1">
      <c r="B29" s="296"/>
      <c r="C29" s="297"/>
      <c r="D29" s="297"/>
      <c r="E29" s="297"/>
      <c r="F29" s="297"/>
      <c r="G29" s="297"/>
      <c r="H29" s="297"/>
      <c r="I29" s="297"/>
      <c r="J29" s="297"/>
      <c r="K29" s="293"/>
    </row>
    <row r="30" s="1" customFormat="1" ht="15" customHeight="1">
      <c r="B30" s="296"/>
      <c r="C30" s="297"/>
      <c r="D30" s="295" t="s">
        <v>2070</v>
      </c>
      <c r="E30" s="295"/>
      <c r="F30" s="295"/>
      <c r="G30" s="295"/>
      <c r="H30" s="295"/>
      <c r="I30" s="295"/>
      <c r="J30" s="295"/>
      <c r="K30" s="293"/>
    </row>
    <row r="31" s="1" customFormat="1" ht="15" customHeight="1">
      <c r="B31" s="296"/>
      <c r="C31" s="297"/>
      <c r="D31" s="295" t="s">
        <v>2071</v>
      </c>
      <c r="E31" s="295"/>
      <c r="F31" s="295"/>
      <c r="G31" s="295"/>
      <c r="H31" s="295"/>
      <c r="I31" s="295"/>
      <c r="J31" s="295"/>
      <c r="K31" s="293"/>
    </row>
    <row r="32" s="1" customFormat="1" ht="12.75" customHeight="1">
      <c r="B32" s="296"/>
      <c r="C32" s="297"/>
      <c r="D32" s="297"/>
      <c r="E32" s="297"/>
      <c r="F32" s="297"/>
      <c r="G32" s="297"/>
      <c r="H32" s="297"/>
      <c r="I32" s="297"/>
      <c r="J32" s="297"/>
      <c r="K32" s="293"/>
    </row>
    <row r="33" s="1" customFormat="1" ht="15" customHeight="1">
      <c r="B33" s="296"/>
      <c r="C33" s="297"/>
      <c r="D33" s="295" t="s">
        <v>2072</v>
      </c>
      <c r="E33" s="295"/>
      <c r="F33" s="295"/>
      <c r="G33" s="295"/>
      <c r="H33" s="295"/>
      <c r="I33" s="295"/>
      <c r="J33" s="295"/>
      <c r="K33" s="293"/>
    </row>
    <row r="34" s="1" customFormat="1" ht="15" customHeight="1">
      <c r="B34" s="296"/>
      <c r="C34" s="297"/>
      <c r="D34" s="295" t="s">
        <v>2073</v>
      </c>
      <c r="E34" s="295"/>
      <c r="F34" s="295"/>
      <c r="G34" s="295"/>
      <c r="H34" s="295"/>
      <c r="I34" s="295"/>
      <c r="J34" s="295"/>
      <c r="K34" s="293"/>
    </row>
    <row r="35" s="1" customFormat="1" ht="15" customHeight="1">
      <c r="B35" s="296"/>
      <c r="C35" s="297"/>
      <c r="D35" s="295" t="s">
        <v>2074</v>
      </c>
      <c r="E35" s="295"/>
      <c r="F35" s="295"/>
      <c r="G35" s="295"/>
      <c r="H35" s="295"/>
      <c r="I35" s="295"/>
      <c r="J35" s="295"/>
      <c r="K35" s="293"/>
    </row>
    <row r="36" s="1" customFormat="1" ht="15" customHeight="1">
      <c r="B36" s="296"/>
      <c r="C36" s="297"/>
      <c r="D36" s="295"/>
      <c r="E36" s="298" t="s">
        <v>150</v>
      </c>
      <c r="F36" s="295"/>
      <c r="G36" s="295" t="s">
        <v>2075</v>
      </c>
      <c r="H36" s="295"/>
      <c r="I36" s="295"/>
      <c r="J36" s="295"/>
      <c r="K36" s="293"/>
    </row>
    <row r="37" s="1" customFormat="1" ht="30.75" customHeight="1">
      <c r="B37" s="296"/>
      <c r="C37" s="297"/>
      <c r="D37" s="295"/>
      <c r="E37" s="298" t="s">
        <v>2076</v>
      </c>
      <c r="F37" s="295"/>
      <c r="G37" s="295" t="s">
        <v>2077</v>
      </c>
      <c r="H37" s="295"/>
      <c r="I37" s="295"/>
      <c r="J37" s="295"/>
      <c r="K37" s="293"/>
    </row>
    <row r="38" s="1" customFormat="1" ht="15" customHeight="1">
      <c r="B38" s="296"/>
      <c r="C38" s="297"/>
      <c r="D38" s="295"/>
      <c r="E38" s="298" t="s">
        <v>58</v>
      </c>
      <c r="F38" s="295"/>
      <c r="G38" s="295" t="s">
        <v>2078</v>
      </c>
      <c r="H38" s="295"/>
      <c r="I38" s="295"/>
      <c r="J38" s="295"/>
      <c r="K38" s="293"/>
    </row>
    <row r="39" s="1" customFormat="1" ht="15" customHeight="1">
      <c r="B39" s="296"/>
      <c r="C39" s="297"/>
      <c r="D39" s="295"/>
      <c r="E39" s="298" t="s">
        <v>59</v>
      </c>
      <c r="F39" s="295"/>
      <c r="G39" s="295" t="s">
        <v>2079</v>
      </c>
      <c r="H39" s="295"/>
      <c r="I39" s="295"/>
      <c r="J39" s="295"/>
      <c r="K39" s="293"/>
    </row>
    <row r="40" s="1" customFormat="1" ht="15" customHeight="1">
      <c r="B40" s="296"/>
      <c r="C40" s="297"/>
      <c r="D40" s="295"/>
      <c r="E40" s="298" t="s">
        <v>151</v>
      </c>
      <c r="F40" s="295"/>
      <c r="G40" s="295" t="s">
        <v>2080</v>
      </c>
      <c r="H40" s="295"/>
      <c r="I40" s="295"/>
      <c r="J40" s="295"/>
      <c r="K40" s="293"/>
    </row>
    <row r="41" s="1" customFormat="1" ht="15" customHeight="1">
      <c r="B41" s="296"/>
      <c r="C41" s="297"/>
      <c r="D41" s="295"/>
      <c r="E41" s="298" t="s">
        <v>152</v>
      </c>
      <c r="F41" s="295"/>
      <c r="G41" s="295" t="s">
        <v>2081</v>
      </c>
      <c r="H41" s="295"/>
      <c r="I41" s="295"/>
      <c r="J41" s="295"/>
      <c r="K41" s="293"/>
    </row>
    <row r="42" s="1" customFormat="1" ht="15" customHeight="1">
      <c r="B42" s="296"/>
      <c r="C42" s="297"/>
      <c r="D42" s="295"/>
      <c r="E42" s="298" t="s">
        <v>2082</v>
      </c>
      <c r="F42" s="295"/>
      <c r="G42" s="295" t="s">
        <v>2083</v>
      </c>
      <c r="H42" s="295"/>
      <c r="I42" s="295"/>
      <c r="J42" s="295"/>
      <c r="K42" s="293"/>
    </row>
    <row r="43" s="1" customFormat="1" ht="15" customHeight="1">
      <c r="B43" s="296"/>
      <c r="C43" s="297"/>
      <c r="D43" s="295"/>
      <c r="E43" s="298"/>
      <c r="F43" s="295"/>
      <c r="G43" s="295" t="s">
        <v>2084</v>
      </c>
      <c r="H43" s="295"/>
      <c r="I43" s="295"/>
      <c r="J43" s="295"/>
      <c r="K43" s="293"/>
    </row>
    <row r="44" s="1" customFormat="1" ht="15" customHeight="1">
      <c r="B44" s="296"/>
      <c r="C44" s="297"/>
      <c r="D44" s="295"/>
      <c r="E44" s="298" t="s">
        <v>2085</v>
      </c>
      <c r="F44" s="295"/>
      <c r="G44" s="295" t="s">
        <v>2086</v>
      </c>
      <c r="H44" s="295"/>
      <c r="I44" s="295"/>
      <c r="J44" s="295"/>
      <c r="K44" s="293"/>
    </row>
    <row r="45" s="1" customFormat="1" ht="15" customHeight="1">
      <c r="B45" s="296"/>
      <c r="C45" s="297"/>
      <c r="D45" s="295"/>
      <c r="E45" s="298" t="s">
        <v>154</v>
      </c>
      <c r="F45" s="295"/>
      <c r="G45" s="295" t="s">
        <v>2087</v>
      </c>
      <c r="H45" s="295"/>
      <c r="I45" s="295"/>
      <c r="J45" s="295"/>
      <c r="K45" s="293"/>
    </row>
    <row r="46" s="1" customFormat="1" ht="12.75" customHeight="1">
      <c r="B46" s="296"/>
      <c r="C46" s="297"/>
      <c r="D46" s="295"/>
      <c r="E46" s="295"/>
      <c r="F46" s="295"/>
      <c r="G46" s="295"/>
      <c r="H46" s="295"/>
      <c r="I46" s="295"/>
      <c r="J46" s="295"/>
      <c r="K46" s="293"/>
    </row>
    <row r="47" s="1" customFormat="1" ht="15" customHeight="1">
      <c r="B47" s="296"/>
      <c r="C47" s="297"/>
      <c r="D47" s="295" t="s">
        <v>2088</v>
      </c>
      <c r="E47" s="295"/>
      <c r="F47" s="295"/>
      <c r="G47" s="295"/>
      <c r="H47" s="295"/>
      <c r="I47" s="295"/>
      <c r="J47" s="295"/>
      <c r="K47" s="293"/>
    </row>
    <row r="48" s="1" customFormat="1" ht="15" customHeight="1">
      <c r="B48" s="296"/>
      <c r="C48" s="297"/>
      <c r="D48" s="297"/>
      <c r="E48" s="295" t="s">
        <v>2089</v>
      </c>
      <c r="F48" s="295"/>
      <c r="G48" s="295"/>
      <c r="H48" s="295"/>
      <c r="I48" s="295"/>
      <c r="J48" s="295"/>
      <c r="K48" s="293"/>
    </row>
    <row r="49" s="1" customFormat="1" ht="15" customHeight="1">
      <c r="B49" s="296"/>
      <c r="C49" s="297"/>
      <c r="D49" s="297"/>
      <c r="E49" s="295" t="s">
        <v>2090</v>
      </c>
      <c r="F49" s="295"/>
      <c r="G49" s="295"/>
      <c r="H49" s="295"/>
      <c r="I49" s="295"/>
      <c r="J49" s="295"/>
      <c r="K49" s="293"/>
    </row>
    <row r="50" s="1" customFormat="1" ht="15" customHeight="1">
      <c r="B50" s="296"/>
      <c r="C50" s="297"/>
      <c r="D50" s="297"/>
      <c r="E50" s="295" t="s">
        <v>2091</v>
      </c>
      <c r="F50" s="295"/>
      <c r="G50" s="295"/>
      <c r="H50" s="295"/>
      <c r="I50" s="295"/>
      <c r="J50" s="295"/>
      <c r="K50" s="293"/>
    </row>
    <row r="51" s="1" customFormat="1" ht="15" customHeight="1">
      <c r="B51" s="296"/>
      <c r="C51" s="297"/>
      <c r="D51" s="295" t="s">
        <v>2092</v>
      </c>
      <c r="E51" s="295"/>
      <c r="F51" s="295"/>
      <c r="G51" s="295"/>
      <c r="H51" s="295"/>
      <c r="I51" s="295"/>
      <c r="J51" s="295"/>
      <c r="K51" s="293"/>
    </row>
    <row r="52" s="1" customFormat="1" ht="25.5" customHeight="1">
      <c r="B52" s="291"/>
      <c r="C52" s="292" t="s">
        <v>2093</v>
      </c>
      <c r="D52" s="292"/>
      <c r="E52" s="292"/>
      <c r="F52" s="292"/>
      <c r="G52" s="292"/>
      <c r="H52" s="292"/>
      <c r="I52" s="292"/>
      <c r="J52" s="292"/>
      <c r="K52" s="293"/>
    </row>
    <row r="53" s="1" customFormat="1" ht="5.25" customHeight="1">
      <c r="B53" s="291"/>
      <c r="C53" s="294"/>
      <c r="D53" s="294"/>
      <c r="E53" s="294"/>
      <c r="F53" s="294"/>
      <c r="G53" s="294"/>
      <c r="H53" s="294"/>
      <c r="I53" s="294"/>
      <c r="J53" s="294"/>
      <c r="K53" s="293"/>
    </row>
    <row r="54" s="1" customFormat="1" ht="15" customHeight="1">
      <c r="B54" s="291"/>
      <c r="C54" s="295" t="s">
        <v>2094</v>
      </c>
      <c r="D54" s="295"/>
      <c r="E54" s="295"/>
      <c r="F54" s="295"/>
      <c r="G54" s="295"/>
      <c r="H54" s="295"/>
      <c r="I54" s="295"/>
      <c r="J54" s="295"/>
      <c r="K54" s="293"/>
    </row>
    <row r="55" s="1" customFormat="1" ht="15" customHeight="1">
      <c r="B55" s="291"/>
      <c r="C55" s="295" t="s">
        <v>2095</v>
      </c>
      <c r="D55" s="295"/>
      <c r="E55" s="295"/>
      <c r="F55" s="295"/>
      <c r="G55" s="295"/>
      <c r="H55" s="295"/>
      <c r="I55" s="295"/>
      <c r="J55" s="295"/>
      <c r="K55" s="293"/>
    </row>
    <row r="56" s="1" customFormat="1" ht="12.75" customHeight="1">
      <c r="B56" s="291"/>
      <c r="C56" s="295"/>
      <c r="D56" s="295"/>
      <c r="E56" s="295"/>
      <c r="F56" s="295"/>
      <c r="G56" s="295"/>
      <c r="H56" s="295"/>
      <c r="I56" s="295"/>
      <c r="J56" s="295"/>
      <c r="K56" s="293"/>
    </row>
    <row r="57" s="1" customFormat="1" ht="15" customHeight="1">
      <c r="B57" s="291"/>
      <c r="C57" s="295" t="s">
        <v>2096</v>
      </c>
      <c r="D57" s="295"/>
      <c r="E57" s="295"/>
      <c r="F57" s="295"/>
      <c r="G57" s="295"/>
      <c r="H57" s="295"/>
      <c r="I57" s="295"/>
      <c r="J57" s="295"/>
      <c r="K57" s="293"/>
    </row>
    <row r="58" s="1" customFormat="1" ht="15" customHeight="1">
      <c r="B58" s="291"/>
      <c r="C58" s="297"/>
      <c r="D58" s="295" t="s">
        <v>2097</v>
      </c>
      <c r="E58" s="295"/>
      <c r="F58" s="295"/>
      <c r="G58" s="295"/>
      <c r="H58" s="295"/>
      <c r="I58" s="295"/>
      <c r="J58" s="295"/>
      <c r="K58" s="293"/>
    </row>
    <row r="59" s="1" customFormat="1" ht="15" customHeight="1">
      <c r="B59" s="291"/>
      <c r="C59" s="297"/>
      <c r="D59" s="295" t="s">
        <v>2098</v>
      </c>
      <c r="E59" s="295"/>
      <c r="F59" s="295"/>
      <c r="G59" s="295"/>
      <c r="H59" s="295"/>
      <c r="I59" s="295"/>
      <c r="J59" s="295"/>
      <c r="K59" s="293"/>
    </row>
    <row r="60" s="1" customFormat="1" ht="15" customHeight="1">
      <c r="B60" s="291"/>
      <c r="C60" s="297"/>
      <c r="D60" s="295" t="s">
        <v>2099</v>
      </c>
      <c r="E60" s="295"/>
      <c r="F60" s="295"/>
      <c r="G60" s="295"/>
      <c r="H60" s="295"/>
      <c r="I60" s="295"/>
      <c r="J60" s="295"/>
      <c r="K60" s="293"/>
    </row>
    <row r="61" s="1" customFormat="1" ht="15" customHeight="1">
      <c r="B61" s="291"/>
      <c r="C61" s="297"/>
      <c r="D61" s="295" t="s">
        <v>2100</v>
      </c>
      <c r="E61" s="295"/>
      <c r="F61" s="295"/>
      <c r="G61" s="295"/>
      <c r="H61" s="295"/>
      <c r="I61" s="295"/>
      <c r="J61" s="295"/>
      <c r="K61" s="293"/>
    </row>
    <row r="62" s="1" customFormat="1" ht="15" customHeight="1">
      <c r="B62" s="291"/>
      <c r="C62" s="297"/>
      <c r="D62" s="300" t="s">
        <v>2101</v>
      </c>
      <c r="E62" s="300"/>
      <c r="F62" s="300"/>
      <c r="G62" s="300"/>
      <c r="H62" s="300"/>
      <c r="I62" s="300"/>
      <c r="J62" s="300"/>
      <c r="K62" s="293"/>
    </row>
    <row r="63" s="1" customFormat="1" ht="15" customHeight="1">
      <c r="B63" s="291"/>
      <c r="C63" s="297"/>
      <c r="D63" s="295" t="s">
        <v>2102</v>
      </c>
      <c r="E63" s="295"/>
      <c r="F63" s="295"/>
      <c r="G63" s="295"/>
      <c r="H63" s="295"/>
      <c r="I63" s="295"/>
      <c r="J63" s="295"/>
      <c r="K63" s="293"/>
    </row>
    <row r="64" s="1" customFormat="1" ht="12.75" customHeight="1">
      <c r="B64" s="291"/>
      <c r="C64" s="297"/>
      <c r="D64" s="297"/>
      <c r="E64" s="301"/>
      <c r="F64" s="297"/>
      <c r="G64" s="297"/>
      <c r="H64" s="297"/>
      <c r="I64" s="297"/>
      <c r="J64" s="297"/>
      <c r="K64" s="293"/>
    </row>
    <row r="65" s="1" customFormat="1" ht="15" customHeight="1">
      <c r="B65" s="291"/>
      <c r="C65" s="297"/>
      <c r="D65" s="295" t="s">
        <v>2103</v>
      </c>
      <c r="E65" s="295"/>
      <c r="F65" s="295"/>
      <c r="G65" s="295"/>
      <c r="H65" s="295"/>
      <c r="I65" s="295"/>
      <c r="J65" s="295"/>
      <c r="K65" s="293"/>
    </row>
    <row r="66" s="1" customFormat="1" ht="15" customHeight="1">
      <c r="B66" s="291"/>
      <c r="C66" s="297"/>
      <c r="D66" s="300" t="s">
        <v>2104</v>
      </c>
      <c r="E66" s="300"/>
      <c r="F66" s="300"/>
      <c r="G66" s="300"/>
      <c r="H66" s="300"/>
      <c r="I66" s="300"/>
      <c r="J66" s="300"/>
      <c r="K66" s="293"/>
    </row>
    <row r="67" s="1" customFormat="1" ht="15" customHeight="1">
      <c r="B67" s="291"/>
      <c r="C67" s="297"/>
      <c r="D67" s="295" t="s">
        <v>2105</v>
      </c>
      <c r="E67" s="295"/>
      <c r="F67" s="295"/>
      <c r="G67" s="295"/>
      <c r="H67" s="295"/>
      <c r="I67" s="295"/>
      <c r="J67" s="295"/>
      <c r="K67" s="293"/>
    </row>
    <row r="68" s="1" customFormat="1" ht="15" customHeight="1">
      <c r="B68" s="291"/>
      <c r="C68" s="297"/>
      <c r="D68" s="295" t="s">
        <v>2106</v>
      </c>
      <c r="E68" s="295"/>
      <c r="F68" s="295"/>
      <c r="G68" s="295"/>
      <c r="H68" s="295"/>
      <c r="I68" s="295"/>
      <c r="J68" s="295"/>
      <c r="K68" s="293"/>
    </row>
    <row r="69" s="1" customFormat="1" ht="15" customHeight="1">
      <c r="B69" s="291"/>
      <c r="C69" s="297"/>
      <c r="D69" s="295" t="s">
        <v>2107</v>
      </c>
      <c r="E69" s="295"/>
      <c r="F69" s="295"/>
      <c r="G69" s="295"/>
      <c r="H69" s="295"/>
      <c r="I69" s="295"/>
      <c r="J69" s="295"/>
      <c r="K69" s="293"/>
    </row>
    <row r="70" s="1" customFormat="1" ht="15" customHeight="1">
      <c r="B70" s="291"/>
      <c r="C70" s="297"/>
      <c r="D70" s="295" t="s">
        <v>2108</v>
      </c>
      <c r="E70" s="295"/>
      <c r="F70" s="295"/>
      <c r="G70" s="295"/>
      <c r="H70" s="295"/>
      <c r="I70" s="295"/>
      <c r="J70" s="295"/>
      <c r="K70" s="293"/>
    </row>
    <row r="71" s="1" customFormat="1" ht="12.75" customHeight="1">
      <c r="B71" s="302"/>
      <c r="C71" s="303"/>
      <c r="D71" s="303"/>
      <c r="E71" s="303"/>
      <c r="F71" s="303"/>
      <c r="G71" s="303"/>
      <c r="H71" s="303"/>
      <c r="I71" s="303"/>
      <c r="J71" s="303"/>
      <c r="K71" s="304"/>
    </row>
    <row r="72" s="1" customFormat="1" ht="18.75" customHeight="1">
      <c r="B72" s="305"/>
      <c r="C72" s="305"/>
      <c r="D72" s="305"/>
      <c r="E72" s="305"/>
      <c r="F72" s="305"/>
      <c r="G72" s="305"/>
      <c r="H72" s="305"/>
      <c r="I72" s="305"/>
      <c r="J72" s="305"/>
      <c r="K72" s="306"/>
    </row>
    <row r="73" s="1" customFormat="1" ht="18.75" customHeight="1">
      <c r="B73" s="306"/>
      <c r="C73" s="306"/>
      <c r="D73" s="306"/>
      <c r="E73" s="306"/>
      <c r="F73" s="306"/>
      <c r="G73" s="306"/>
      <c r="H73" s="306"/>
      <c r="I73" s="306"/>
      <c r="J73" s="306"/>
      <c r="K73" s="306"/>
    </row>
    <row r="74" s="1" customFormat="1" ht="7.5" customHeight="1">
      <c r="B74" s="307"/>
      <c r="C74" s="308"/>
      <c r="D74" s="308"/>
      <c r="E74" s="308"/>
      <c r="F74" s="308"/>
      <c r="G74" s="308"/>
      <c r="H74" s="308"/>
      <c r="I74" s="308"/>
      <c r="J74" s="308"/>
      <c r="K74" s="309"/>
    </row>
    <row r="75" s="1" customFormat="1" ht="45" customHeight="1">
      <c r="B75" s="310"/>
      <c r="C75" s="311" t="s">
        <v>2109</v>
      </c>
      <c r="D75" s="311"/>
      <c r="E75" s="311"/>
      <c r="F75" s="311"/>
      <c r="G75" s="311"/>
      <c r="H75" s="311"/>
      <c r="I75" s="311"/>
      <c r="J75" s="311"/>
      <c r="K75" s="312"/>
    </row>
    <row r="76" s="1" customFormat="1" ht="17.25" customHeight="1">
      <c r="B76" s="310"/>
      <c r="C76" s="313" t="s">
        <v>2110</v>
      </c>
      <c r="D76" s="313"/>
      <c r="E76" s="313"/>
      <c r="F76" s="313" t="s">
        <v>2111</v>
      </c>
      <c r="G76" s="314"/>
      <c r="H76" s="313" t="s">
        <v>59</v>
      </c>
      <c r="I76" s="313" t="s">
        <v>62</v>
      </c>
      <c r="J76" s="313" t="s">
        <v>2112</v>
      </c>
      <c r="K76" s="312"/>
    </row>
    <row r="77" s="1" customFormat="1" ht="17.25" customHeight="1">
      <c r="B77" s="310"/>
      <c r="C77" s="315" t="s">
        <v>2113</v>
      </c>
      <c r="D77" s="315"/>
      <c r="E77" s="315"/>
      <c r="F77" s="316" t="s">
        <v>2114</v>
      </c>
      <c r="G77" s="317"/>
      <c r="H77" s="315"/>
      <c r="I77" s="315"/>
      <c r="J77" s="315" t="s">
        <v>2115</v>
      </c>
      <c r="K77" s="312"/>
    </row>
    <row r="78" s="1" customFormat="1" ht="5.25" customHeight="1">
      <c r="B78" s="310"/>
      <c r="C78" s="318"/>
      <c r="D78" s="318"/>
      <c r="E78" s="318"/>
      <c r="F78" s="318"/>
      <c r="G78" s="319"/>
      <c r="H78" s="318"/>
      <c r="I78" s="318"/>
      <c r="J78" s="318"/>
      <c r="K78" s="312"/>
    </row>
    <row r="79" s="1" customFormat="1" ht="15" customHeight="1">
      <c r="B79" s="310"/>
      <c r="C79" s="298" t="s">
        <v>58</v>
      </c>
      <c r="D79" s="320"/>
      <c r="E79" s="320"/>
      <c r="F79" s="321" t="s">
        <v>2116</v>
      </c>
      <c r="G79" s="322"/>
      <c r="H79" s="298" t="s">
        <v>2117</v>
      </c>
      <c r="I79" s="298" t="s">
        <v>2118</v>
      </c>
      <c r="J79" s="298">
        <v>20</v>
      </c>
      <c r="K79" s="312"/>
    </row>
    <row r="80" s="1" customFormat="1" ht="15" customHeight="1">
      <c r="B80" s="310"/>
      <c r="C80" s="298" t="s">
        <v>2119</v>
      </c>
      <c r="D80" s="298"/>
      <c r="E80" s="298"/>
      <c r="F80" s="321" t="s">
        <v>2116</v>
      </c>
      <c r="G80" s="322"/>
      <c r="H80" s="298" t="s">
        <v>2120</v>
      </c>
      <c r="I80" s="298" t="s">
        <v>2118</v>
      </c>
      <c r="J80" s="298">
        <v>120</v>
      </c>
      <c r="K80" s="312"/>
    </row>
    <row r="81" s="1" customFormat="1" ht="15" customHeight="1">
      <c r="B81" s="323"/>
      <c r="C81" s="298" t="s">
        <v>2121</v>
      </c>
      <c r="D81" s="298"/>
      <c r="E81" s="298"/>
      <c r="F81" s="321" t="s">
        <v>2122</v>
      </c>
      <c r="G81" s="322"/>
      <c r="H81" s="298" t="s">
        <v>2123</v>
      </c>
      <c r="I81" s="298" t="s">
        <v>2118</v>
      </c>
      <c r="J81" s="298">
        <v>50</v>
      </c>
      <c r="K81" s="312"/>
    </row>
    <row r="82" s="1" customFormat="1" ht="15" customHeight="1">
      <c r="B82" s="323"/>
      <c r="C82" s="298" t="s">
        <v>2124</v>
      </c>
      <c r="D82" s="298"/>
      <c r="E82" s="298"/>
      <c r="F82" s="321" t="s">
        <v>2116</v>
      </c>
      <c r="G82" s="322"/>
      <c r="H82" s="298" t="s">
        <v>2125</v>
      </c>
      <c r="I82" s="298" t="s">
        <v>2126</v>
      </c>
      <c r="J82" s="298"/>
      <c r="K82" s="312"/>
    </row>
    <row r="83" s="1" customFormat="1" ht="15" customHeight="1">
      <c r="B83" s="323"/>
      <c r="C83" s="324" t="s">
        <v>2127</v>
      </c>
      <c r="D83" s="324"/>
      <c r="E83" s="324"/>
      <c r="F83" s="325" t="s">
        <v>2122</v>
      </c>
      <c r="G83" s="324"/>
      <c r="H83" s="324" t="s">
        <v>2128</v>
      </c>
      <c r="I83" s="324" t="s">
        <v>2118</v>
      </c>
      <c r="J83" s="324">
        <v>15</v>
      </c>
      <c r="K83" s="312"/>
    </row>
    <row r="84" s="1" customFormat="1" ht="15" customHeight="1">
      <c r="B84" s="323"/>
      <c r="C84" s="324" t="s">
        <v>2129</v>
      </c>
      <c r="D84" s="324"/>
      <c r="E84" s="324"/>
      <c r="F84" s="325" t="s">
        <v>2122</v>
      </c>
      <c r="G84" s="324"/>
      <c r="H84" s="324" t="s">
        <v>2130</v>
      </c>
      <c r="I84" s="324" t="s">
        <v>2118</v>
      </c>
      <c r="J84" s="324">
        <v>15</v>
      </c>
      <c r="K84" s="312"/>
    </row>
    <row r="85" s="1" customFormat="1" ht="15" customHeight="1">
      <c r="B85" s="323"/>
      <c r="C85" s="324" t="s">
        <v>2131</v>
      </c>
      <c r="D85" s="324"/>
      <c r="E85" s="324"/>
      <c r="F85" s="325" t="s">
        <v>2122</v>
      </c>
      <c r="G85" s="324"/>
      <c r="H85" s="324" t="s">
        <v>2132</v>
      </c>
      <c r="I85" s="324" t="s">
        <v>2118</v>
      </c>
      <c r="J85" s="324">
        <v>20</v>
      </c>
      <c r="K85" s="312"/>
    </row>
    <row r="86" s="1" customFormat="1" ht="15" customHeight="1">
      <c r="B86" s="323"/>
      <c r="C86" s="324" t="s">
        <v>2133</v>
      </c>
      <c r="D86" s="324"/>
      <c r="E86" s="324"/>
      <c r="F86" s="325" t="s">
        <v>2122</v>
      </c>
      <c r="G86" s="324"/>
      <c r="H86" s="324" t="s">
        <v>2134</v>
      </c>
      <c r="I86" s="324" t="s">
        <v>2118</v>
      </c>
      <c r="J86" s="324">
        <v>20</v>
      </c>
      <c r="K86" s="312"/>
    </row>
    <row r="87" s="1" customFormat="1" ht="15" customHeight="1">
      <c r="B87" s="323"/>
      <c r="C87" s="298" t="s">
        <v>2135</v>
      </c>
      <c r="D87" s="298"/>
      <c r="E87" s="298"/>
      <c r="F87" s="321" t="s">
        <v>2122</v>
      </c>
      <c r="G87" s="322"/>
      <c r="H87" s="298" t="s">
        <v>2136</v>
      </c>
      <c r="I87" s="298" t="s">
        <v>2118</v>
      </c>
      <c r="J87" s="298">
        <v>50</v>
      </c>
      <c r="K87" s="312"/>
    </row>
    <row r="88" s="1" customFormat="1" ht="15" customHeight="1">
      <c r="B88" s="323"/>
      <c r="C88" s="298" t="s">
        <v>2137</v>
      </c>
      <c r="D88" s="298"/>
      <c r="E88" s="298"/>
      <c r="F88" s="321" t="s">
        <v>2122</v>
      </c>
      <c r="G88" s="322"/>
      <c r="H88" s="298" t="s">
        <v>2138</v>
      </c>
      <c r="I88" s="298" t="s">
        <v>2118</v>
      </c>
      <c r="J88" s="298">
        <v>20</v>
      </c>
      <c r="K88" s="312"/>
    </row>
    <row r="89" s="1" customFormat="1" ht="15" customHeight="1">
      <c r="B89" s="323"/>
      <c r="C89" s="298" t="s">
        <v>2139</v>
      </c>
      <c r="D89" s="298"/>
      <c r="E89" s="298"/>
      <c r="F89" s="321" t="s">
        <v>2122</v>
      </c>
      <c r="G89" s="322"/>
      <c r="H89" s="298" t="s">
        <v>2140</v>
      </c>
      <c r="I89" s="298" t="s">
        <v>2118</v>
      </c>
      <c r="J89" s="298">
        <v>20</v>
      </c>
      <c r="K89" s="312"/>
    </row>
    <row r="90" s="1" customFormat="1" ht="15" customHeight="1">
      <c r="B90" s="323"/>
      <c r="C90" s="298" t="s">
        <v>2141</v>
      </c>
      <c r="D90" s="298"/>
      <c r="E90" s="298"/>
      <c r="F90" s="321" t="s">
        <v>2122</v>
      </c>
      <c r="G90" s="322"/>
      <c r="H90" s="298" t="s">
        <v>2142</v>
      </c>
      <c r="I90" s="298" t="s">
        <v>2118</v>
      </c>
      <c r="J90" s="298">
        <v>50</v>
      </c>
      <c r="K90" s="312"/>
    </row>
    <row r="91" s="1" customFormat="1" ht="15" customHeight="1">
      <c r="B91" s="323"/>
      <c r="C91" s="298" t="s">
        <v>2143</v>
      </c>
      <c r="D91" s="298"/>
      <c r="E91" s="298"/>
      <c r="F91" s="321" t="s">
        <v>2122</v>
      </c>
      <c r="G91" s="322"/>
      <c r="H91" s="298" t="s">
        <v>2143</v>
      </c>
      <c r="I91" s="298" t="s">
        <v>2118</v>
      </c>
      <c r="J91" s="298">
        <v>50</v>
      </c>
      <c r="K91" s="312"/>
    </row>
    <row r="92" s="1" customFormat="1" ht="15" customHeight="1">
      <c r="B92" s="323"/>
      <c r="C92" s="298" t="s">
        <v>2144</v>
      </c>
      <c r="D92" s="298"/>
      <c r="E92" s="298"/>
      <c r="F92" s="321" t="s">
        <v>2122</v>
      </c>
      <c r="G92" s="322"/>
      <c r="H92" s="298" t="s">
        <v>2145</v>
      </c>
      <c r="I92" s="298" t="s">
        <v>2118</v>
      </c>
      <c r="J92" s="298">
        <v>255</v>
      </c>
      <c r="K92" s="312"/>
    </row>
    <row r="93" s="1" customFormat="1" ht="15" customHeight="1">
      <c r="B93" s="323"/>
      <c r="C93" s="298" t="s">
        <v>2146</v>
      </c>
      <c r="D93" s="298"/>
      <c r="E93" s="298"/>
      <c r="F93" s="321" t="s">
        <v>2116</v>
      </c>
      <c r="G93" s="322"/>
      <c r="H93" s="298" t="s">
        <v>2147</v>
      </c>
      <c r="I93" s="298" t="s">
        <v>2148</v>
      </c>
      <c r="J93" s="298"/>
      <c r="K93" s="312"/>
    </row>
    <row r="94" s="1" customFormat="1" ht="15" customHeight="1">
      <c r="B94" s="323"/>
      <c r="C94" s="298" t="s">
        <v>2149</v>
      </c>
      <c r="D94" s="298"/>
      <c r="E94" s="298"/>
      <c r="F94" s="321" t="s">
        <v>2116</v>
      </c>
      <c r="G94" s="322"/>
      <c r="H94" s="298" t="s">
        <v>2150</v>
      </c>
      <c r="I94" s="298" t="s">
        <v>2151</v>
      </c>
      <c r="J94" s="298"/>
      <c r="K94" s="312"/>
    </row>
    <row r="95" s="1" customFormat="1" ht="15" customHeight="1">
      <c r="B95" s="323"/>
      <c r="C95" s="298" t="s">
        <v>2152</v>
      </c>
      <c r="D95" s="298"/>
      <c r="E95" s="298"/>
      <c r="F95" s="321" t="s">
        <v>2116</v>
      </c>
      <c r="G95" s="322"/>
      <c r="H95" s="298" t="s">
        <v>2152</v>
      </c>
      <c r="I95" s="298" t="s">
        <v>2151</v>
      </c>
      <c r="J95" s="298"/>
      <c r="K95" s="312"/>
    </row>
    <row r="96" s="1" customFormat="1" ht="15" customHeight="1">
      <c r="B96" s="323"/>
      <c r="C96" s="298" t="s">
        <v>43</v>
      </c>
      <c r="D96" s="298"/>
      <c r="E96" s="298"/>
      <c r="F96" s="321" t="s">
        <v>2116</v>
      </c>
      <c r="G96" s="322"/>
      <c r="H96" s="298" t="s">
        <v>2153</v>
      </c>
      <c r="I96" s="298" t="s">
        <v>2151</v>
      </c>
      <c r="J96" s="298"/>
      <c r="K96" s="312"/>
    </row>
    <row r="97" s="1" customFormat="1" ht="15" customHeight="1">
      <c r="B97" s="323"/>
      <c r="C97" s="298" t="s">
        <v>53</v>
      </c>
      <c r="D97" s="298"/>
      <c r="E97" s="298"/>
      <c r="F97" s="321" t="s">
        <v>2116</v>
      </c>
      <c r="G97" s="322"/>
      <c r="H97" s="298" t="s">
        <v>2154</v>
      </c>
      <c r="I97" s="298" t="s">
        <v>2151</v>
      </c>
      <c r="J97" s="298"/>
      <c r="K97" s="312"/>
    </row>
    <row r="98" s="1" customFormat="1" ht="15" customHeight="1">
      <c r="B98" s="326"/>
      <c r="C98" s="327"/>
      <c r="D98" s="327"/>
      <c r="E98" s="327"/>
      <c r="F98" s="327"/>
      <c r="G98" s="327"/>
      <c r="H98" s="327"/>
      <c r="I98" s="327"/>
      <c r="J98" s="327"/>
      <c r="K98" s="328"/>
    </row>
    <row r="99" s="1" customFormat="1" ht="18.75" customHeight="1">
      <c r="B99" s="329"/>
      <c r="C99" s="330"/>
      <c r="D99" s="330"/>
      <c r="E99" s="330"/>
      <c r="F99" s="330"/>
      <c r="G99" s="330"/>
      <c r="H99" s="330"/>
      <c r="I99" s="330"/>
      <c r="J99" s="330"/>
      <c r="K99" s="329"/>
    </row>
    <row r="100" s="1" customFormat="1" ht="18.75" customHeight="1">
      <c r="B100" s="306"/>
      <c r="C100" s="306"/>
      <c r="D100" s="306"/>
      <c r="E100" s="306"/>
      <c r="F100" s="306"/>
      <c r="G100" s="306"/>
      <c r="H100" s="306"/>
      <c r="I100" s="306"/>
      <c r="J100" s="306"/>
      <c r="K100" s="306"/>
    </row>
    <row r="101" s="1" customFormat="1" ht="7.5" customHeight="1">
      <c r="B101" s="307"/>
      <c r="C101" s="308"/>
      <c r="D101" s="308"/>
      <c r="E101" s="308"/>
      <c r="F101" s="308"/>
      <c r="G101" s="308"/>
      <c r="H101" s="308"/>
      <c r="I101" s="308"/>
      <c r="J101" s="308"/>
      <c r="K101" s="309"/>
    </row>
    <row r="102" s="1" customFormat="1" ht="45" customHeight="1">
      <c r="B102" s="310"/>
      <c r="C102" s="311" t="s">
        <v>2155</v>
      </c>
      <c r="D102" s="311"/>
      <c r="E102" s="311"/>
      <c r="F102" s="311"/>
      <c r="G102" s="311"/>
      <c r="H102" s="311"/>
      <c r="I102" s="311"/>
      <c r="J102" s="311"/>
      <c r="K102" s="312"/>
    </row>
    <row r="103" s="1" customFormat="1" ht="17.25" customHeight="1">
      <c r="B103" s="310"/>
      <c r="C103" s="313" t="s">
        <v>2110</v>
      </c>
      <c r="D103" s="313"/>
      <c r="E103" s="313"/>
      <c r="F103" s="313" t="s">
        <v>2111</v>
      </c>
      <c r="G103" s="314"/>
      <c r="H103" s="313" t="s">
        <v>59</v>
      </c>
      <c r="I103" s="313" t="s">
        <v>62</v>
      </c>
      <c r="J103" s="313" t="s">
        <v>2112</v>
      </c>
      <c r="K103" s="312"/>
    </row>
    <row r="104" s="1" customFormat="1" ht="17.25" customHeight="1">
      <c r="B104" s="310"/>
      <c r="C104" s="315" t="s">
        <v>2113</v>
      </c>
      <c r="D104" s="315"/>
      <c r="E104" s="315"/>
      <c r="F104" s="316" t="s">
        <v>2114</v>
      </c>
      <c r="G104" s="317"/>
      <c r="H104" s="315"/>
      <c r="I104" s="315"/>
      <c r="J104" s="315" t="s">
        <v>2115</v>
      </c>
      <c r="K104" s="312"/>
    </row>
    <row r="105" s="1" customFormat="1" ht="5.25" customHeight="1">
      <c r="B105" s="310"/>
      <c r="C105" s="313"/>
      <c r="D105" s="313"/>
      <c r="E105" s="313"/>
      <c r="F105" s="313"/>
      <c r="G105" s="331"/>
      <c r="H105" s="313"/>
      <c r="I105" s="313"/>
      <c r="J105" s="313"/>
      <c r="K105" s="312"/>
    </row>
    <row r="106" s="1" customFormat="1" ht="15" customHeight="1">
      <c r="B106" s="310"/>
      <c r="C106" s="298" t="s">
        <v>58</v>
      </c>
      <c r="D106" s="320"/>
      <c r="E106" s="320"/>
      <c r="F106" s="321" t="s">
        <v>2116</v>
      </c>
      <c r="G106" s="298"/>
      <c r="H106" s="298" t="s">
        <v>2156</v>
      </c>
      <c r="I106" s="298" t="s">
        <v>2118</v>
      </c>
      <c r="J106" s="298">
        <v>20</v>
      </c>
      <c r="K106" s="312"/>
    </row>
    <row r="107" s="1" customFormat="1" ht="15" customHeight="1">
      <c r="B107" s="310"/>
      <c r="C107" s="298" t="s">
        <v>2119</v>
      </c>
      <c r="D107" s="298"/>
      <c r="E107" s="298"/>
      <c r="F107" s="321" t="s">
        <v>2116</v>
      </c>
      <c r="G107" s="298"/>
      <c r="H107" s="298" t="s">
        <v>2156</v>
      </c>
      <c r="I107" s="298" t="s">
        <v>2118</v>
      </c>
      <c r="J107" s="298">
        <v>120</v>
      </c>
      <c r="K107" s="312"/>
    </row>
    <row r="108" s="1" customFormat="1" ht="15" customHeight="1">
      <c r="B108" s="323"/>
      <c r="C108" s="298" t="s">
        <v>2121</v>
      </c>
      <c r="D108" s="298"/>
      <c r="E108" s="298"/>
      <c r="F108" s="321" t="s">
        <v>2122</v>
      </c>
      <c r="G108" s="298"/>
      <c r="H108" s="298" t="s">
        <v>2156</v>
      </c>
      <c r="I108" s="298" t="s">
        <v>2118</v>
      </c>
      <c r="J108" s="298">
        <v>50</v>
      </c>
      <c r="K108" s="312"/>
    </row>
    <row r="109" s="1" customFormat="1" ht="15" customHeight="1">
      <c r="B109" s="323"/>
      <c r="C109" s="298" t="s">
        <v>2124</v>
      </c>
      <c r="D109" s="298"/>
      <c r="E109" s="298"/>
      <c r="F109" s="321" t="s">
        <v>2116</v>
      </c>
      <c r="G109" s="298"/>
      <c r="H109" s="298" t="s">
        <v>2156</v>
      </c>
      <c r="I109" s="298" t="s">
        <v>2126</v>
      </c>
      <c r="J109" s="298"/>
      <c r="K109" s="312"/>
    </row>
    <row r="110" s="1" customFormat="1" ht="15" customHeight="1">
      <c r="B110" s="323"/>
      <c r="C110" s="298" t="s">
        <v>2135</v>
      </c>
      <c r="D110" s="298"/>
      <c r="E110" s="298"/>
      <c r="F110" s="321" t="s">
        <v>2122</v>
      </c>
      <c r="G110" s="298"/>
      <c r="H110" s="298" t="s">
        <v>2156</v>
      </c>
      <c r="I110" s="298" t="s">
        <v>2118</v>
      </c>
      <c r="J110" s="298">
        <v>50</v>
      </c>
      <c r="K110" s="312"/>
    </row>
    <row r="111" s="1" customFormat="1" ht="15" customHeight="1">
      <c r="B111" s="323"/>
      <c r="C111" s="298" t="s">
        <v>2143</v>
      </c>
      <c r="D111" s="298"/>
      <c r="E111" s="298"/>
      <c r="F111" s="321" t="s">
        <v>2122</v>
      </c>
      <c r="G111" s="298"/>
      <c r="H111" s="298" t="s">
        <v>2156</v>
      </c>
      <c r="I111" s="298" t="s">
        <v>2118</v>
      </c>
      <c r="J111" s="298">
        <v>50</v>
      </c>
      <c r="K111" s="312"/>
    </row>
    <row r="112" s="1" customFormat="1" ht="15" customHeight="1">
      <c r="B112" s="323"/>
      <c r="C112" s="298" t="s">
        <v>2141</v>
      </c>
      <c r="D112" s="298"/>
      <c r="E112" s="298"/>
      <c r="F112" s="321" t="s">
        <v>2122</v>
      </c>
      <c r="G112" s="298"/>
      <c r="H112" s="298" t="s">
        <v>2156</v>
      </c>
      <c r="I112" s="298" t="s">
        <v>2118</v>
      </c>
      <c r="J112" s="298">
        <v>50</v>
      </c>
      <c r="K112" s="312"/>
    </row>
    <row r="113" s="1" customFormat="1" ht="15" customHeight="1">
      <c r="B113" s="323"/>
      <c r="C113" s="298" t="s">
        <v>58</v>
      </c>
      <c r="D113" s="298"/>
      <c r="E113" s="298"/>
      <c r="F113" s="321" t="s">
        <v>2116</v>
      </c>
      <c r="G113" s="298"/>
      <c r="H113" s="298" t="s">
        <v>2157</v>
      </c>
      <c r="I113" s="298" t="s">
        <v>2118</v>
      </c>
      <c r="J113" s="298">
        <v>20</v>
      </c>
      <c r="K113" s="312"/>
    </row>
    <row r="114" s="1" customFormat="1" ht="15" customHeight="1">
      <c r="B114" s="323"/>
      <c r="C114" s="298" t="s">
        <v>2158</v>
      </c>
      <c r="D114" s="298"/>
      <c r="E114" s="298"/>
      <c r="F114" s="321" t="s">
        <v>2116</v>
      </c>
      <c r="G114" s="298"/>
      <c r="H114" s="298" t="s">
        <v>2159</v>
      </c>
      <c r="I114" s="298" t="s">
        <v>2118</v>
      </c>
      <c r="J114" s="298">
        <v>120</v>
      </c>
      <c r="K114" s="312"/>
    </row>
    <row r="115" s="1" customFormat="1" ht="15" customHeight="1">
      <c r="B115" s="323"/>
      <c r="C115" s="298" t="s">
        <v>43</v>
      </c>
      <c r="D115" s="298"/>
      <c r="E115" s="298"/>
      <c r="F115" s="321" t="s">
        <v>2116</v>
      </c>
      <c r="G115" s="298"/>
      <c r="H115" s="298" t="s">
        <v>2160</v>
      </c>
      <c r="I115" s="298" t="s">
        <v>2151</v>
      </c>
      <c r="J115" s="298"/>
      <c r="K115" s="312"/>
    </row>
    <row r="116" s="1" customFormat="1" ht="15" customHeight="1">
      <c r="B116" s="323"/>
      <c r="C116" s="298" t="s">
        <v>53</v>
      </c>
      <c r="D116" s="298"/>
      <c r="E116" s="298"/>
      <c r="F116" s="321" t="s">
        <v>2116</v>
      </c>
      <c r="G116" s="298"/>
      <c r="H116" s="298" t="s">
        <v>2161</v>
      </c>
      <c r="I116" s="298" t="s">
        <v>2151</v>
      </c>
      <c r="J116" s="298"/>
      <c r="K116" s="312"/>
    </row>
    <row r="117" s="1" customFormat="1" ht="15" customHeight="1">
      <c r="B117" s="323"/>
      <c r="C117" s="298" t="s">
        <v>62</v>
      </c>
      <c r="D117" s="298"/>
      <c r="E117" s="298"/>
      <c r="F117" s="321" t="s">
        <v>2116</v>
      </c>
      <c r="G117" s="298"/>
      <c r="H117" s="298" t="s">
        <v>2162</v>
      </c>
      <c r="I117" s="298" t="s">
        <v>2163</v>
      </c>
      <c r="J117" s="298"/>
      <c r="K117" s="312"/>
    </row>
    <row r="118" s="1" customFormat="1" ht="15" customHeight="1">
      <c r="B118" s="326"/>
      <c r="C118" s="332"/>
      <c r="D118" s="332"/>
      <c r="E118" s="332"/>
      <c r="F118" s="332"/>
      <c r="G118" s="332"/>
      <c r="H118" s="332"/>
      <c r="I118" s="332"/>
      <c r="J118" s="332"/>
      <c r="K118" s="328"/>
    </row>
    <row r="119" s="1" customFormat="1" ht="18.75" customHeight="1">
      <c r="B119" s="333"/>
      <c r="C119" s="334"/>
      <c r="D119" s="334"/>
      <c r="E119" s="334"/>
      <c r="F119" s="335"/>
      <c r="G119" s="334"/>
      <c r="H119" s="334"/>
      <c r="I119" s="334"/>
      <c r="J119" s="334"/>
      <c r="K119" s="333"/>
    </row>
    <row r="120" s="1" customFormat="1" ht="18.75" customHeight="1">
      <c r="B120" s="306"/>
      <c r="C120" s="306"/>
      <c r="D120" s="306"/>
      <c r="E120" s="306"/>
      <c r="F120" s="306"/>
      <c r="G120" s="306"/>
      <c r="H120" s="306"/>
      <c r="I120" s="306"/>
      <c r="J120" s="306"/>
      <c r="K120" s="306"/>
    </row>
    <row r="121" s="1" customFormat="1" ht="7.5" customHeight="1">
      <c r="B121" s="336"/>
      <c r="C121" s="337"/>
      <c r="D121" s="337"/>
      <c r="E121" s="337"/>
      <c r="F121" s="337"/>
      <c r="G121" s="337"/>
      <c r="H121" s="337"/>
      <c r="I121" s="337"/>
      <c r="J121" s="337"/>
      <c r="K121" s="338"/>
    </row>
    <row r="122" s="1" customFormat="1" ht="45" customHeight="1">
      <c r="B122" s="339"/>
      <c r="C122" s="289" t="s">
        <v>2164</v>
      </c>
      <c r="D122" s="289"/>
      <c r="E122" s="289"/>
      <c r="F122" s="289"/>
      <c r="G122" s="289"/>
      <c r="H122" s="289"/>
      <c r="I122" s="289"/>
      <c r="J122" s="289"/>
      <c r="K122" s="340"/>
    </row>
    <row r="123" s="1" customFormat="1" ht="17.25" customHeight="1">
      <c r="B123" s="341"/>
      <c r="C123" s="313" t="s">
        <v>2110</v>
      </c>
      <c r="D123" s="313"/>
      <c r="E123" s="313"/>
      <c r="F123" s="313" t="s">
        <v>2111</v>
      </c>
      <c r="G123" s="314"/>
      <c r="H123" s="313" t="s">
        <v>59</v>
      </c>
      <c r="I123" s="313" t="s">
        <v>62</v>
      </c>
      <c r="J123" s="313" t="s">
        <v>2112</v>
      </c>
      <c r="K123" s="342"/>
    </row>
    <row r="124" s="1" customFormat="1" ht="17.25" customHeight="1">
      <c r="B124" s="341"/>
      <c r="C124" s="315" t="s">
        <v>2113</v>
      </c>
      <c r="D124" s="315"/>
      <c r="E124" s="315"/>
      <c r="F124" s="316" t="s">
        <v>2114</v>
      </c>
      <c r="G124" s="317"/>
      <c r="H124" s="315"/>
      <c r="I124" s="315"/>
      <c r="J124" s="315" t="s">
        <v>2115</v>
      </c>
      <c r="K124" s="342"/>
    </row>
    <row r="125" s="1" customFormat="1" ht="5.25" customHeight="1">
      <c r="B125" s="343"/>
      <c r="C125" s="318"/>
      <c r="D125" s="318"/>
      <c r="E125" s="318"/>
      <c r="F125" s="318"/>
      <c r="G125" s="344"/>
      <c r="H125" s="318"/>
      <c r="I125" s="318"/>
      <c r="J125" s="318"/>
      <c r="K125" s="345"/>
    </row>
    <row r="126" s="1" customFormat="1" ht="15" customHeight="1">
      <c r="B126" s="343"/>
      <c r="C126" s="298" t="s">
        <v>2119</v>
      </c>
      <c r="D126" s="320"/>
      <c r="E126" s="320"/>
      <c r="F126" s="321" t="s">
        <v>2116</v>
      </c>
      <c r="G126" s="298"/>
      <c r="H126" s="298" t="s">
        <v>2156</v>
      </c>
      <c r="I126" s="298" t="s">
        <v>2118</v>
      </c>
      <c r="J126" s="298">
        <v>120</v>
      </c>
      <c r="K126" s="346"/>
    </row>
    <row r="127" s="1" customFormat="1" ht="15" customHeight="1">
      <c r="B127" s="343"/>
      <c r="C127" s="298" t="s">
        <v>2165</v>
      </c>
      <c r="D127" s="298"/>
      <c r="E127" s="298"/>
      <c r="F127" s="321" t="s">
        <v>2116</v>
      </c>
      <c r="G127" s="298"/>
      <c r="H127" s="298" t="s">
        <v>2166</v>
      </c>
      <c r="I127" s="298" t="s">
        <v>2118</v>
      </c>
      <c r="J127" s="298" t="s">
        <v>2167</v>
      </c>
      <c r="K127" s="346"/>
    </row>
    <row r="128" s="1" customFormat="1" ht="15" customHeight="1">
      <c r="B128" s="343"/>
      <c r="C128" s="298" t="s">
        <v>89</v>
      </c>
      <c r="D128" s="298"/>
      <c r="E128" s="298"/>
      <c r="F128" s="321" t="s">
        <v>2116</v>
      </c>
      <c r="G128" s="298"/>
      <c r="H128" s="298" t="s">
        <v>2168</v>
      </c>
      <c r="I128" s="298" t="s">
        <v>2118</v>
      </c>
      <c r="J128" s="298" t="s">
        <v>2167</v>
      </c>
      <c r="K128" s="346"/>
    </row>
    <row r="129" s="1" customFormat="1" ht="15" customHeight="1">
      <c r="B129" s="343"/>
      <c r="C129" s="298" t="s">
        <v>2127</v>
      </c>
      <c r="D129" s="298"/>
      <c r="E129" s="298"/>
      <c r="F129" s="321" t="s">
        <v>2122</v>
      </c>
      <c r="G129" s="298"/>
      <c r="H129" s="298" t="s">
        <v>2128</v>
      </c>
      <c r="I129" s="298" t="s">
        <v>2118</v>
      </c>
      <c r="J129" s="298">
        <v>15</v>
      </c>
      <c r="K129" s="346"/>
    </row>
    <row r="130" s="1" customFormat="1" ht="15" customHeight="1">
      <c r="B130" s="343"/>
      <c r="C130" s="324" t="s">
        <v>2129</v>
      </c>
      <c r="D130" s="324"/>
      <c r="E130" s="324"/>
      <c r="F130" s="325" t="s">
        <v>2122</v>
      </c>
      <c r="G130" s="324"/>
      <c r="H130" s="324" t="s">
        <v>2130</v>
      </c>
      <c r="I130" s="324" t="s">
        <v>2118</v>
      </c>
      <c r="J130" s="324">
        <v>15</v>
      </c>
      <c r="K130" s="346"/>
    </row>
    <row r="131" s="1" customFormat="1" ht="15" customHeight="1">
      <c r="B131" s="343"/>
      <c r="C131" s="324" t="s">
        <v>2131</v>
      </c>
      <c r="D131" s="324"/>
      <c r="E131" s="324"/>
      <c r="F131" s="325" t="s">
        <v>2122</v>
      </c>
      <c r="G131" s="324"/>
      <c r="H131" s="324" t="s">
        <v>2132</v>
      </c>
      <c r="I131" s="324" t="s">
        <v>2118</v>
      </c>
      <c r="J131" s="324">
        <v>20</v>
      </c>
      <c r="K131" s="346"/>
    </row>
    <row r="132" s="1" customFormat="1" ht="15" customHeight="1">
      <c r="B132" s="343"/>
      <c r="C132" s="324" t="s">
        <v>2133</v>
      </c>
      <c r="D132" s="324"/>
      <c r="E132" s="324"/>
      <c r="F132" s="325" t="s">
        <v>2122</v>
      </c>
      <c r="G132" s="324"/>
      <c r="H132" s="324" t="s">
        <v>2134</v>
      </c>
      <c r="I132" s="324" t="s">
        <v>2118</v>
      </c>
      <c r="J132" s="324">
        <v>20</v>
      </c>
      <c r="K132" s="346"/>
    </row>
    <row r="133" s="1" customFormat="1" ht="15" customHeight="1">
      <c r="B133" s="343"/>
      <c r="C133" s="298" t="s">
        <v>2121</v>
      </c>
      <c r="D133" s="298"/>
      <c r="E133" s="298"/>
      <c r="F133" s="321" t="s">
        <v>2122</v>
      </c>
      <c r="G133" s="298"/>
      <c r="H133" s="298" t="s">
        <v>2156</v>
      </c>
      <c r="I133" s="298" t="s">
        <v>2118</v>
      </c>
      <c r="J133" s="298">
        <v>50</v>
      </c>
      <c r="K133" s="346"/>
    </row>
    <row r="134" s="1" customFormat="1" ht="15" customHeight="1">
      <c r="B134" s="343"/>
      <c r="C134" s="298" t="s">
        <v>2135</v>
      </c>
      <c r="D134" s="298"/>
      <c r="E134" s="298"/>
      <c r="F134" s="321" t="s">
        <v>2122</v>
      </c>
      <c r="G134" s="298"/>
      <c r="H134" s="298" t="s">
        <v>2156</v>
      </c>
      <c r="I134" s="298" t="s">
        <v>2118</v>
      </c>
      <c r="J134" s="298">
        <v>50</v>
      </c>
      <c r="K134" s="346"/>
    </row>
    <row r="135" s="1" customFormat="1" ht="15" customHeight="1">
      <c r="B135" s="343"/>
      <c r="C135" s="298" t="s">
        <v>2141</v>
      </c>
      <c r="D135" s="298"/>
      <c r="E135" s="298"/>
      <c r="F135" s="321" t="s">
        <v>2122</v>
      </c>
      <c r="G135" s="298"/>
      <c r="H135" s="298" t="s">
        <v>2156</v>
      </c>
      <c r="I135" s="298" t="s">
        <v>2118</v>
      </c>
      <c r="J135" s="298">
        <v>50</v>
      </c>
      <c r="K135" s="346"/>
    </row>
    <row r="136" s="1" customFormat="1" ht="15" customHeight="1">
      <c r="B136" s="343"/>
      <c r="C136" s="298" t="s">
        <v>2143</v>
      </c>
      <c r="D136" s="298"/>
      <c r="E136" s="298"/>
      <c r="F136" s="321" t="s">
        <v>2122</v>
      </c>
      <c r="G136" s="298"/>
      <c r="H136" s="298" t="s">
        <v>2156</v>
      </c>
      <c r="I136" s="298" t="s">
        <v>2118</v>
      </c>
      <c r="J136" s="298">
        <v>50</v>
      </c>
      <c r="K136" s="346"/>
    </row>
    <row r="137" s="1" customFormat="1" ht="15" customHeight="1">
      <c r="B137" s="343"/>
      <c r="C137" s="298" t="s">
        <v>2144</v>
      </c>
      <c r="D137" s="298"/>
      <c r="E137" s="298"/>
      <c r="F137" s="321" t="s">
        <v>2122</v>
      </c>
      <c r="G137" s="298"/>
      <c r="H137" s="298" t="s">
        <v>2169</v>
      </c>
      <c r="I137" s="298" t="s">
        <v>2118</v>
      </c>
      <c r="J137" s="298">
        <v>255</v>
      </c>
      <c r="K137" s="346"/>
    </row>
    <row r="138" s="1" customFormat="1" ht="15" customHeight="1">
      <c r="B138" s="343"/>
      <c r="C138" s="298" t="s">
        <v>2146</v>
      </c>
      <c r="D138" s="298"/>
      <c r="E138" s="298"/>
      <c r="F138" s="321" t="s">
        <v>2116</v>
      </c>
      <c r="G138" s="298"/>
      <c r="H138" s="298" t="s">
        <v>2170</v>
      </c>
      <c r="I138" s="298" t="s">
        <v>2148</v>
      </c>
      <c r="J138" s="298"/>
      <c r="K138" s="346"/>
    </row>
    <row r="139" s="1" customFormat="1" ht="15" customHeight="1">
      <c r="B139" s="343"/>
      <c r="C139" s="298" t="s">
        <v>2149</v>
      </c>
      <c r="D139" s="298"/>
      <c r="E139" s="298"/>
      <c r="F139" s="321" t="s">
        <v>2116</v>
      </c>
      <c r="G139" s="298"/>
      <c r="H139" s="298" t="s">
        <v>2171</v>
      </c>
      <c r="I139" s="298" t="s">
        <v>2151</v>
      </c>
      <c r="J139" s="298"/>
      <c r="K139" s="346"/>
    </row>
    <row r="140" s="1" customFormat="1" ht="15" customHeight="1">
      <c r="B140" s="343"/>
      <c r="C140" s="298" t="s">
        <v>2152</v>
      </c>
      <c r="D140" s="298"/>
      <c r="E140" s="298"/>
      <c r="F140" s="321" t="s">
        <v>2116</v>
      </c>
      <c r="G140" s="298"/>
      <c r="H140" s="298" t="s">
        <v>2152</v>
      </c>
      <c r="I140" s="298" t="s">
        <v>2151</v>
      </c>
      <c r="J140" s="298"/>
      <c r="K140" s="346"/>
    </row>
    <row r="141" s="1" customFormat="1" ht="15" customHeight="1">
      <c r="B141" s="343"/>
      <c r="C141" s="298" t="s">
        <v>43</v>
      </c>
      <c r="D141" s="298"/>
      <c r="E141" s="298"/>
      <c r="F141" s="321" t="s">
        <v>2116</v>
      </c>
      <c r="G141" s="298"/>
      <c r="H141" s="298" t="s">
        <v>2172</v>
      </c>
      <c r="I141" s="298" t="s">
        <v>2151</v>
      </c>
      <c r="J141" s="298"/>
      <c r="K141" s="346"/>
    </row>
    <row r="142" s="1" customFormat="1" ht="15" customHeight="1">
      <c r="B142" s="343"/>
      <c r="C142" s="298" t="s">
        <v>2173</v>
      </c>
      <c r="D142" s="298"/>
      <c r="E142" s="298"/>
      <c r="F142" s="321" t="s">
        <v>2116</v>
      </c>
      <c r="G142" s="298"/>
      <c r="H142" s="298" t="s">
        <v>2174</v>
      </c>
      <c r="I142" s="298" t="s">
        <v>2151</v>
      </c>
      <c r="J142" s="298"/>
      <c r="K142" s="346"/>
    </row>
    <row r="143" s="1" customFormat="1" ht="15" customHeight="1">
      <c r="B143" s="347"/>
      <c r="C143" s="348"/>
      <c r="D143" s="348"/>
      <c r="E143" s="348"/>
      <c r="F143" s="348"/>
      <c r="G143" s="348"/>
      <c r="H143" s="348"/>
      <c r="I143" s="348"/>
      <c r="J143" s="348"/>
      <c r="K143" s="349"/>
    </row>
    <row r="144" s="1" customFormat="1" ht="18.75" customHeight="1">
      <c r="B144" s="334"/>
      <c r="C144" s="334"/>
      <c r="D144" s="334"/>
      <c r="E144" s="334"/>
      <c r="F144" s="335"/>
      <c r="G144" s="334"/>
      <c r="H144" s="334"/>
      <c r="I144" s="334"/>
      <c r="J144" s="334"/>
      <c r="K144" s="334"/>
    </row>
    <row r="145" s="1" customFormat="1" ht="18.75" customHeight="1">
      <c r="B145" s="306"/>
      <c r="C145" s="306"/>
      <c r="D145" s="306"/>
      <c r="E145" s="306"/>
      <c r="F145" s="306"/>
      <c r="G145" s="306"/>
      <c r="H145" s="306"/>
      <c r="I145" s="306"/>
      <c r="J145" s="306"/>
      <c r="K145" s="306"/>
    </row>
    <row r="146" s="1" customFormat="1" ht="7.5" customHeight="1">
      <c r="B146" s="307"/>
      <c r="C146" s="308"/>
      <c r="D146" s="308"/>
      <c r="E146" s="308"/>
      <c r="F146" s="308"/>
      <c r="G146" s="308"/>
      <c r="H146" s="308"/>
      <c r="I146" s="308"/>
      <c r="J146" s="308"/>
      <c r="K146" s="309"/>
    </row>
    <row r="147" s="1" customFormat="1" ht="45" customHeight="1">
      <c r="B147" s="310"/>
      <c r="C147" s="311" t="s">
        <v>2175</v>
      </c>
      <c r="D147" s="311"/>
      <c r="E147" s="311"/>
      <c r="F147" s="311"/>
      <c r="G147" s="311"/>
      <c r="H147" s="311"/>
      <c r="I147" s="311"/>
      <c r="J147" s="311"/>
      <c r="K147" s="312"/>
    </row>
    <row r="148" s="1" customFormat="1" ht="17.25" customHeight="1">
      <c r="B148" s="310"/>
      <c r="C148" s="313" t="s">
        <v>2110</v>
      </c>
      <c r="D148" s="313"/>
      <c r="E148" s="313"/>
      <c r="F148" s="313" t="s">
        <v>2111</v>
      </c>
      <c r="G148" s="314"/>
      <c r="H148" s="313" t="s">
        <v>59</v>
      </c>
      <c r="I148" s="313" t="s">
        <v>62</v>
      </c>
      <c r="J148" s="313" t="s">
        <v>2112</v>
      </c>
      <c r="K148" s="312"/>
    </row>
    <row r="149" s="1" customFormat="1" ht="17.25" customHeight="1">
      <c r="B149" s="310"/>
      <c r="C149" s="315" t="s">
        <v>2113</v>
      </c>
      <c r="D149" s="315"/>
      <c r="E149" s="315"/>
      <c r="F149" s="316" t="s">
        <v>2114</v>
      </c>
      <c r="G149" s="317"/>
      <c r="H149" s="315"/>
      <c r="I149" s="315"/>
      <c r="J149" s="315" t="s">
        <v>2115</v>
      </c>
      <c r="K149" s="312"/>
    </row>
    <row r="150" s="1" customFormat="1" ht="5.25" customHeight="1">
      <c r="B150" s="323"/>
      <c r="C150" s="318"/>
      <c r="D150" s="318"/>
      <c r="E150" s="318"/>
      <c r="F150" s="318"/>
      <c r="G150" s="319"/>
      <c r="H150" s="318"/>
      <c r="I150" s="318"/>
      <c r="J150" s="318"/>
      <c r="K150" s="346"/>
    </row>
    <row r="151" s="1" customFormat="1" ht="15" customHeight="1">
      <c r="B151" s="323"/>
      <c r="C151" s="350" t="s">
        <v>2119</v>
      </c>
      <c r="D151" s="298"/>
      <c r="E151" s="298"/>
      <c r="F151" s="351" t="s">
        <v>2116</v>
      </c>
      <c r="G151" s="298"/>
      <c r="H151" s="350" t="s">
        <v>2156</v>
      </c>
      <c r="I151" s="350" t="s">
        <v>2118</v>
      </c>
      <c r="J151" s="350">
        <v>120</v>
      </c>
      <c r="K151" s="346"/>
    </row>
    <row r="152" s="1" customFormat="1" ht="15" customHeight="1">
      <c r="B152" s="323"/>
      <c r="C152" s="350" t="s">
        <v>2165</v>
      </c>
      <c r="D152" s="298"/>
      <c r="E152" s="298"/>
      <c r="F152" s="351" t="s">
        <v>2116</v>
      </c>
      <c r="G152" s="298"/>
      <c r="H152" s="350" t="s">
        <v>2176</v>
      </c>
      <c r="I152" s="350" t="s">
        <v>2118</v>
      </c>
      <c r="J152" s="350" t="s">
        <v>2167</v>
      </c>
      <c r="K152" s="346"/>
    </row>
    <row r="153" s="1" customFormat="1" ht="15" customHeight="1">
      <c r="B153" s="323"/>
      <c r="C153" s="350" t="s">
        <v>89</v>
      </c>
      <c r="D153" s="298"/>
      <c r="E153" s="298"/>
      <c r="F153" s="351" t="s">
        <v>2116</v>
      </c>
      <c r="G153" s="298"/>
      <c r="H153" s="350" t="s">
        <v>2177</v>
      </c>
      <c r="I153" s="350" t="s">
        <v>2118</v>
      </c>
      <c r="J153" s="350" t="s">
        <v>2167</v>
      </c>
      <c r="K153" s="346"/>
    </row>
    <row r="154" s="1" customFormat="1" ht="15" customHeight="1">
      <c r="B154" s="323"/>
      <c r="C154" s="350" t="s">
        <v>2121</v>
      </c>
      <c r="D154" s="298"/>
      <c r="E154" s="298"/>
      <c r="F154" s="351" t="s">
        <v>2122</v>
      </c>
      <c r="G154" s="298"/>
      <c r="H154" s="350" t="s">
        <v>2156</v>
      </c>
      <c r="I154" s="350" t="s">
        <v>2118</v>
      </c>
      <c r="J154" s="350">
        <v>50</v>
      </c>
      <c r="K154" s="346"/>
    </row>
    <row r="155" s="1" customFormat="1" ht="15" customHeight="1">
      <c r="B155" s="323"/>
      <c r="C155" s="350" t="s">
        <v>2124</v>
      </c>
      <c r="D155" s="298"/>
      <c r="E155" s="298"/>
      <c r="F155" s="351" t="s">
        <v>2116</v>
      </c>
      <c r="G155" s="298"/>
      <c r="H155" s="350" t="s">
        <v>2156</v>
      </c>
      <c r="I155" s="350" t="s">
        <v>2126</v>
      </c>
      <c r="J155" s="350"/>
      <c r="K155" s="346"/>
    </row>
    <row r="156" s="1" customFormat="1" ht="15" customHeight="1">
      <c r="B156" s="323"/>
      <c r="C156" s="350" t="s">
        <v>2135</v>
      </c>
      <c r="D156" s="298"/>
      <c r="E156" s="298"/>
      <c r="F156" s="351" t="s">
        <v>2122</v>
      </c>
      <c r="G156" s="298"/>
      <c r="H156" s="350" t="s">
        <v>2156</v>
      </c>
      <c r="I156" s="350" t="s">
        <v>2118</v>
      </c>
      <c r="J156" s="350">
        <v>50</v>
      </c>
      <c r="K156" s="346"/>
    </row>
    <row r="157" s="1" customFormat="1" ht="15" customHeight="1">
      <c r="B157" s="323"/>
      <c r="C157" s="350" t="s">
        <v>2143</v>
      </c>
      <c r="D157" s="298"/>
      <c r="E157" s="298"/>
      <c r="F157" s="351" t="s">
        <v>2122</v>
      </c>
      <c r="G157" s="298"/>
      <c r="H157" s="350" t="s">
        <v>2156</v>
      </c>
      <c r="I157" s="350" t="s">
        <v>2118</v>
      </c>
      <c r="J157" s="350">
        <v>50</v>
      </c>
      <c r="K157" s="346"/>
    </row>
    <row r="158" s="1" customFormat="1" ht="15" customHeight="1">
      <c r="B158" s="323"/>
      <c r="C158" s="350" t="s">
        <v>2141</v>
      </c>
      <c r="D158" s="298"/>
      <c r="E158" s="298"/>
      <c r="F158" s="351" t="s">
        <v>2122</v>
      </c>
      <c r="G158" s="298"/>
      <c r="H158" s="350" t="s">
        <v>2156</v>
      </c>
      <c r="I158" s="350" t="s">
        <v>2118</v>
      </c>
      <c r="J158" s="350">
        <v>50</v>
      </c>
      <c r="K158" s="346"/>
    </row>
    <row r="159" s="1" customFormat="1" ht="15" customHeight="1">
      <c r="B159" s="323"/>
      <c r="C159" s="350" t="s">
        <v>128</v>
      </c>
      <c r="D159" s="298"/>
      <c r="E159" s="298"/>
      <c r="F159" s="351" t="s">
        <v>2116</v>
      </c>
      <c r="G159" s="298"/>
      <c r="H159" s="350" t="s">
        <v>2178</v>
      </c>
      <c r="I159" s="350" t="s">
        <v>2118</v>
      </c>
      <c r="J159" s="350" t="s">
        <v>2179</v>
      </c>
      <c r="K159" s="346"/>
    </row>
    <row r="160" s="1" customFormat="1" ht="15" customHeight="1">
      <c r="B160" s="323"/>
      <c r="C160" s="350" t="s">
        <v>2180</v>
      </c>
      <c r="D160" s="298"/>
      <c r="E160" s="298"/>
      <c r="F160" s="351" t="s">
        <v>2116</v>
      </c>
      <c r="G160" s="298"/>
      <c r="H160" s="350" t="s">
        <v>2181</v>
      </c>
      <c r="I160" s="350" t="s">
        <v>2151</v>
      </c>
      <c r="J160" s="350"/>
      <c r="K160" s="346"/>
    </row>
    <row r="161" s="1" customFormat="1" ht="15" customHeight="1">
      <c r="B161" s="352"/>
      <c r="C161" s="332"/>
      <c r="D161" s="332"/>
      <c r="E161" s="332"/>
      <c r="F161" s="332"/>
      <c r="G161" s="332"/>
      <c r="H161" s="332"/>
      <c r="I161" s="332"/>
      <c r="J161" s="332"/>
      <c r="K161" s="353"/>
    </row>
    <row r="162" s="1" customFormat="1" ht="18.75" customHeight="1">
      <c r="B162" s="334"/>
      <c r="C162" s="344"/>
      <c r="D162" s="344"/>
      <c r="E162" s="344"/>
      <c r="F162" s="354"/>
      <c r="G162" s="344"/>
      <c r="H162" s="344"/>
      <c r="I162" s="344"/>
      <c r="J162" s="344"/>
      <c r="K162" s="334"/>
    </row>
    <row r="163" s="1" customFormat="1" ht="18.75" customHeight="1">
      <c r="B163" s="306"/>
      <c r="C163" s="306"/>
      <c r="D163" s="306"/>
      <c r="E163" s="306"/>
      <c r="F163" s="306"/>
      <c r="G163" s="306"/>
      <c r="H163" s="306"/>
      <c r="I163" s="306"/>
      <c r="J163" s="306"/>
      <c r="K163" s="306"/>
    </row>
    <row r="164" s="1" customFormat="1" ht="7.5" customHeight="1">
      <c r="B164" s="285"/>
      <c r="C164" s="286"/>
      <c r="D164" s="286"/>
      <c r="E164" s="286"/>
      <c r="F164" s="286"/>
      <c r="G164" s="286"/>
      <c r="H164" s="286"/>
      <c r="I164" s="286"/>
      <c r="J164" s="286"/>
      <c r="K164" s="287"/>
    </row>
    <row r="165" s="1" customFormat="1" ht="45" customHeight="1">
      <c r="B165" s="288"/>
      <c r="C165" s="289" t="s">
        <v>2182</v>
      </c>
      <c r="D165" s="289"/>
      <c r="E165" s="289"/>
      <c r="F165" s="289"/>
      <c r="G165" s="289"/>
      <c r="H165" s="289"/>
      <c r="I165" s="289"/>
      <c r="J165" s="289"/>
      <c r="K165" s="290"/>
    </row>
    <row r="166" s="1" customFormat="1" ht="17.25" customHeight="1">
      <c r="B166" s="288"/>
      <c r="C166" s="313" t="s">
        <v>2110</v>
      </c>
      <c r="D166" s="313"/>
      <c r="E166" s="313"/>
      <c r="F166" s="313" t="s">
        <v>2111</v>
      </c>
      <c r="G166" s="355"/>
      <c r="H166" s="356" t="s">
        <v>59</v>
      </c>
      <c r="I166" s="356" t="s">
        <v>62</v>
      </c>
      <c r="J166" s="313" t="s">
        <v>2112</v>
      </c>
      <c r="K166" s="290"/>
    </row>
    <row r="167" s="1" customFormat="1" ht="17.25" customHeight="1">
      <c r="B167" s="291"/>
      <c r="C167" s="315" t="s">
        <v>2113</v>
      </c>
      <c r="D167" s="315"/>
      <c r="E167" s="315"/>
      <c r="F167" s="316" t="s">
        <v>2114</v>
      </c>
      <c r="G167" s="357"/>
      <c r="H167" s="358"/>
      <c r="I167" s="358"/>
      <c r="J167" s="315" t="s">
        <v>2115</v>
      </c>
      <c r="K167" s="293"/>
    </row>
    <row r="168" s="1" customFormat="1" ht="5.25" customHeight="1">
      <c r="B168" s="323"/>
      <c r="C168" s="318"/>
      <c r="D168" s="318"/>
      <c r="E168" s="318"/>
      <c r="F168" s="318"/>
      <c r="G168" s="319"/>
      <c r="H168" s="318"/>
      <c r="I168" s="318"/>
      <c r="J168" s="318"/>
      <c r="K168" s="346"/>
    </row>
    <row r="169" s="1" customFormat="1" ht="15" customHeight="1">
      <c r="B169" s="323"/>
      <c r="C169" s="298" t="s">
        <v>2119</v>
      </c>
      <c r="D169" s="298"/>
      <c r="E169" s="298"/>
      <c r="F169" s="321" t="s">
        <v>2116</v>
      </c>
      <c r="G169" s="298"/>
      <c r="H169" s="298" t="s">
        <v>2156</v>
      </c>
      <c r="I169" s="298" t="s">
        <v>2118</v>
      </c>
      <c r="J169" s="298">
        <v>120</v>
      </c>
      <c r="K169" s="346"/>
    </row>
    <row r="170" s="1" customFormat="1" ht="15" customHeight="1">
      <c r="B170" s="323"/>
      <c r="C170" s="298" t="s">
        <v>2165</v>
      </c>
      <c r="D170" s="298"/>
      <c r="E170" s="298"/>
      <c r="F170" s="321" t="s">
        <v>2116</v>
      </c>
      <c r="G170" s="298"/>
      <c r="H170" s="298" t="s">
        <v>2166</v>
      </c>
      <c r="I170" s="298" t="s">
        <v>2118</v>
      </c>
      <c r="J170" s="298" t="s">
        <v>2167</v>
      </c>
      <c r="K170" s="346"/>
    </row>
    <row r="171" s="1" customFormat="1" ht="15" customHeight="1">
      <c r="B171" s="323"/>
      <c r="C171" s="298" t="s">
        <v>89</v>
      </c>
      <c r="D171" s="298"/>
      <c r="E171" s="298"/>
      <c r="F171" s="321" t="s">
        <v>2116</v>
      </c>
      <c r="G171" s="298"/>
      <c r="H171" s="298" t="s">
        <v>2183</v>
      </c>
      <c r="I171" s="298" t="s">
        <v>2118</v>
      </c>
      <c r="J171" s="298" t="s">
        <v>2167</v>
      </c>
      <c r="K171" s="346"/>
    </row>
    <row r="172" s="1" customFormat="1" ht="15" customHeight="1">
      <c r="B172" s="323"/>
      <c r="C172" s="298" t="s">
        <v>2121</v>
      </c>
      <c r="D172" s="298"/>
      <c r="E172" s="298"/>
      <c r="F172" s="321" t="s">
        <v>2122</v>
      </c>
      <c r="G172" s="298"/>
      <c r="H172" s="298" t="s">
        <v>2183</v>
      </c>
      <c r="I172" s="298" t="s">
        <v>2118</v>
      </c>
      <c r="J172" s="298">
        <v>50</v>
      </c>
      <c r="K172" s="346"/>
    </row>
    <row r="173" s="1" customFormat="1" ht="15" customHeight="1">
      <c r="B173" s="323"/>
      <c r="C173" s="298" t="s">
        <v>2124</v>
      </c>
      <c r="D173" s="298"/>
      <c r="E173" s="298"/>
      <c r="F173" s="321" t="s">
        <v>2116</v>
      </c>
      <c r="G173" s="298"/>
      <c r="H173" s="298" t="s">
        <v>2183</v>
      </c>
      <c r="I173" s="298" t="s">
        <v>2126</v>
      </c>
      <c r="J173" s="298"/>
      <c r="K173" s="346"/>
    </row>
    <row r="174" s="1" customFormat="1" ht="15" customHeight="1">
      <c r="B174" s="323"/>
      <c r="C174" s="298" t="s">
        <v>2135</v>
      </c>
      <c r="D174" s="298"/>
      <c r="E174" s="298"/>
      <c r="F174" s="321" t="s">
        <v>2122</v>
      </c>
      <c r="G174" s="298"/>
      <c r="H174" s="298" t="s">
        <v>2183</v>
      </c>
      <c r="I174" s="298" t="s">
        <v>2118</v>
      </c>
      <c r="J174" s="298">
        <v>50</v>
      </c>
      <c r="K174" s="346"/>
    </row>
    <row r="175" s="1" customFormat="1" ht="15" customHeight="1">
      <c r="B175" s="323"/>
      <c r="C175" s="298" t="s">
        <v>2143</v>
      </c>
      <c r="D175" s="298"/>
      <c r="E175" s="298"/>
      <c r="F175" s="321" t="s">
        <v>2122</v>
      </c>
      <c r="G175" s="298"/>
      <c r="H175" s="298" t="s">
        <v>2183</v>
      </c>
      <c r="I175" s="298" t="s">
        <v>2118</v>
      </c>
      <c r="J175" s="298">
        <v>50</v>
      </c>
      <c r="K175" s="346"/>
    </row>
    <row r="176" s="1" customFormat="1" ht="15" customHeight="1">
      <c r="B176" s="323"/>
      <c r="C176" s="298" t="s">
        <v>2141</v>
      </c>
      <c r="D176" s="298"/>
      <c r="E176" s="298"/>
      <c r="F176" s="321" t="s">
        <v>2122</v>
      </c>
      <c r="G176" s="298"/>
      <c r="H176" s="298" t="s">
        <v>2183</v>
      </c>
      <c r="I176" s="298" t="s">
        <v>2118</v>
      </c>
      <c r="J176" s="298">
        <v>50</v>
      </c>
      <c r="K176" s="346"/>
    </row>
    <row r="177" s="1" customFormat="1" ht="15" customHeight="1">
      <c r="B177" s="323"/>
      <c r="C177" s="298" t="s">
        <v>150</v>
      </c>
      <c r="D177" s="298"/>
      <c r="E177" s="298"/>
      <c r="F177" s="321" t="s">
        <v>2116</v>
      </c>
      <c r="G177" s="298"/>
      <c r="H177" s="298" t="s">
        <v>2184</v>
      </c>
      <c r="I177" s="298" t="s">
        <v>2185</v>
      </c>
      <c r="J177" s="298"/>
      <c r="K177" s="346"/>
    </row>
    <row r="178" s="1" customFormat="1" ht="15" customHeight="1">
      <c r="B178" s="323"/>
      <c r="C178" s="298" t="s">
        <v>62</v>
      </c>
      <c r="D178" s="298"/>
      <c r="E178" s="298"/>
      <c r="F178" s="321" t="s">
        <v>2116</v>
      </c>
      <c r="G178" s="298"/>
      <c r="H178" s="298" t="s">
        <v>2186</v>
      </c>
      <c r="I178" s="298" t="s">
        <v>2187</v>
      </c>
      <c r="J178" s="298">
        <v>1</v>
      </c>
      <c r="K178" s="346"/>
    </row>
    <row r="179" s="1" customFormat="1" ht="15" customHeight="1">
      <c r="B179" s="323"/>
      <c r="C179" s="298" t="s">
        <v>58</v>
      </c>
      <c r="D179" s="298"/>
      <c r="E179" s="298"/>
      <c r="F179" s="321" t="s">
        <v>2116</v>
      </c>
      <c r="G179" s="298"/>
      <c r="H179" s="298" t="s">
        <v>2188</v>
      </c>
      <c r="I179" s="298" t="s">
        <v>2118</v>
      </c>
      <c r="J179" s="298">
        <v>20</v>
      </c>
      <c r="K179" s="346"/>
    </row>
    <row r="180" s="1" customFormat="1" ht="15" customHeight="1">
      <c r="B180" s="323"/>
      <c r="C180" s="298" t="s">
        <v>59</v>
      </c>
      <c r="D180" s="298"/>
      <c r="E180" s="298"/>
      <c r="F180" s="321" t="s">
        <v>2116</v>
      </c>
      <c r="G180" s="298"/>
      <c r="H180" s="298" t="s">
        <v>2189</v>
      </c>
      <c r="I180" s="298" t="s">
        <v>2118</v>
      </c>
      <c r="J180" s="298">
        <v>255</v>
      </c>
      <c r="K180" s="346"/>
    </row>
    <row r="181" s="1" customFormat="1" ht="15" customHeight="1">
      <c r="B181" s="323"/>
      <c r="C181" s="298" t="s">
        <v>151</v>
      </c>
      <c r="D181" s="298"/>
      <c r="E181" s="298"/>
      <c r="F181" s="321" t="s">
        <v>2116</v>
      </c>
      <c r="G181" s="298"/>
      <c r="H181" s="298" t="s">
        <v>2080</v>
      </c>
      <c r="I181" s="298" t="s">
        <v>2118</v>
      </c>
      <c r="J181" s="298">
        <v>10</v>
      </c>
      <c r="K181" s="346"/>
    </row>
    <row r="182" s="1" customFormat="1" ht="15" customHeight="1">
      <c r="B182" s="323"/>
      <c r="C182" s="298" t="s">
        <v>152</v>
      </c>
      <c r="D182" s="298"/>
      <c r="E182" s="298"/>
      <c r="F182" s="321" t="s">
        <v>2116</v>
      </c>
      <c r="G182" s="298"/>
      <c r="H182" s="298" t="s">
        <v>2190</v>
      </c>
      <c r="I182" s="298" t="s">
        <v>2151</v>
      </c>
      <c r="J182" s="298"/>
      <c r="K182" s="346"/>
    </row>
    <row r="183" s="1" customFormat="1" ht="15" customHeight="1">
      <c r="B183" s="323"/>
      <c r="C183" s="298" t="s">
        <v>2191</v>
      </c>
      <c r="D183" s="298"/>
      <c r="E183" s="298"/>
      <c r="F183" s="321" t="s">
        <v>2116</v>
      </c>
      <c r="G183" s="298"/>
      <c r="H183" s="298" t="s">
        <v>2192</v>
      </c>
      <c r="I183" s="298" t="s">
        <v>2151</v>
      </c>
      <c r="J183" s="298"/>
      <c r="K183" s="346"/>
    </row>
    <row r="184" s="1" customFormat="1" ht="15" customHeight="1">
      <c r="B184" s="323"/>
      <c r="C184" s="298" t="s">
        <v>2180</v>
      </c>
      <c r="D184" s="298"/>
      <c r="E184" s="298"/>
      <c r="F184" s="321" t="s">
        <v>2116</v>
      </c>
      <c r="G184" s="298"/>
      <c r="H184" s="298" t="s">
        <v>2193</v>
      </c>
      <c r="I184" s="298" t="s">
        <v>2151</v>
      </c>
      <c r="J184" s="298"/>
      <c r="K184" s="346"/>
    </row>
    <row r="185" s="1" customFormat="1" ht="15" customHeight="1">
      <c r="B185" s="323"/>
      <c r="C185" s="298" t="s">
        <v>154</v>
      </c>
      <c r="D185" s="298"/>
      <c r="E185" s="298"/>
      <c r="F185" s="321" t="s">
        <v>2122</v>
      </c>
      <c r="G185" s="298"/>
      <c r="H185" s="298" t="s">
        <v>2194</v>
      </c>
      <c r="I185" s="298" t="s">
        <v>2118</v>
      </c>
      <c r="J185" s="298">
        <v>50</v>
      </c>
      <c r="K185" s="346"/>
    </row>
    <row r="186" s="1" customFormat="1" ht="15" customHeight="1">
      <c r="B186" s="323"/>
      <c r="C186" s="298" t="s">
        <v>2195</v>
      </c>
      <c r="D186" s="298"/>
      <c r="E186" s="298"/>
      <c r="F186" s="321" t="s">
        <v>2122</v>
      </c>
      <c r="G186" s="298"/>
      <c r="H186" s="298" t="s">
        <v>2196</v>
      </c>
      <c r="I186" s="298" t="s">
        <v>2197</v>
      </c>
      <c r="J186" s="298"/>
      <c r="K186" s="346"/>
    </row>
    <row r="187" s="1" customFormat="1" ht="15" customHeight="1">
      <c r="B187" s="323"/>
      <c r="C187" s="298" t="s">
        <v>2198</v>
      </c>
      <c r="D187" s="298"/>
      <c r="E187" s="298"/>
      <c r="F187" s="321" t="s">
        <v>2122</v>
      </c>
      <c r="G187" s="298"/>
      <c r="H187" s="298" t="s">
        <v>2199</v>
      </c>
      <c r="I187" s="298" t="s">
        <v>2197</v>
      </c>
      <c r="J187" s="298"/>
      <c r="K187" s="346"/>
    </row>
    <row r="188" s="1" customFormat="1" ht="15" customHeight="1">
      <c r="B188" s="323"/>
      <c r="C188" s="298" t="s">
        <v>2200</v>
      </c>
      <c r="D188" s="298"/>
      <c r="E188" s="298"/>
      <c r="F188" s="321" t="s">
        <v>2122</v>
      </c>
      <c r="G188" s="298"/>
      <c r="H188" s="298" t="s">
        <v>2201</v>
      </c>
      <c r="I188" s="298" t="s">
        <v>2197</v>
      </c>
      <c r="J188" s="298"/>
      <c r="K188" s="346"/>
    </row>
    <row r="189" s="1" customFormat="1" ht="15" customHeight="1">
      <c r="B189" s="323"/>
      <c r="C189" s="359" t="s">
        <v>2202</v>
      </c>
      <c r="D189" s="298"/>
      <c r="E189" s="298"/>
      <c r="F189" s="321" t="s">
        <v>2122</v>
      </c>
      <c r="G189" s="298"/>
      <c r="H189" s="298" t="s">
        <v>2203</v>
      </c>
      <c r="I189" s="298" t="s">
        <v>2204</v>
      </c>
      <c r="J189" s="360" t="s">
        <v>2205</v>
      </c>
      <c r="K189" s="346"/>
    </row>
    <row r="190" s="1" customFormat="1" ht="15" customHeight="1">
      <c r="B190" s="323"/>
      <c r="C190" s="359" t="s">
        <v>47</v>
      </c>
      <c r="D190" s="298"/>
      <c r="E190" s="298"/>
      <c r="F190" s="321" t="s">
        <v>2116</v>
      </c>
      <c r="G190" s="298"/>
      <c r="H190" s="295" t="s">
        <v>2206</v>
      </c>
      <c r="I190" s="298" t="s">
        <v>2207</v>
      </c>
      <c r="J190" s="298"/>
      <c r="K190" s="346"/>
    </row>
    <row r="191" s="1" customFormat="1" ht="15" customHeight="1">
      <c r="B191" s="323"/>
      <c r="C191" s="359" t="s">
        <v>2208</v>
      </c>
      <c r="D191" s="298"/>
      <c r="E191" s="298"/>
      <c r="F191" s="321" t="s">
        <v>2116</v>
      </c>
      <c r="G191" s="298"/>
      <c r="H191" s="298" t="s">
        <v>2209</v>
      </c>
      <c r="I191" s="298" t="s">
        <v>2151</v>
      </c>
      <c r="J191" s="298"/>
      <c r="K191" s="346"/>
    </row>
    <row r="192" s="1" customFormat="1" ht="15" customHeight="1">
      <c r="B192" s="323"/>
      <c r="C192" s="359" t="s">
        <v>2210</v>
      </c>
      <c r="D192" s="298"/>
      <c r="E192" s="298"/>
      <c r="F192" s="321" t="s">
        <v>2116</v>
      </c>
      <c r="G192" s="298"/>
      <c r="H192" s="298" t="s">
        <v>2211</v>
      </c>
      <c r="I192" s="298" t="s">
        <v>2151</v>
      </c>
      <c r="J192" s="298"/>
      <c r="K192" s="346"/>
    </row>
    <row r="193" s="1" customFormat="1" ht="15" customHeight="1">
      <c r="B193" s="323"/>
      <c r="C193" s="359" t="s">
        <v>2212</v>
      </c>
      <c r="D193" s="298"/>
      <c r="E193" s="298"/>
      <c r="F193" s="321" t="s">
        <v>2122</v>
      </c>
      <c r="G193" s="298"/>
      <c r="H193" s="298" t="s">
        <v>2213</v>
      </c>
      <c r="I193" s="298" t="s">
        <v>2151</v>
      </c>
      <c r="J193" s="298"/>
      <c r="K193" s="346"/>
    </row>
    <row r="194" s="1" customFormat="1" ht="15" customHeight="1">
      <c r="B194" s="352"/>
      <c r="C194" s="361"/>
      <c r="D194" s="332"/>
      <c r="E194" s="332"/>
      <c r="F194" s="332"/>
      <c r="G194" s="332"/>
      <c r="H194" s="332"/>
      <c r="I194" s="332"/>
      <c r="J194" s="332"/>
      <c r="K194" s="353"/>
    </row>
    <row r="195" s="1" customFormat="1" ht="18.75" customHeight="1">
      <c r="B195" s="334"/>
      <c r="C195" s="344"/>
      <c r="D195" s="344"/>
      <c r="E195" s="344"/>
      <c r="F195" s="354"/>
      <c r="G195" s="344"/>
      <c r="H195" s="344"/>
      <c r="I195" s="344"/>
      <c r="J195" s="344"/>
      <c r="K195" s="334"/>
    </row>
    <row r="196" s="1" customFormat="1" ht="18.75" customHeight="1">
      <c r="B196" s="334"/>
      <c r="C196" s="344"/>
      <c r="D196" s="344"/>
      <c r="E196" s="344"/>
      <c r="F196" s="354"/>
      <c r="G196" s="344"/>
      <c r="H196" s="344"/>
      <c r="I196" s="344"/>
      <c r="J196" s="344"/>
      <c r="K196" s="334"/>
    </row>
    <row r="197" s="1" customFormat="1" ht="18.75" customHeight="1">
      <c r="B197" s="306"/>
      <c r="C197" s="306"/>
      <c r="D197" s="306"/>
      <c r="E197" s="306"/>
      <c r="F197" s="306"/>
      <c r="G197" s="306"/>
      <c r="H197" s="306"/>
      <c r="I197" s="306"/>
      <c r="J197" s="306"/>
      <c r="K197" s="306"/>
    </row>
    <row r="198" s="1" customFormat="1" ht="13.5">
      <c r="B198" s="285"/>
      <c r="C198" s="286"/>
      <c r="D198" s="286"/>
      <c r="E198" s="286"/>
      <c r="F198" s="286"/>
      <c r="G198" s="286"/>
      <c r="H198" s="286"/>
      <c r="I198" s="286"/>
      <c r="J198" s="286"/>
      <c r="K198" s="287"/>
    </row>
    <row r="199" s="1" customFormat="1" ht="21">
      <c r="B199" s="288"/>
      <c r="C199" s="289" t="s">
        <v>2214</v>
      </c>
      <c r="D199" s="289"/>
      <c r="E199" s="289"/>
      <c r="F199" s="289"/>
      <c r="G199" s="289"/>
      <c r="H199" s="289"/>
      <c r="I199" s="289"/>
      <c r="J199" s="289"/>
      <c r="K199" s="290"/>
    </row>
    <row r="200" s="1" customFormat="1" ht="25.5" customHeight="1">
      <c r="B200" s="288"/>
      <c r="C200" s="362" t="s">
        <v>2215</v>
      </c>
      <c r="D200" s="362"/>
      <c r="E200" s="362"/>
      <c r="F200" s="362" t="s">
        <v>2216</v>
      </c>
      <c r="G200" s="363"/>
      <c r="H200" s="362" t="s">
        <v>2217</v>
      </c>
      <c r="I200" s="362"/>
      <c r="J200" s="362"/>
      <c r="K200" s="290"/>
    </row>
    <row r="201" s="1" customFormat="1" ht="5.25" customHeight="1">
      <c r="B201" s="323"/>
      <c r="C201" s="318"/>
      <c r="D201" s="318"/>
      <c r="E201" s="318"/>
      <c r="F201" s="318"/>
      <c r="G201" s="344"/>
      <c r="H201" s="318"/>
      <c r="I201" s="318"/>
      <c r="J201" s="318"/>
      <c r="K201" s="346"/>
    </row>
    <row r="202" s="1" customFormat="1" ht="15" customHeight="1">
      <c r="B202" s="323"/>
      <c r="C202" s="298" t="s">
        <v>2207</v>
      </c>
      <c r="D202" s="298"/>
      <c r="E202" s="298"/>
      <c r="F202" s="321" t="s">
        <v>48</v>
      </c>
      <c r="G202" s="298"/>
      <c r="H202" s="298" t="s">
        <v>2218</v>
      </c>
      <c r="I202" s="298"/>
      <c r="J202" s="298"/>
      <c r="K202" s="346"/>
    </row>
    <row r="203" s="1" customFormat="1" ht="15" customHeight="1">
      <c r="B203" s="323"/>
      <c r="C203" s="298"/>
      <c r="D203" s="298"/>
      <c r="E203" s="298"/>
      <c r="F203" s="321" t="s">
        <v>49</v>
      </c>
      <c r="G203" s="298"/>
      <c r="H203" s="298" t="s">
        <v>2219</v>
      </c>
      <c r="I203" s="298"/>
      <c r="J203" s="298"/>
      <c r="K203" s="346"/>
    </row>
    <row r="204" s="1" customFormat="1" ht="15" customHeight="1">
      <c r="B204" s="323"/>
      <c r="C204" s="298"/>
      <c r="D204" s="298"/>
      <c r="E204" s="298"/>
      <c r="F204" s="321" t="s">
        <v>52</v>
      </c>
      <c r="G204" s="298"/>
      <c r="H204" s="298" t="s">
        <v>2220</v>
      </c>
      <c r="I204" s="298"/>
      <c r="J204" s="298"/>
      <c r="K204" s="346"/>
    </row>
    <row r="205" s="1" customFormat="1" ht="15" customHeight="1">
      <c r="B205" s="323"/>
      <c r="C205" s="298"/>
      <c r="D205" s="298"/>
      <c r="E205" s="298"/>
      <c r="F205" s="321" t="s">
        <v>50</v>
      </c>
      <c r="G205" s="298"/>
      <c r="H205" s="298" t="s">
        <v>2221</v>
      </c>
      <c r="I205" s="298"/>
      <c r="J205" s="298"/>
      <c r="K205" s="346"/>
    </row>
    <row r="206" s="1" customFormat="1" ht="15" customHeight="1">
      <c r="B206" s="323"/>
      <c r="C206" s="298"/>
      <c r="D206" s="298"/>
      <c r="E206" s="298"/>
      <c r="F206" s="321" t="s">
        <v>51</v>
      </c>
      <c r="G206" s="298"/>
      <c r="H206" s="298" t="s">
        <v>2222</v>
      </c>
      <c r="I206" s="298"/>
      <c r="J206" s="298"/>
      <c r="K206" s="346"/>
    </row>
    <row r="207" s="1" customFormat="1" ht="15" customHeight="1">
      <c r="B207" s="323"/>
      <c r="C207" s="298"/>
      <c r="D207" s="298"/>
      <c r="E207" s="298"/>
      <c r="F207" s="321"/>
      <c r="G207" s="298"/>
      <c r="H207" s="298"/>
      <c r="I207" s="298"/>
      <c r="J207" s="298"/>
      <c r="K207" s="346"/>
    </row>
    <row r="208" s="1" customFormat="1" ht="15" customHeight="1">
      <c r="B208" s="323"/>
      <c r="C208" s="298" t="s">
        <v>2163</v>
      </c>
      <c r="D208" s="298"/>
      <c r="E208" s="298"/>
      <c r="F208" s="321" t="s">
        <v>83</v>
      </c>
      <c r="G208" s="298"/>
      <c r="H208" s="298" t="s">
        <v>2223</v>
      </c>
      <c r="I208" s="298"/>
      <c r="J208" s="298"/>
      <c r="K208" s="346"/>
    </row>
    <row r="209" s="1" customFormat="1" ht="15" customHeight="1">
      <c r="B209" s="323"/>
      <c r="C209" s="298"/>
      <c r="D209" s="298"/>
      <c r="E209" s="298"/>
      <c r="F209" s="321" t="s">
        <v>2059</v>
      </c>
      <c r="G209" s="298"/>
      <c r="H209" s="298" t="s">
        <v>2060</v>
      </c>
      <c r="I209" s="298"/>
      <c r="J209" s="298"/>
      <c r="K209" s="346"/>
    </row>
    <row r="210" s="1" customFormat="1" ht="15" customHeight="1">
      <c r="B210" s="323"/>
      <c r="C210" s="298"/>
      <c r="D210" s="298"/>
      <c r="E210" s="298"/>
      <c r="F210" s="321" t="s">
        <v>2057</v>
      </c>
      <c r="G210" s="298"/>
      <c r="H210" s="298" t="s">
        <v>2224</v>
      </c>
      <c r="I210" s="298"/>
      <c r="J210" s="298"/>
      <c r="K210" s="346"/>
    </row>
    <row r="211" s="1" customFormat="1" ht="15" customHeight="1">
      <c r="B211" s="364"/>
      <c r="C211" s="298"/>
      <c r="D211" s="298"/>
      <c r="E211" s="298"/>
      <c r="F211" s="321" t="s">
        <v>2061</v>
      </c>
      <c r="G211" s="359"/>
      <c r="H211" s="350" t="s">
        <v>2062</v>
      </c>
      <c r="I211" s="350"/>
      <c r="J211" s="350"/>
      <c r="K211" s="365"/>
    </row>
    <row r="212" s="1" customFormat="1" ht="15" customHeight="1">
      <c r="B212" s="364"/>
      <c r="C212" s="298"/>
      <c r="D212" s="298"/>
      <c r="E212" s="298"/>
      <c r="F212" s="321" t="s">
        <v>2063</v>
      </c>
      <c r="G212" s="359"/>
      <c r="H212" s="350" t="s">
        <v>827</v>
      </c>
      <c r="I212" s="350"/>
      <c r="J212" s="350"/>
      <c r="K212" s="365"/>
    </row>
    <row r="213" s="1" customFormat="1" ht="15" customHeight="1">
      <c r="B213" s="364"/>
      <c r="C213" s="298"/>
      <c r="D213" s="298"/>
      <c r="E213" s="298"/>
      <c r="F213" s="321"/>
      <c r="G213" s="359"/>
      <c r="H213" s="350"/>
      <c r="I213" s="350"/>
      <c r="J213" s="350"/>
      <c r="K213" s="365"/>
    </row>
    <row r="214" s="1" customFormat="1" ht="15" customHeight="1">
      <c r="B214" s="364"/>
      <c r="C214" s="298" t="s">
        <v>2187</v>
      </c>
      <c r="D214" s="298"/>
      <c r="E214" s="298"/>
      <c r="F214" s="321">
        <v>1</v>
      </c>
      <c r="G214" s="359"/>
      <c r="H214" s="350" t="s">
        <v>2225</v>
      </c>
      <c r="I214" s="350"/>
      <c r="J214" s="350"/>
      <c r="K214" s="365"/>
    </row>
    <row r="215" s="1" customFormat="1" ht="15" customHeight="1">
      <c r="B215" s="364"/>
      <c r="C215" s="298"/>
      <c r="D215" s="298"/>
      <c r="E215" s="298"/>
      <c r="F215" s="321">
        <v>2</v>
      </c>
      <c r="G215" s="359"/>
      <c r="H215" s="350" t="s">
        <v>2226</v>
      </c>
      <c r="I215" s="350"/>
      <c r="J215" s="350"/>
      <c r="K215" s="365"/>
    </row>
    <row r="216" s="1" customFormat="1" ht="15" customHeight="1">
      <c r="B216" s="364"/>
      <c r="C216" s="298"/>
      <c r="D216" s="298"/>
      <c r="E216" s="298"/>
      <c r="F216" s="321">
        <v>3</v>
      </c>
      <c r="G216" s="359"/>
      <c r="H216" s="350" t="s">
        <v>2227</v>
      </c>
      <c r="I216" s="350"/>
      <c r="J216" s="350"/>
      <c r="K216" s="365"/>
    </row>
    <row r="217" s="1" customFormat="1" ht="15" customHeight="1">
      <c r="B217" s="364"/>
      <c r="C217" s="298"/>
      <c r="D217" s="298"/>
      <c r="E217" s="298"/>
      <c r="F217" s="321">
        <v>4</v>
      </c>
      <c r="G217" s="359"/>
      <c r="H217" s="350" t="s">
        <v>2228</v>
      </c>
      <c r="I217" s="350"/>
      <c r="J217" s="350"/>
      <c r="K217" s="365"/>
    </row>
    <row r="218" s="1" customFormat="1" ht="12.75" customHeight="1">
      <c r="B218" s="366"/>
      <c r="C218" s="367"/>
      <c r="D218" s="367"/>
      <c r="E218" s="367"/>
      <c r="F218" s="367"/>
      <c r="G218" s="367"/>
      <c r="H218" s="367"/>
      <c r="I218" s="367"/>
      <c r="J218" s="367"/>
      <c r="K218" s="368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85</v>
      </c>
    </row>
    <row r="4" s="1" customFormat="1" ht="24.96" customHeight="1">
      <c r="B4" s="21"/>
      <c r="D4" s="141" t="s">
        <v>121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Realizace SZ KoPÚ v k.ú. Velké Albrechtice - 1. etapa</v>
      </c>
      <c r="F7" s="143"/>
      <c r="G7" s="143"/>
      <c r="H7" s="143"/>
      <c r="L7" s="21"/>
    </row>
    <row r="8" s="1" customFormat="1" ht="12" customHeight="1">
      <c r="B8" s="21"/>
      <c r="D8" s="143" t="s">
        <v>122</v>
      </c>
      <c r="L8" s="21"/>
    </row>
    <row r="9" s="2" customFormat="1" ht="16.5" customHeight="1">
      <c r="A9" s="39"/>
      <c r="B9" s="45"/>
      <c r="C9" s="39"/>
      <c r="D9" s="39"/>
      <c r="E9" s="144" t="s">
        <v>123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124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125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19</v>
      </c>
      <c r="E13" s="39"/>
      <c r="F13" s="134" t="s">
        <v>20</v>
      </c>
      <c r="G13" s="39"/>
      <c r="H13" s="39"/>
      <c r="I13" s="143" t="s">
        <v>21</v>
      </c>
      <c r="J13" s="134" t="s">
        <v>20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23</v>
      </c>
      <c r="E14" s="39"/>
      <c r="F14" s="134" t="s">
        <v>24</v>
      </c>
      <c r="G14" s="39"/>
      <c r="H14" s="39"/>
      <c r="I14" s="143" t="s">
        <v>25</v>
      </c>
      <c r="J14" s="147" t="str">
        <f>'Rekapitulace stavby'!AN8</f>
        <v>27. 1. 2021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29</v>
      </c>
      <c r="E16" s="39"/>
      <c r="F16" s="39"/>
      <c r="G16" s="39"/>
      <c r="H16" s="39"/>
      <c r="I16" s="143" t="s">
        <v>30</v>
      </c>
      <c r="J16" s="134" t="s">
        <v>20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">
        <v>31</v>
      </c>
      <c r="F17" s="39"/>
      <c r="G17" s="39"/>
      <c r="H17" s="39"/>
      <c r="I17" s="143" t="s">
        <v>32</v>
      </c>
      <c r="J17" s="134" t="s">
        <v>20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33</v>
      </c>
      <c r="E19" s="39"/>
      <c r="F19" s="39"/>
      <c r="G19" s="39"/>
      <c r="H19" s="39"/>
      <c r="I19" s="143" t="s">
        <v>30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32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35</v>
      </c>
      <c r="E22" s="39"/>
      <c r="F22" s="39"/>
      <c r="G22" s="39"/>
      <c r="H22" s="39"/>
      <c r="I22" s="143" t="s">
        <v>30</v>
      </c>
      <c r="J22" s="134" t="s">
        <v>20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">
        <v>37</v>
      </c>
      <c r="F23" s="39"/>
      <c r="G23" s="39"/>
      <c r="H23" s="39"/>
      <c r="I23" s="143" t="s">
        <v>32</v>
      </c>
      <c r="J23" s="134" t="s">
        <v>38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40</v>
      </c>
      <c r="E25" s="39"/>
      <c r="F25" s="39"/>
      <c r="G25" s="39"/>
      <c r="H25" s="39"/>
      <c r="I25" s="143" t="s">
        <v>30</v>
      </c>
      <c r="J25" s="134" t="s">
        <v>20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">
        <v>126</v>
      </c>
      <c r="F26" s="39"/>
      <c r="G26" s="39"/>
      <c r="H26" s="39"/>
      <c r="I26" s="143" t="s">
        <v>32</v>
      </c>
      <c r="J26" s="134" t="s">
        <v>20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41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48"/>
      <c r="B29" s="149"/>
      <c r="C29" s="148"/>
      <c r="D29" s="148"/>
      <c r="E29" s="150" t="s">
        <v>20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43</v>
      </c>
      <c r="E32" s="39"/>
      <c r="F32" s="39"/>
      <c r="G32" s="39"/>
      <c r="H32" s="39"/>
      <c r="I32" s="39"/>
      <c r="J32" s="154">
        <f>ROUND(J103,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45</v>
      </c>
      <c r="G34" s="39"/>
      <c r="H34" s="39"/>
      <c r="I34" s="155" t="s">
        <v>44</v>
      </c>
      <c r="J34" s="155" t="s">
        <v>46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47</v>
      </c>
      <c r="E35" s="143" t="s">
        <v>48</v>
      </c>
      <c r="F35" s="157">
        <f>ROUND((SUM(BE103:BE594)),  2)</f>
        <v>0</v>
      </c>
      <c r="G35" s="39"/>
      <c r="H35" s="39"/>
      <c r="I35" s="158">
        <v>0.20999999999999999</v>
      </c>
      <c r="J35" s="157">
        <f>ROUND(((SUM(BE103:BE594))*I35),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49</v>
      </c>
      <c r="F36" s="157">
        <f>ROUND((SUM(BF103:BF594)),  2)</f>
        <v>0</v>
      </c>
      <c r="G36" s="39"/>
      <c r="H36" s="39"/>
      <c r="I36" s="158">
        <v>0.14999999999999999</v>
      </c>
      <c r="J36" s="157">
        <f>ROUND(((SUM(BF103:BF594))*I36),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50</v>
      </c>
      <c r="F37" s="157">
        <f>ROUND((SUM(BG103:BG594)),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51</v>
      </c>
      <c r="F38" s="157">
        <f>ROUND((SUM(BH103:BH594)),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52</v>
      </c>
      <c r="F39" s="157">
        <f>ROUND((SUM(BI103:BI594)),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53</v>
      </c>
      <c r="E41" s="161"/>
      <c r="F41" s="161"/>
      <c r="G41" s="162" t="s">
        <v>54</v>
      </c>
      <c r="H41" s="163" t="s">
        <v>55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127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170" t="str">
        <f>E7</f>
        <v>Realizace SZ KoPÚ v k.ú. Velké Albrechtice - 1. etapa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122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123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124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SO 01/1 - Cesta P4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23</v>
      </c>
      <c r="D56" s="41"/>
      <c r="E56" s="41"/>
      <c r="F56" s="28" t="str">
        <f>F14</f>
        <v>k.ú. Velké Albrechtice</v>
      </c>
      <c r="G56" s="41"/>
      <c r="H56" s="41"/>
      <c r="I56" s="33" t="s">
        <v>25</v>
      </c>
      <c r="J56" s="73" t="str">
        <f>IF(J14="","",J14)</f>
        <v>27. 1. 2021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40.05" customHeight="1">
      <c r="A58" s="39"/>
      <c r="B58" s="40"/>
      <c r="C58" s="33" t="s">
        <v>29</v>
      </c>
      <c r="D58" s="41"/>
      <c r="E58" s="41"/>
      <c r="F58" s="28" t="str">
        <f>E17</f>
        <v>SPÚ, Pobočka Nový Jičín</v>
      </c>
      <c r="G58" s="41"/>
      <c r="H58" s="41"/>
      <c r="I58" s="33" t="s">
        <v>35</v>
      </c>
      <c r="J58" s="37" t="str">
        <f>E23</f>
        <v>Hanousek s.r.o., Barákova 41, 79601 Prostějov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15.15" customHeight="1">
      <c r="A59" s="39"/>
      <c r="B59" s="40"/>
      <c r="C59" s="33" t="s">
        <v>33</v>
      </c>
      <c r="D59" s="41"/>
      <c r="E59" s="41"/>
      <c r="F59" s="28" t="str">
        <f>IF(E20="","",E20)</f>
        <v>Vyplň údaj</v>
      </c>
      <c r="G59" s="41"/>
      <c r="H59" s="41"/>
      <c r="I59" s="33" t="s">
        <v>40</v>
      </c>
      <c r="J59" s="37" t="str">
        <f>E26</f>
        <v>Ing. Jan Krč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128</v>
      </c>
      <c r="D61" s="172"/>
      <c r="E61" s="172"/>
      <c r="F61" s="172"/>
      <c r="G61" s="172"/>
      <c r="H61" s="172"/>
      <c r="I61" s="172"/>
      <c r="J61" s="173" t="s">
        <v>129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75</v>
      </c>
      <c r="D63" s="41"/>
      <c r="E63" s="41"/>
      <c r="F63" s="41"/>
      <c r="G63" s="41"/>
      <c r="H63" s="41"/>
      <c r="I63" s="41"/>
      <c r="J63" s="103">
        <f>J103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130</v>
      </c>
    </row>
    <row r="64" s="9" customFormat="1" ht="24.96" customHeight="1">
      <c r="A64" s="9"/>
      <c r="B64" s="175"/>
      <c r="C64" s="176"/>
      <c r="D64" s="177" t="s">
        <v>131</v>
      </c>
      <c r="E64" s="178"/>
      <c r="F64" s="178"/>
      <c r="G64" s="178"/>
      <c r="H64" s="178"/>
      <c r="I64" s="178"/>
      <c r="J64" s="179">
        <f>J104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1"/>
      <c r="C65" s="126"/>
      <c r="D65" s="182" t="s">
        <v>132</v>
      </c>
      <c r="E65" s="183"/>
      <c r="F65" s="183"/>
      <c r="G65" s="183"/>
      <c r="H65" s="183"/>
      <c r="I65" s="183"/>
      <c r="J65" s="184">
        <f>J105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1"/>
      <c r="C66" s="126"/>
      <c r="D66" s="182" t="s">
        <v>133</v>
      </c>
      <c r="E66" s="183"/>
      <c r="F66" s="183"/>
      <c r="G66" s="183"/>
      <c r="H66" s="183"/>
      <c r="I66" s="183"/>
      <c r="J66" s="184">
        <f>J268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1"/>
      <c r="C67" s="126"/>
      <c r="D67" s="182" t="s">
        <v>134</v>
      </c>
      <c r="E67" s="183"/>
      <c r="F67" s="183"/>
      <c r="G67" s="183"/>
      <c r="H67" s="183"/>
      <c r="I67" s="183"/>
      <c r="J67" s="184">
        <f>J293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1"/>
      <c r="C68" s="126"/>
      <c r="D68" s="182" t="s">
        <v>135</v>
      </c>
      <c r="E68" s="183"/>
      <c r="F68" s="183"/>
      <c r="G68" s="183"/>
      <c r="H68" s="183"/>
      <c r="I68" s="183"/>
      <c r="J68" s="184">
        <f>J316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1"/>
      <c r="C69" s="126"/>
      <c r="D69" s="182" t="s">
        <v>136</v>
      </c>
      <c r="E69" s="183"/>
      <c r="F69" s="183"/>
      <c r="G69" s="183"/>
      <c r="H69" s="183"/>
      <c r="I69" s="183"/>
      <c r="J69" s="184">
        <f>J387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1"/>
      <c r="C70" s="126"/>
      <c r="D70" s="182" t="s">
        <v>137</v>
      </c>
      <c r="E70" s="183"/>
      <c r="F70" s="183"/>
      <c r="G70" s="183"/>
      <c r="H70" s="183"/>
      <c r="I70" s="183"/>
      <c r="J70" s="184">
        <f>J392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1"/>
      <c r="C71" s="126"/>
      <c r="D71" s="182" t="s">
        <v>138</v>
      </c>
      <c r="E71" s="183"/>
      <c r="F71" s="183"/>
      <c r="G71" s="183"/>
      <c r="H71" s="183"/>
      <c r="I71" s="183"/>
      <c r="J71" s="184">
        <f>J397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81"/>
      <c r="C72" s="126"/>
      <c r="D72" s="182" t="s">
        <v>139</v>
      </c>
      <c r="E72" s="183"/>
      <c r="F72" s="183"/>
      <c r="G72" s="183"/>
      <c r="H72" s="183"/>
      <c r="I72" s="183"/>
      <c r="J72" s="184">
        <f>J487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1"/>
      <c r="C73" s="126"/>
      <c r="D73" s="182" t="s">
        <v>140</v>
      </c>
      <c r="E73" s="183"/>
      <c r="F73" s="183"/>
      <c r="G73" s="183"/>
      <c r="H73" s="183"/>
      <c r="I73" s="183"/>
      <c r="J73" s="184">
        <f>J501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9" customFormat="1" ht="24.96" customHeight="1">
      <c r="A74" s="9"/>
      <c r="B74" s="175"/>
      <c r="C74" s="176"/>
      <c r="D74" s="177" t="s">
        <v>141</v>
      </c>
      <c r="E74" s="178"/>
      <c r="F74" s="178"/>
      <c r="G74" s="178"/>
      <c r="H74" s="178"/>
      <c r="I74" s="178"/>
      <c r="J74" s="179">
        <f>J506</f>
        <v>0</v>
      </c>
      <c r="K74" s="176"/>
      <c r="L74" s="180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="10" customFormat="1" ht="19.92" customHeight="1">
      <c r="A75" s="10"/>
      <c r="B75" s="181"/>
      <c r="C75" s="126"/>
      <c r="D75" s="182" t="s">
        <v>142</v>
      </c>
      <c r="E75" s="183"/>
      <c r="F75" s="183"/>
      <c r="G75" s="183"/>
      <c r="H75" s="183"/>
      <c r="I75" s="183"/>
      <c r="J75" s="184">
        <f>J507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9" customFormat="1" ht="24.96" customHeight="1">
      <c r="A76" s="9"/>
      <c r="B76" s="175"/>
      <c r="C76" s="176"/>
      <c r="D76" s="177" t="s">
        <v>143</v>
      </c>
      <c r="E76" s="178"/>
      <c r="F76" s="178"/>
      <c r="G76" s="178"/>
      <c r="H76" s="178"/>
      <c r="I76" s="178"/>
      <c r="J76" s="179">
        <f>J516</f>
        <v>0</v>
      </c>
      <c r="K76" s="176"/>
      <c r="L76" s="180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="10" customFormat="1" ht="19.92" customHeight="1">
      <c r="A77" s="10"/>
      <c r="B77" s="181"/>
      <c r="C77" s="126"/>
      <c r="D77" s="182" t="s">
        <v>144</v>
      </c>
      <c r="E77" s="183"/>
      <c r="F77" s="183"/>
      <c r="G77" s="183"/>
      <c r="H77" s="183"/>
      <c r="I77" s="183"/>
      <c r="J77" s="184">
        <f>J517</f>
        <v>0</v>
      </c>
      <c r="K77" s="126"/>
      <c r="L77" s="185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9.92" customHeight="1">
      <c r="A78" s="10"/>
      <c r="B78" s="181"/>
      <c r="C78" s="126"/>
      <c r="D78" s="182" t="s">
        <v>145</v>
      </c>
      <c r="E78" s="183"/>
      <c r="F78" s="183"/>
      <c r="G78" s="183"/>
      <c r="H78" s="183"/>
      <c r="I78" s="183"/>
      <c r="J78" s="184">
        <f>J543</f>
        <v>0</v>
      </c>
      <c r="K78" s="126"/>
      <c r="L78" s="185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10" customFormat="1" ht="19.92" customHeight="1">
      <c r="A79" s="10"/>
      <c r="B79" s="181"/>
      <c r="C79" s="126"/>
      <c r="D79" s="182" t="s">
        <v>146</v>
      </c>
      <c r="E79" s="183"/>
      <c r="F79" s="183"/>
      <c r="G79" s="183"/>
      <c r="H79" s="183"/>
      <c r="I79" s="183"/>
      <c r="J79" s="184">
        <f>J553</f>
        <v>0</v>
      </c>
      <c r="K79" s="126"/>
      <c r="L79" s="185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="10" customFormat="1" ht="19.92" customHeight="1">
      <c r="A80" s="10"/>
      <c r="B80" s="181"/>
      <c r="C80" s="126"/>
      <c r="D80" s="182" t="s">
        <v>147</v>
      </c>
      <c r="E80" s="183"/>
      <c r="F80" s="183"/>
      <c r="G80" s="183"/>
      <c r="H80" s="183"/>
      <c r="I80" s="183"/>
      <c r="J80" s="184">
        <f>J581</f>
        <v>0</v>
      </c>
      <c r="K80" s="126"/>
      <c r="L80" s="185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="10" customFormat="1" ht="19.92" customHeight="1">
      <c r="A81" s="10"/>
      <c r="B81" s="181"/>
      <c r="C81" s="126"/>
      <c r="D81" s="182" t="s">
        <v>148</v>
      </c>
      <c r="E81" s="183"/>
      <c r="F81" s="183"/>
      <c r="G81" s="183"/>
      <c r="H81" s="183"/>
      <c r="I81" s="183"/>
      <c r="J81" s="184">
        <f>J589</f>
        <v>0</v>
      </c>
      <c r="K81" s="126"/>
      <c r="L81" s="185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="2" customFormat="1" ht="21.84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7" s="2" customFormat="1" ht="6.96" customHeight="1">
      <c r="A87" s="39"/>
      <c r="B87" s="62"/>
      <c r="C87" s="63"/>
      <c r="D87" s="63"/>
      <c r="E87" s="63"/>
      <c r="F87" s="63"/>
      <c r="G87" s="63"/>
      <c r="H87" s="63"/>
      <c r="I87" s="63"/>
      <c r="J87" s="63"/>
      <c r="K87" s="63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24.96" customHeight="1">
      <c r="A88" s="39"/>
      <c r="B88" s="40"/>
      <c r="C88" s="24" t="s">
        <v>149</v>
      </c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6.96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12" customHeight="1">
      <c r="A90" s="39"/>
      <c r="B90" s="40"/>
      <c r="C90" s="33" t="s">
        <v>16</v>
      </c>
      <c r="D90" s="41"/>
      <c r="E90" s="41"/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6.5" customHeight="1">
      <c r="A91" s="39"/>
      <c r="B91" s="40"/>
      <c r="C91" s="41"/>
      <c r="D91" s="41"/>
      <c r="E91" s="170" t="str">
        <f>E7</f>
        <v>Realizace SZ KoPÚ v k.ú. Velké Albrechtice - 1. etapa</v>
      </c>
      <c r="F91" s="33"/>
      <c r="G91" s="33"/>
      <c r="H91" s="33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1" customFormat="1" ht="12" customHeight="1">
      <c r="B92" s="22"/>
      <c r="C92" s="33" t="s">
        <v>122</v>
      </c>
      <c r="D92" s="23"/>
      <c r="E92" s="23"/>
      <c r="F92" s="23"/>
      <c r="G92" s="23"/>
      <c r="H92" s="23"/>
      <c r="I92" s="23"/>
      <c r="J92" s="23"/>
      <c r="K92" s="23"/>
      <c r="L92" s="21"/>
    </row>
    <row r="93" s="2" customFormat="1" ht="16.5" customHeight="1">
      <c r="A93" s="39"/>
      <c r="B93" s="40"/>
      <c r="C93" s="41"/>
      <c r="D93" s="41"/>
      <c r="E93" s="170" t="s">
        <v>123</v>
      </c>
      <c r="F93" s="41"/>
      <c r="G93" s="41"/>
      <c r="H93" s="41"/>
      <c r="I93" s="41"/>
      <c r="J93" s="41"/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12" customHeight="1">
      <c r="A94" s="39"/>
      <c r="B94" s="40"/>
      <c r="C94" s="33" t="s">
        <v>124</v>
      </c>
      <c r="D94" s="41"/>
      <c r="E94" s="41"/>
      <c r="F94" s="41"/>
      <c r="G94" s="41"/>
      <c r="H94" s="41"/>
      <c r="I94" s="41"/>
      <c r="J94" s="41"/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6.5" customHeight="1">
      <c r="A95" s="39"/>
      <c r="B95" s="40"/>
      <c r="C95" s="41"/>
      <c r="D95" s="41"/>
      <c r="E95" s="70" t="str">
        <f>E11</f>
        <v>SO 01/1 - Cesta P4</v>
      </c>
      <c r="F95" s="41"/>
      <c r="G95" s="41"/>
      <c r="H95" s="41"/>
      <c r="I95" s="41"/>
      <c r="J95" s="41"/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6.96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14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="2" customFormat="1" ht="12" customHeight="1">
      <c r="A97" s="39"/>
      <c r="B97" s="40"/>
      <c r="C97" s="33" t="s">
        <v>23</v>
      </c>
      <c r="D97" s="41"/>
      <c r="E97" s="41"/>
      <c r="F97" s="28" t="str">
        <f>F14</f>
        <v>k.ú. Velké Albrechtice</v>
      </c>
      <c r="G97" s="41"/>
      <c r="H97" s="41"/>
      <c r="I97" s="33" t="s">
        <v>25</v>
      </c>
      <c r="J97" s="73" t="str">
        <f>IF(J14="","",J14)</f>
        <v>27. 1. 2021</v>
      </c>
      <c r="K97" s="41"/>
      <c r="L97" s="14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="2" customFormat="1" ht="6.96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145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="2" customFormat="1" ht="40.05" customHeight="1">
      <c r="A99" s="39"/>
      <c r="B99" s="40"/>
      <c r="C99" s="33" t="s">
        <v>29</v>
      </c>
      <c r="D99" s="41"/>
      <c r="E99" s="41"/>
      <c r="F99" s="28" t="str">
        <f>E17</f>
        <v>SPÚ, Pobočka Nový Jičín</v>
      </c>
      <c r="G99" s="41"/>
      <c r="H99" s="41"/>
      <c r="I99" s="33" t="s">
        <v>35</v>
      </c>
      <c r="J99" s="37" t="str">
        <f>E23</f>
        <v>Hanousek s.r.o., Barákova 41, 79601 Prostějov</v>
      </c>
      <c r="K99" s="41"/>
      <c r="L99" s="145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="2" customFormat="1" ht="15.15" customHeight="1">
      <c r="A100" s="39"/>
      <c r="B100" s="40"/>
      <c r="C100" s="33" t="s">
        <v>33</v>
      </c>
      <c r="D100" s="41"/>
      <c r="E100" s="41"/>
      <c r="F100" s="28" t="str">
        <f>IF(E20="","",E20)</f>
        <v>Vyplň údaj</v>
      </c>
      <c r="G100" s="41"/>
      <c r="H100" s="41"/>
      <c r="I100" s="33" t="s">
        <v>40</v>
      </c>
      <c r="J100" s="37" t="str">
        <f>E26</f>
        <v>Ing. Jan Krč</v>
      </c>
      <c r="K100" s="41"/>
      <c r="L100" s="145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="2" customFormat="1" ht="10.32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145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="11" customFormat="1" ht="29.28" customHeight="1">
      <c r="A102" s="186"/>
      <c r="B102" s="187"/>
      <c r="C102" s="188" t="s">
        <v>150</v>
      </c>
      <c r="D102" s="189" t="s">
        <v>62</v>
      </c>
      <c r="E102" s="189" t="s">
        <v>58</v>
      </c>
      <c r="F102" s="189" t="s">
        <v>59</v>
      </c>
      <c r="G102" s="189" t="s">
        <v>151</v>
      </c>
      <c r="H102" s="189" t="s">
        <v>152</v>
      </c>
      <c r="I102" s="189" t="s">
        <v>153</v>
      </c>
      <c r="J102" s="189" t="s">
        <v>129</v>
      </c>
      <c r="K102" s="190" t="s">
        <v>154</v>
      </c>
      <c r="L102" s="191"/>
      <c r="M102" s="93" t="s">
        <v>20</v>
      </c>
      <c r="N102" s="94" t="s">
        <v>47</v>
      </c>
      <c r="O102" s="94" t="s">
        <v>155</v>
      </c>
      <c r="P102" s="94" t="s">
        <v>156</v>
      </c>
      <c r="Q102" s="94" t="s">
        <v>157</v>
      </c>
      <c r="R102" s="94" t="s">
        <v>158</v>
      </c>
      <c r="S102" s="94" t="s">
        <v>159</v>
      </c>
      <c r="T102" s="95" t="s">
        <v>160</v>
      </c>
      <c r="U102" s="186"/>
      <c r="V102" s="186"/>
      <c r="W102" s="186"/>
      <c r="X102" s="186"/>
      <c r="Y102" s="186"/>
      <c r="Z102" s="186"/>
      <c r="AA102" s="186"/>
      <c r="AB102" s="186"/>
      <c r="AC102" s="186"/>
      <c r="AD102" s="186"/>
      <c r="AE102" s="186"/>
    </row>
    <row r="103" s="2" customFormat="1" ht="22.8" customHeight="1">
      <c r="A103" s="39"/>
      <c r="B103" s="40"/>
      <c r="C103" s="100" t="s">
        <v>161</v>
      </c>
      <c r="D103" s="41"/>
      <c r="E103" s="41"/>
      <c r="F103" s="41"/>
      <c r="G103" s="41"/>
      <c r="H103" s="41"/>
      <c r="I103" s="41"/>
      <c r="J103" s="192">
        <f>BK103</f>
        <v>0</v>
      </c>
      <c r="K103" s="41"/>
      <c r="L103" s="45"/>
      <c r="M103" s="96"/>
      <c r="N103" s="193"/>
      <c r="O103" s="97"/>
      <c r="P103" s="194">
        <f>P104+P506+P516</f>
        <v>0</v>
      </c>
      <c r="Q103" s="97"/>
      <c r="R103" s="194">
        <f>R104+R506+R516</f>
        <v>23642.074410900001</v>
      </c>
      <c r="S103" s="97"/>
      <c r="T103" s="195">
        <f>T104+T506+T516</f>
        <v>99.364999999999995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76</v>
      </c>
      <c r="AU103" s="18" t="s">
        <v>130</v>
      </c>
      <c r="BK103" s="196">
        <f>BK104+BK506+BK516</f>
        <v>0</v>
      </c>
    </row>
    <row r="104" s="12" customFormat="1" ht="25.92" customHeight="1">
      <c r="A104" s="12"/>
      <c r="B104" s="197"/>
      <c r="C104" s="198"/>
      <c r="D104" s="199" t="s">
        <v>76</v>
      </c>
      <c r="E104" s="200" t="s">
        <v>162</v>
      </c>
      <c r="F104" s="200" t="s">
        <v>163</v>
      </c>
      <c r="G104" s="198"/>
      <c r="H104" s="198"/>
      <c r="I104" s="201"/>
      <c r="J104" s="202">
        <f>BK104</f>
        <v>0</v>
      </c>
      <c r="K104" s="198"/>
      <c r="L104" s="203"/>
      <c r="M104" s="204"/>
      <c r="N104" s="205"/>
      <c r="O104" s="205"/>
      <c r="P104" s="206">
        <f>P105+P268+P293+P316+P387+P392+P397+P487+P501</f>
        <v>0</v>
      </c>
      <c r="Q104" s="205"/>
      <c r="R104" s="206">
        <f>R105+R268+R293+R316+R387+R392+R397+R487+R501</f>
        <v>23642.0694969</v>
      </c>
      <c r="S104" s="205"/>
      <c r="T104" s="207">
        <f>T105+T268+T293+T316+T387+T392+T397+T487+T501</f>
        <v>99.364999999999995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8" t="s">
        <v>22</v>
      </c>
      <c r="AT104" s="209" t="s">
        <v>76</v>
      </c>
      <c r="AU104" s="209" t="s">
        <v>77</v>
      </c>
      <c r="AY104" s="208" t="s">
        <v>164</v>
      </c>
      <c r="BK104" s="210">
        <f>BK105+BK268+BK293+BK316+BK387+BK392+BK397+BK487+BK501</f>
        <v>0</v>
      </c>
    </row>
    <row r="105" s="12" customFormat="1" ht="22.8" customHeight="1">
      <c r="A105" s="12"/>
      <c r="B105" s="197"/>
      <c r="C105" s="198"/>
      <c r="D105" s="199" t="s">
        <v>76</v>
      </c>
      <c r="E105" s="211" t="s">
        <v>22</v>
      </c>
      <c r="F105" s="211" t="s">
        <v>165</v>
      </c>
      <c r="G105" s="198"/>
      <c r="H105" s="198"/>
      <c r="I105" s="201"/>
      <c r="J105" s="212">
        <f>BK105</f>
        <v>0</v>
      </c>
      <c r="K105" s="198"/>
      <c r="L105" s="203"/>
      <c r="M105" s="204"/>
      <c r="N105" s="205"/>
      <c r="O105" s="205"/>
      <c r="P105" s="206">
        <f>SUM(P106:P267)</f>
        <v>0</v>
      </c>
      <c r="Q105" s="205"/>
      <c r="R105" s="206">
        <f>SUM(R106:R267)</f>
        <v>16.132054</v>
      </c>
      <c r="S105" s="205"/>
      <c r="T105" s="207">
        <f>SUM(T106:T267)</f>
        <v>58.574999999999996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8" t="s">
        <v>22</v>
      </c>
      <c r="AT105" s="209" t="s">
        <v>76</v>
      </c>
      <c r="AU105" s="209" t="s">
        <v>22</v>
      </c>
      <c r="AY105" s="208" t="s">
        <v>164</v>
      </c>
      <c r="BK105" s="210">
        <f>SUM(BK106:BK267)</f>
        <v>0</v>
      </c>
    </row>
    <row r="106" s="2" customFormat="1" ht="14.4" customHeight="1">
      <c r="A106" s="39"/>
      <c r="B106" s="40"/>
      <c r="C106" s="213" t="s">
        <v>22</v>
      </c>
      <c r="D106" s="213" t="s">
        <v>166</v>
      </c>
      <c r="E106" s="214" t="s">
        <v>167</v>
      </c>
      <c r="F106" s="215" t="s">
        <v>168</v>
      </c>
      <c r="G106" s="216" t="s">
        <v>169</v>
      </c>
      <c r="H106" s="217">
        <v>165</v>
      </c>
      <c r="I106" s="218"/>
      <c r="J106" s="219">
        <f>ROUND(I106*H106,2)</f>
        <v>0</v>
      </c>
      <c r="K106" s="215" t="s">
        <v>170</v>
      </c>
      <c r="L106" s="45"/>
      <c r="M106" s="220" t="s">
        <v>20</v>
      </c>
      <c r="N106" s="221" t="s">
        <v>48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0.35499999999999998</v>
      </c>
      <c r="T106" s="223">
        <f>S106*H106</f>
        <v>58.574999999999996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171</v>
      </c>
      <c r="AT106" s="224" t="s">
        <v>166</v>
      </c>
      <c r="AU106" s="224" t="s">
        <v>85</v>
      </c>
      <c r="AY106" s="18" t="s">
        <v>164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22</v>
      </c>
      <c r="BK106" s="225">
        <f>ROUND(I106*H106,2)</f>
        <v>0</v>
      </c>
      <c r="BL106" s="18" t="s">
        <v>171</v>
      </c>
      <c r="BM106" s="224" t="s">
        <v>172</v>
      </c>
    </row>
    <row r="107" s="2" customFormat="1">
      <c r="A107" s="39"/>
      <c r="B107" s="40"/>
      <c r="C107" s="41"/>
      <c r="D107" s="226" t="s">
        <v>173</v>
      </c>
      <c r="E107" s="41"/>
      <c r="F107" s="227" t="s">
        <v>174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173</v>
      </c>
      <c r="AU107" s="18" t="s">
        <v>85</v>
      </c>
    </row>
    <row r="108" s="13" customFormat="1">
      <c r="A108" s="13"/>
      <c r="B108" s="231"/>
      <c r="C108" s="232"/>
      <c r="D108" s="226" t="s">
        <v>175</v>
      </c>
      <c r="E108" s="233" t="s">
        <v>20</v>
      </c>
      <c r="F108" s="234" t="s">
        <v>176</v>
      </c>
      <c r="G108" s="232"/>
      <c r="H108" s="233" t="s">
        <v>20</v>
      </c>
      <c r="I108" s="235"/>
      <c r="J108" s="232"/>
      <c r="K108" s="232"/>
      <c r="L108" s="236"/>
      <c r="M108" s="237"/>
      <c r="N108" s="238"/>
      <c r="O108" s="238"/>
      <c r="P108" s="238"/>
      <c r="Q108" s="238"/>
      <c r="R108" s="238"/>
      <c r="S108" s="238"/>
      <c r="T108" s="239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0" t="s">
        <v>175</v>
      </c>
      <c r="AU108" s="240" t="s">
        <v>85</v>
      </c>
      <c r="AV108" s="13" t="s">
        <v>22</v>
      </c>
      <c r="AW108" s="13" t="s">
        <v>39</v>
      </c>
      <c r="AX108" s="13" t="s">
        <v>77</v>
      </c>
      <c r="AY108" s="240" t="s">
        <v>164</v>
      </c>
    </row>
    <row r="109" s="14" customFormat="1">
      <c r="A109" s="14"/>
      <c r="B109" s="241"/>
      <c r="C109" s="242"/>
      <c r="D109" s="226" t="s">
        <v>175</v>
      </c>
      <c r="E109" s="243" t="s">
        <v>20</v>
      </c>
      <c r="F109" s="244" t="s">
        <v>177</v>
      </c>
      <c r="G109" s="242"/>
      <c r="H109" s="245">
        <v>165</v>
      </c>
      <c r="I109" s="246"/>
      <c r="J109" s="242"/>
      <c r="K109" s="242"/>
      <c r="L109" s="247"/>
      <c r="M109" s="248"/>
      <c r="N109" s="249"/>
      <c r="O109" s="249"/>
      <c r="P109" s="249"/>
      <c r="Q109" s="249"/>
      <c r="R109" s="249"/>
      <c r="S109" s="249"/>
      <c r="T109" s="250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1" t="s">
        <v>175</v>
      </c>
      <c r="AU109" s="251" t="s">
        <v>85</v>
      </c>
      <c r="AV109" s="14" t="s">
        <v>85</v>
      </c>
      <c r="AW109" s="14" t="s">
        <v>39</v>
      </c>
      <c r="AX109" s="14" t="s">
        <v>22</v>
      </c>
      <c r="AY109" s="251" t="s">
        <v>164</v>
      </c>
    </row>
    <row r="110" s="2" customFormat="1" ht="14.4" customHeight="1">
      <c r="A110" s="39"/>
      <c r="B110" s="40"/>
      <c r="C110" s="213" t="s">
        <v>85</v>
      </c>
      <c r="D110" s="213" t="s">
        <v>166</v>
      </c>
      <c r="E110" s="214" t="s">
        <v>178</v>
      </c>
      <c r="F110" s="215" t="s">
        <v>179</v>
      </c>
      <c r="G110" s="216" t="s">
        <v>180</v>
      </c>
      <c r="H110" s="217">
        <v>5</v>
      </c>
      <c r="I110" s="218"/>
      <c r="J110" s="219">
        <f>ROUND(I110*H110,2)</f>
        <v>0</v>
      </c>
      <c r="K110" s="215" t="s">
        <v>170</v>
      </c>
      <c r="L110" s="45"/>
      <c r="M110" s="220" t="s">
        <v>20</v>
      </c>
      <c r="N110" s="221" t="s">
        <v>48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171</v>
      </c>
      <c r="AT110" s="224" t="s">
        <v>166</v>
      </c>
      <c r="AU110" s="224" t="s">
        <v>85</v>
      </c>
      <c r="AY110" s="18" t="s">
        <v>164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22</v>
      </c>
      <c r="BK110" s="225">
        <f>ROUND(I110*H110,2)</f>
        <v>0</v>
      </c>
      <c r="BL110" s="18" t="s">
        <v>171</v>
      </c>
      <c r="BM110" s="224" t="s">
        <v>181</v>
      </c>
    </row>
    <row r="111" s="2" customFormat="1">
      <c r="A111" s="39"/>
      <c r="B111" s="40"/>
      <c r="C111" s="41"/>
      <c r="D111" s="226" t="s">
        <v>173</v>
      </c>
      <c r="E111" s="41"/>
      <c r="F111" s="227" t="s">
        <v>182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173</v>
      </c>
      <c r="AU111" s="18" t="s">
        <v>85</v>
      </c>
    </row>
    <row r="112" s="13" customFormat="1">
      <c r="A112" s="13"/>
      <c r="B112" s="231"/>
      <c r="C112" s="232"/>
      <c r="D112" s="226" t="s">
        <v>175</v>
      </c>
      <c r="E112" s="233" t="s">
        <v>20</v>
      </c>
      <c r="F112" s="234" t="s">
        <v>183</v>
      </c>
      <c r="G112" s="232"/>
      <c r="H112" s="233" t="s">
        <v>20</v>
      </c>
      <c r="I112" s="235"/>
      <c r="J112" s="232"/>
      <c r="K112" s="232"/>
      <c r="L112" s="236"/>
      <c r="M112" s="237"/>
      <c r="N112" s="238"/>
      <c r="O112" s="238"/>
      <c r="P112" s="238"/>
      <c r="Q112" s="238"/>
      <c r="R112" s="238"/>
      <c r="S112" s="238"/>
      <c r="T112" s="239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0" t="s">
        <v>175</v>
      </c>
      <c r="AU112" s="240" t="s">
        <v>85</v>
      </c>
      <c r="AV112" s="13" t="s">
        <v>22</v>
      </c>
      <c r="AW112" s="13" t="s">
        <v>39</v>
      </c>
      <c r="AX112" s="13" t="s">
        <v>77</v>
      </c>
      <c r="AY112" s="240" t="s">
        <v>164</v>
      </c>
    </row>
    <row r="113" s="13" customFormat="1">
      <c r="A113" s="13"/>
      <c r="B113" s="231"/>
      <c r="C113" s="232"/>
      <c r="D113" s="226" t="s">
        <v>175</v>
      </c>
      <c r="E113" s="233" t="s">
        <v>20</v>
      </c>
      <c r="F113" s="234" t="s">
        <v>184</v>
      </c>
      <c r="G113" s="232"/>
      <c r="H113" s="233" t="s">
        <v>20</v>
      </c>
      <c r="I113" s="235"/>
      <c r="J113" s="232"/>
      <c r="K113" s="232"/>
      <c r="L113" s="236"/>
      <c r="M113" s="237"/>
      <c r="N113" s="238"/>
      <c r="O113" s="238"/>
      <c r="P113" s="238"/>
      <c r="Q113" s="238"/>
      <c r="R113" s="238"/>
      <c r="S113" s="238"/>
      <c r="T113" s="239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0" t="s">
        <v>175</v>
      </c>
      <c r="AU113" s="240" t="s">
        <v>85</v>
      </c>
      <c r="AV113" s="13" t="s">
        <v>22</v>
      </c>
      <c r="AW113" s="13" t="s">
        <v>39</v>
      </c>
      <c r="AX113" s="13" t="s">
        <v>77</v>
      </c>
      <c r="AY113" s="240" t="s">
        <v>164</v>
      </c>
    </row>
    <row r="114" s="14" customFormat="1">
      <c r="A114" s="14"/>
      <c r="B114" s="241"/>
      <c r="C114" s="242"/>
      <c r="D114" s="226" t="s">
        <v>175</v>
      </c>
      <c r="E114" s="243" t="s">
        <v>20</v>
      </c>
      <c r="F114" s="244" t="s">
        <v>185</v>
      </c>
      <c r="G114" s="242"/>
      <c r="H114" s="245">
        <v>5</v>
      </c>
      <c r="I114" s="246"/>
      <c r="J114" s="242"/>
      <c r="K114" s="242"/>
      <c r="L114" s="247"/>
      <c r="M114" s="248"/>
      <c r="N114" s="249"/>
      <c r="O114" s="249"/>
      <c r="P114" s="249"/>
      <c r="Q114" s="249"/>
      <c r="R114" s="249"/>
      <c r="S114" s="249"/>
      <c r="T114" s="250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1" t="s">
        <v>175</v>
      </c>
      <c r="AU114" s="251" t="s">
        <v>85</v>
      </c>
      <c r="AV114" s="14" t="s">
        <v>85</v>
      </c>
      <c r="AW114" s="14" t="s">
        <v>39</v>
      </c>
      <c r="AX114" s="14" t="s">
        <v>22</v>
      </c>
      <c r="AY114" s="251" t="s">
        <v>164</v>
      </c>
    </row>
    <row r="115" s="2" customFormat="1" ht="14.4" customHeight="1">
      <c r="A115" s="39"/>
      <c r="B115" s="40"/>
      <c r="C115" s="213" t="s">
        <v>186</v>
      </c>
      <c r="D115" s="213" t="s">
        <v>166</v>
      </c>
      <c r="E115" s="214" t="s">
        <v>187</v>
      </c>
      <c r="F115" s="215" t="s">
        <v>188</v>
      </c>
      <c r="G115" s="216" t="s">
        <v>169</v>
      </c>
      <c r="H115" s="217">
        <v>1450.5</v>
      </c>
      <c r="I115" s="218"/>
      <c r="J115" s="219">
        <f>ROUND(I115*H115,2)</f>
        <v>0</v>
      </c>
      <c r="K115" s="215" t="s">
        <v>170</v>
      </c>
      <c r="L115" s="45"/>
      <c r="M115" s="220" t="s">
        <v>20</v>
      </c>
      <c r="N115" s="221" t="s">
        <v>48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171</v>
      </c>
      <c r="AT115" s="224" t="s">
        <v>166</v>
      </c>
      <c r="AU115" s="224" t="s">
        <v>85</v>
      </c>
      <c r="AY115" s="18" t="s">
        <v>164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22</v>
      </c>
      <c r="BK115" s="225">
        <f>ROUND(I115*H115,2)</f>
        <v>0</v>
      </c>
      <c r="BL115" s="18" t="s">
        <v>171</v>
      </c>
      <c r="BM115" s="224" t="s">
        <v>189</v>
      </c>
    </row>
    <row r="116" s="2" customFormat="1">
      <c r="A116" s="39"/>
      <c r="B116" s="40"/>
      <c r="C116" s="41"/>
      <c r="D116" s="226" t="s">
        <v>173</v>
      </c>
      <c r="E116" s="41"/>
      <c r="F116" s="227" t="s">
        <v>190</v>
      </c>
      <c r="G116" s="41"/>
      <c r="H116" s="41"/>
      <c r="I116" s="228"/>
      <c r="J116" s="41"/>
      <c r="K116" s="41"/>
      <c r="L116" s="45"/>
      <c r="M116" s="229"/>
      <c r="N116" s="23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173</v>
      </c>
      <c r="AU116" s="18" t="s">
        <v>85</v>
      </c>
    </row>
    <row r="117" s="13" customFormat="1">
      <c r="A117" s="13"/>
      <c r="B117" s="231"/>
      <c r="C117" s="232"/>
      <c r="D117" s="226" t="s">
        <v>175</v>
      </c>
      <c r="E117" s="233" t="s">
        <v>20</v>
      </c>
      <c r="F117" s="234" t="s">
        <v>191</v>
      </c>
      <c r="G117" s="232"/>
      <c r="H117" s="233" t="s">
        <v>20</v>
      </c>
      <c r="I117" s="235"/>
      <c r="J117" s="232"/>
      <c r="K117" s="232"/>
      <c r="L117" s="236"/>
      <c r="M117" s="237"/>
      <c r="N117" s="238"/>
      <c r="O117" s="238"/>
      <c r="P117" s="238"/>
      <c r="Q117" s="238"/>
      <c r="R117" s="238"/>
      <c r="S117" s="238"/>
      <c r="T117" s="239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0" t="s">
        <v>175</v>
      </c>
      <c r="AU117" s="240" t="s">
        <v>85</v>
      </c>
      <c r="AV117" s="13" t="s">
        <v>22</v>
      </c>
      <c r="AW117" s="13" t="s">
        <v>39</v>
      </c>
      <c r="AX117" s="13" t="s">
        <v>77</v>
      </c>
      <c r="AY117" s="240" t="s">
        <v>164</v>
      </c>
    </row>
    <row r="118" s="13" customFormat="1">
      <c r="A118" s="13"/>
      <c r="B118" s="231"/>
      <c r="C118" s="232"/>
      <c r="D118" s="226" t="s">
        <v>175</v>
      </c>
      <c r="E118" s="233" t="s">
        <v>20</v>
      </c>
      <c r="F118" s="234" t="s">
        <v>192</v>
      </c>
      <c r="G118" s="232"/>
      <c r="H118" s="233" t="s">
        <v>20</v>
      </c>
      <c r="I118" s="235"/>
      <c r="J118" s="232"/>
      <c r="K118" s="232"/>
      <c r="L118" s="236"/>
      <c r="M118" s="237"/>
      <c r="N118" s="238"/>
      <c r="O118" s="238"/>
      <c r="P118" s="238"/>
      <c r="Q118" s="238"/>
      <c r="R118" s="238"/>
      <c r="S118" s="238"/>
      <c r="T118" s="239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0" t="s">
        <v>175</v>
      </c>
      <c r="AU118" s="240" t="s">
        <v>85</v>
      </c>
      <c r="AV118" s="13" t="s">
        <v>22</v>
      </c>
      <c r="AW118" s="13" t="s">
        <v>39</v>
      </c>
      <c r="AX118" s="13" t="s">
        <v>77</v>
      </c>
      <c r="AY118" s="240" t="s">
        <v>164</v>
      </c>
    </row>
    <row r="119" s="14" customFormat="1">
      <c r="A119" s="14"/>
      <c r="B119" s="241"/>
      <c r="C119" s="242"/>
      <c r="D119" s="226" t="s">
        <v>175</v>
      </c>
      <c r="E119" s="243" t="s">
        <v>20</v>
      </c>
      <c r="F119" s="244" t="s">
        <v>193</v>
      </c>
      <c r="G119" s="242"/>
      <c r="H119" s="245">
        <v>1450.5</v>
      </c>
      <c r="I119" s="246"/>
      <c r="J119" s="242"/>
      <c r="K119" s="242"/>
      <c r="L119" s="247"/>
      <c r="M119" s="248"/>
      <c r="N119" s="249"/>
      <c r="O119" s="249"/>
      <c r="P119" s="249"/>
      <c r="Q119" s="249"/>
      <c r="R119" s="249"/>
      <c r="S119" s="249"/>
      <c r="T119" s="250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1" t="s">
        <v>175</v>
      </c>
      <c r="AU119" s="251" t="s">
        <v>85</v>
      </c>
      <c r="AV119" s="14" t="s">
        <v>85</v>
      </c>
      <c r="AW119" s="14" t="s">
        <v>39</v>
      </c>
      <c r="AX119" s="14" t="s">
        <v>22</v>
      </c>
      <c r="AY119" s="251" t="s">
        <v>164</v>
      </c>
    </row>
    <row r="120" s="2" customFormat="1" ht="14.4" customHeight="1">
      <c r="A120" s="39"/>
      <c r="B120" s="40"/>
      <c r="C120" s="213" t="s">
        <v>171</v>
      </c>
      <c r="D120" s="213" t="s">
        <v>166</v>
      </c>
      <c r="E120" s="214" t="s">
        <v>194</v>
      </c>
      <c r="F120" s="215" t="s">
        <v>195</v>
      </c>
      <c r="G120" s="216" t="s">
        <v>169</v>
      </c>
      <c r="H120" s="217">
        <v>20542</v>
      </c>
      <c r="I120" s="218"/>
      <c r="J120" s="219">
        <f>ROUND(I120*H120,2)</f>
        <v>0</v>
      </c>
      <c r="K120" s="215" t="s">
        <v>170</v>
      </c>
      <c r="L120" s="45"/>
      <c r="M120" s="220" t="s">
        <v>20</v>
      </c>
      <c r="N120" s="221" t="s">
        <v>48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171</v>
      </c>
      <c r="AT120" s="224" t="s">
        <v>166</v>
      </c>
      <c r="AU120" s="224" t="s">
        <v>85</v>
      </c>
      <c r="AY120" s="18" t="s">
        <v>164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22</v>
      </c>
      <c r="BK120" s="225">
        <f>ROUND(I120*H120,2)</f>
        <v>0</v>
      </c>
      <c r="BL120" s="18" t="s">
        <v>171</v>
      </c>
      <c r="BM120" s="224" t="s">
        <v>196</v>
      </c>
    </row>
    <row r="121" s="2" customFormat="1">
      <c r="A121" s="39"/>
      <c r="B121" s="40"/>
      <c r="C121" s="41"/>
      <c r="D121" s="226" t="s">
        <v>173</v>
      </c>
      <c r="E121" s="41"/>
      <c r="F121" s="227" t="s">
        <v>197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173</v>
      </c>
      <c r="AU121" s="18" t="s">
        <v>85</v>
      </c>
    </row>
    <row r="122" s="13" customFormat="1">
      <c r="A122" s="13"/>
      <c r="B122" s="231"/>
      <c r="C122" s="232"/>
      <c r="D122" s="226" t="s">
        <v>175</v>
      </c>
      <c r="E122" s="233" t="s">
        <v>20</v>
      </c>
      <c r="F122" s="234" t="s">
        <v>191</v>
      </c>
      <c r="G122" s="232"/>
      <c r="H122" s="233" t="s">
        <v>20</v>
      </c>
      <c r="I122" s="235"/>
      <c r="J122" s="232"/>
      <c r="K122" s="232"/>
      <c r="L122" s="236"/>
      <c r="M122" s="237"/>
      <c r="N122" s="238"/>
      <c r="O122" s="238"/>
      <c r="P122" s="238"/>
      <c r="Q122" s="238"/>
      <c r="R122" s="238"/>
      <c r="S122" s="238"/>
      <c r="T122" s="239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0" t="s">
        <v>175</v>
      </c>
      <c r="AU122" s="240" t="s">
        <v>85</v>
      </c>
      <c r="AV122" s="13" t="s">
        <v>22</v>
      </c>
      <c r="AW122" s="13" t="s">
        <v>39</v>
      </c>
      <c r="AX122" s="13" t="s">
        <v>77</v>
      </c>
      <c r="AY122" s="240" t="s">
        <v>164</v>
      </c>
    </row>
    <row r="123" s="13" customFormat="1">
      <c r="A123" s="13"/>
      <c r="B123" s="231"/>
      <c r="C123" s="232"/>
      <c r="D123" s="226" t="s">
        <v>175</v>
      </c>
      <c r="E123" s="233" t="s">
        <v>20</v>
      </c>
      <c r="F123" s="234" t="s">
        <v>198</v>
      </c>
      <c r="G123" s="232"/>
      <c r="H123" s="233" t="s">
        <v>20</v>
      </c>
      <c r="I123" s="235"/>
      <c r="J123" s="232"/>
      <c r="K123" s="232"/>
      <c r="L123" s="236"/>
      <c r="M123" s="237"/>
      <c r="N123" s="238"/>
      <c r="O123" s="238"/>
      <c r="P123" s="238"/>
      <c r="Q123" s="238"/>
      <c r="R123" s="238"/>
      <c r="S123" s="238"/>
      <c r="T123" s="239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0" t="s">
        <v>175</v>
      </c>
      <c r="AU123" s="240" t="s">
        <v>85</v>
      </c>
      <c r="AV123" s="13" t="s">
        <v>22</v>
      </c>
      <c r="AW123" s="13" t="s">
        <v>39</v>
      </c>
      <c r="AX123" s="13" t="s">
        <v>77</v>
      </c>
      <c r="AY123" s="240" t="s">
        <v>164</v>
      </c>
    </row>
    <row r="124" s="14" customFormat="1">
      <c r="A124" s="14"/>
      <c r="B124" s="241"/>
      <c r="C124" s="242"/>
      <c r="D124" s="226" t="s">
        <v>175</v>
      </c>
      <c r="E124" s="243" t="s">
        <v>20</v>
      </c>
      <c r="F124" s="244" t="s">
        <v>199</v>
      </c>
      <c r="G124" s="242"/>
      <c r="H124" s="245">
        <v>20542</v>
      </c>
      <c r="I124" s="246"/>
      <c r="J124" s="242"/>
      <c r="K124" s="242"/>
      <c r="L124" s="247"/>
      <c r="M124" s="248"/>
      <c r="N124" s="249"/>
      <c r="O124" s="249"/>
      <c r="P124" s="249"/>
      <c r="Q124" s="249"/>
      <c r="R124" s="249"/>
      <c r="S124" s="249"/>
      <c r="T124" s="250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1" t="s">
        <v>175</v>
      </c>
      <c r="AU124" s="251" t="s">
        <v>85</v>
      </c>
      <c r="AV124" s="14" t="s">
        <v>85</v>
      </c>
      <c r="AW124" s="14" t="s">
        <v>39</v>
      </c>
      <c r="AX124" s="14" t="s">
        <v>22</v>
      </c>
      <c r="AY124" s="251" t="s">
        <v>164</v>
      </c>
    </row>
    <row r="125" s="2" customFormat="1" ht="14.4" customHeight="1">
      <c r="A125" s="39"/>
      <c r="B125" s="40"/>
      <c r="C125" s="213" t="s">
        <v>200</v>
      </c>
      <c r="D125" s="213" t="s">
        <v>166</v>
      </c>
      <c r="E125" s="214" t="s">
        <v>201</v>
      </c>
      <c r="F125" s="215" t="s">
        <v>202</v>
      </c>
      <c r="G125" s="216" t="s">
        <v>180</v>
      </c>
      <c r="H125" s="217">
        <v>69.75</v>
      </c>
      <c r="I125" s="218"/>
      <c r="J125" s="219">
        <f>ROUND(I125*H125,2)</f>
        <v>0</v>
      </c>
      <c r="K125" s="215" t="s">
        <v>170</v>
      </c>
      <c r="L125" s="45"/>
      <c r="M125" s="220" t="s">
        <v>20</v>
      </c>
      <c r="N125" s="221" t="s">
        <v>48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171</v>
      </c>
      <c r="AT125" s="224" t="s">
        <v>166</v>
      </c>
      <c r="AU125" s="224" t="s">
        <v>85</v>
      </c>
      <c r="AY125" s="18" t="s">
        <v>164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22</v>
      </c>
      <c r="BK125" s="225">
        <f>ROUND(I125*H125,2)</f>
        <v>0</v>
      </c>
      <c r="BL125" s="18" t="s">
        <v>171</v>
      </c>
      <c r="BM125" s="224" t="s">
        <v>203</v>
      </c>
    </row>
    <row r="126" s="2" customFormat="1">
      <c r="A126" s="39"/>
      <c r="B126" s="40"/>
      <c r="C126" s="41"/>
      <c r="D126" s="226" t="s">
        <v>173</v>
      </c>
      <c r="E126" s="41"/>
      <c r="F126" s="227" t="s">
        <v>204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173</v>
      </c>
      <c r="AU126" s="18" t="s">
        <v>85</v>
      </c>
    </row>
    <row r="127" s="13" customFormat="1">
      <c r="A127" s="13"/>
      <c r="B127" s="231"/>
      <c r="C127" s="232"/>
      <c r="D127" s="226" t="s">
        <v>175</v>
      </c>
      <c r="E127" s="233" t="s">
        <v>20</v>
      </c>
      <c r="F127" s="234" t="s">
        <v>205</v>
      </c>
      <c r="G127" s="232"/>
      <c r="H127" s="233" t="s">
        <v>20</v>
      </c>
      <c r="I127" s="235"/>
      <c r="J127" s="232"/>
      <c r="K127" s="232"/>
      <c r="L127" s="236"/>
      <c r="M127" s="237"/>
      <c r="N127" s="238"/>
      <c r="O127" s="238"/>
      <c r="P127" s="238"/>
      <c r="Q127" s="238"/>
      <c r="R127" s="238"/>
      <c r="S127" s="238"/>
      <c r="T127" s="23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0" t="s">
        <v>175</v>
      </c>
      <c r="AU127" s="240" t="s">
        <v>85</v>
      </c>
      <c r="AV127" s="13" t="s">
        <v>22</v>
      </c>
      <c r="AW127" s="13" t="s">
        <v>39</v>
      </c>
      <c r="AX127" s="13" t="s">
        <v>77</v>
      </c>
      <c r="AY127" s="240" t="s">
        <v>164</v>
      </c>
    </row>
    <row r="128" s="13" customFormat="1">
      <c r="A128" s="13"/>
      <c r="B128" s="231"/>
      <c r="C128" s="232"/>
      <c r="D128" s="226" t="s">
        <v>175</v>
      </c>
      <c r="E128" s="233" t="s">
        <v>20</v>
      </c>
      <c r="F128" s="234" t="s">
        <v>206</v>
      </c>
      <c r="G128" s="232"/>
      <c r="H128" s="233" t="s">
        <v>20</v>
      </c>
      <c r="I128" s="235"/>
      <c r="J128" s="232"/>
      <c r="K128" s="232"/>
      <c r="L128" s="236"/>
      <c r="M128" s="237"/>
      <c r="N128" s="238"/>
      <c r="O128" s="238"/>
      <c r="P128" s="238"/>
      <c r="Q128" s="238"/>
      <c r="R128" s="238"/>
      <c r="S128" s="238"/>
      <c r="T128" s="239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0" t="s">
        <v>175</v>
      </c>
      <c r="AU128" s="240" t="s">
        <v>85</v>
      </c>
      <c r="AV128" s="13" t="s">
        <v>22</v>
      </c>
      <c r="AW128" s="13" t="s">
        <v>39</v>
      </c>
      <c r="AX128" s="13" t="s">
        <v>77</v>
      </c>
      <c r="AY128" s="240" t="s">
        <v>164</v>
      </c>
    </row>
    <row r="129" s="14" customFormat="1">
      <c r="A129" s="14"/>
      <c r="B129" s="241"/>
      <c r="C129" s="242"/>
      <c r="D129" s="226" t="s">
        <v>175</v>
      </c>
      <c r="E129" s="243" t="s">
        <v>20</v>
      </c>
      <c r="F129" s="244" t="s">
        <v>207</v>
      </c>
      <c r="G129" s="242"/>
      <c r="H129" s="245">
        <v>69.75</v>
      </c>
      <c r="I129" s="246"/>
      <c r="J129" s="242"/>
      <c r="K129" s="242"/>
      <c r="L129" s="247"/>
      <c r="M129" s="248"/>
      <c r="N129" s="249"/>
      <c r="O129" s="249"/>
      <c r="P129" s="249"/>
      <c r="Q129" s="249"/>
      <c r="R129" s="249"/>
      <c r="S129" s="249"/>
      <c r="T129" s="250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1" t="s">
        <v>175</v>
      </c>
      <c r="AU129" s="251" t="s">
        <v>85</v>
      </c>
      <c r="AV129" s="14" t="s">
        <v>85</v>
      </c>
      <c r="AW129" s="14" t="s">
        <v>39</v>
      </c>
      <c r="AX129" s="14" t="s">
        <v>22</v>
      </c>
      <c r="AY129" s="251" t="s">
        <v>164</v>
      </c>
    </row>
    <row r="130" s="2" customFormat="1" ht="14.4" customHeight="1">
      <c r="A130" s="39"/>
      <c r="B130" s="40"/>
      <c r="C130" s="213" t="s">
        <v>208</v>
      </c>
      <c r="D130" s="213" t="s">
        <v>166</v>
      </c>
      <c r="E130" s="214" t="s">
        <v>209</v>
      </c>
      <c r="F130" s="215" t="s">
        <v>210</v>
      </c>
      <c r="G130" s="216" t="s">
        <v>180</v>
      </c>
      <c r="H130" s="217">
        <v>41.25</v>
      </c>
      <c r="I130" s="218"/>
      <c r="J130" s="219">
        <f>ROUND(I130*H130,2)</f>
        <v>0</v>
      </c>
      <c r="K130" s="215" t="s">
        <v>170</v>
      </c>
      <c r="L130" s="45"/>
      <c r="M130" s="220" t="s">
        <v>20</v>
      </c>
      <c r="N130" s="221" t="s">
        <v>48</v>
      </c>
      <c r="O130" s="85"/>
      <c r="P130" s="222">
        <f>O130*H130</f>
        <v>0</v>
      </c>
      <c r="Q130" s="222">
        <v>0</v>
      </c>
      <c r="R130" s="222">
        <f>Q130*H130</f>
        <v>0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171</v>
      </c>
      <c r="AT130" s="224" t="s">
        <v>166</v>
      </c>
      <c r="AU130" s="224" t="s">
        <v>85</v>
      </c>
      <c r="AY130" s="18" t="s">
        <v>164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22</v>
      </c>
      <c r="BK130" s="225">
        <f>ROUND(I130*H130,2)</f>
        <v>0</v>
      </c>
      <c r="BL130" s="18" t="s">
        <v>171</v>
      </c>
      <c r="BM130" s="224" t="s">
        <v>211</v>
      </c>
    </row>
    <row r="131" s="2" customFormat="1">
      <c r="A131" s="39"/>
      <c r="B131" s="40"/>
      <c r="C131" s="41"/>
      <c r="D131" s="226" t="s">
        <v>173</v>
      </c>
      <c r="E131" s="41"/>
      <c r="F131" s="227" t="s">
        <v>212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173</v>
      </c>
      <c r="AU131" s="18" t="s">
        <v>85</v>
      </c>
    </row>
    <row r="132" s="13" customFormat="1">
      <c r="A132" s="13"/>
      <c r="B132" s="231"/>
      <c r="C132" s="232"/>
      <c r="D132" s="226" t="s">
        <v>175</v>
      </c>
      <c r="E132" s="233" t="s">
        <v>20</v>
      </c>
      <c r="F132" s="234" t="s">
        <v>213</v>
      </c>
      <c r="G132" s="232"/>
      <c r="H132" s="233" t="s">
        <v>20</v>
      </c>
      <c r="I132" s="235"/>
      <c r="J132" s="232"/>
      <c r="K132" s="232"/>
      <c r="L132" s="236"/>
      <c r="M132" s="237"/>
      <c r="N132" s="238"/>
      <c r="O132" s="238"/>
      <c r="P132" s="238"/>
      <c r="Q132" s="238"/>
      <c r="R132" s="238"/>
      <c r="S132" s="238"/>
      <c r="T132" s="23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0" t="s">
        <v>175</v>
      </c>
      <c r="AU132" s="240" t="s">
        <v>85</v>
      </c>
      <c r="AV132" s="13" t="s">
        <v>22</v>
      </c>
      <c r="AW132" s="13" t="s">
        <v>39</v>
      </c>
      <c r="AX132" s="13" t="s">
        <v>77</v>
      </c>
      <c r="AY132" s="240" t="s">
        <v>164</v>
      </c>
    </row>
    <row r="133" s="14" customFormat="1">
      <c r="A133" s="14"/>
      <c r="B133" s="241"/>
      <c r="C133" s="242"/>
      <c r="D133" s="226" t="s">
        <v>175</v>
      </c>
      <c r="E133" s="243" t="s">
        <v>20</v>
      </c>
      <c r="F133" s="244" t="s">
        <v>214</v>
      </c>
      <c r="G133" s="242"/>
      <c r="H133" s="245">
        <v>41.25</v>
      </c>
      <c r="I133" s="246"/>
      <c r="J133" s="242"/>
      <c r="K133" s="242"/>
      <c r="L133" s="247"/>
      <c r="M133" s="248"/>
      <c r="N133" s="249"/>
      <c r="O133" s="249"/>
      <c r="P133" s="249"/>
      <c r="Q133" s="249"/>
      <c r="R133" s="249"/>
      <c r="S133" s="249"/>
      <c r="T133" s="250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1" t="s">
        <v>175</v>
      </c>
      <c r="AU133" s="251" t="s">
        <v>85</v>
      </c>
      <c r="AV133" s="14" t="s">
        <v>85</v>
      </c>
      <c r="AW133" s="14" t="s">
        <v>39</v>
      </c>
      <c r="AX133" s="14" t="s">
        <v>22</v>
      </c>
      <c r="AY133" s="251" t="s">
        <v>164</v>
      </c>
    </row>
    <row r="134" s="2" customFormat="1" ht="14.4" customHeight="1">
      <c r="A134" s="39"/>
      <c r="B134" s="40"/>
      <c r="C134" s="213" t="s">
        <v>215</v>
      </c>
      <c r="D134" s="213" t="s">
        <v>166</v>
      </c>
      <c r="E134" s="214" t="s">
        <v>216</v>
      </c>
      <c r="F134" s="215" t="s">
        <v>217</v>
      </c>
      <c r="G134" s="216" t="s">
        <v>180</v>
      </c>
      <c r="H134" s="217">
        <v>326.35000000000002</v>
      </c>
      <c r="I134" s="218"/>
      <c r="J134" s="219">
        <f>ROUND(I134*H134,2)</f>
        <v>0</v>
      </c>
      <c r="K134" s="215" t="s">
        <v>170</v>
      </c>
      <c r="L134" s="45"/>
      <c r="M134" s="220" t="s">
        <v>20</v>
      </c>
      <c r="N134" s="221" t="s">
        <v>48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171</v>
      </c>
      <c r="AT134" s="224" t="s">
        <v>166</v>
      </c>
      <c r="AU134" s="224" t="s">
        <v>85</v>
      </c>
      <c r="AY134" s="18" t="s">
        <v>164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22</v>
      </c>
      <c r="BK134" s="225">
        <f>ROUND(I134*H134,2)</f>
        <v>0</v>
      </c>
      <c r="BL134" s="18" t="s">
        <v>171</v>
      </c>
      <c r="BM134" s="224" t="s">
        <v>218</v>
      </c>
    </row>
    <row r="135" s="2" customFormat="1">
      <c r="A135" s="39"/>
      <c r="B135" s="40"/>
      <c r="C135" s="41"/>
      <c r="D135" s="226" t="s">
        <v>173</v>
      </c>
      <c r="E135" s="41"/>
      <c r="F135" s="227" t="s">
        <v>219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173</v>
      </c>
      <c r="AU135" s="18" t="s">
        <v>85</v>
      </c>
    </row>
    <row r="136" s="13" customFormat="1">
      <c r="A136" s="13"/>
      <c r="B136" s="231"/>
      <c r="C136" s="232"/>
      <c r="D136" s="226" t="s">
        <v>175</v>
      </c>
      <c r="E136" s="233" t="s">
        <v>20</v>
      </c>
      <c r="F136" s="234" t="s">
        <v>220</v>
      </c>
      <c r="G136" s="232"/>
      <c r="H136" s="233" t="s">
        <v>20</v>
      </c>
      <c r="I136" s="235"/>
      <c r="J136" s="232"/>
      <c r="K136" s="232"/>
      <c r="L136" s="236"/>
      <c r="M136" s="237"/>
      <c r="N136" s="238"/>
      <c r="O136" s="238"/>
      <c r="P136" s="238"/>
      <c r="Q136" s="238"/>
      <c r="R136" s="238"/>
      <c r="S136" s="238"/>
      <c r="T136" s="23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0" t="s">
        <v>175</v>
      </c>
      <c r="AU136" s="240" t="s">
        <v>85</v>
      </c>
      <c r="AV136" s="13" t="s">
        <v>22</v>
      </c>
      <c r="AW136" s="13" t="s">
        <v>39</v>
      </c>
      <c r="AX136" s="13" t="s">
        <v>77</v>
      </c>
      <c r="AY136" s="240" t="s">
        <v>164</v>
      </c>
    </row>
    <row r="137" s="13" customFormat="1">
      <c r="A137" s="13"/>
      <c r="B137" s="231"/>
      <c r="C137" s="232"/>
      <c r="D137" s="226" t="s">
        <v>175</v>
      </c>
      <c r="E137" s="233" t="s">
        <v>20</v>
      </c>
      <c r="F137" s="234" t="s">
        <v>221</v>
      </c>
      <c r="G137" s="232"/>
      <c r="H137" s="233" t="s">
        <v>20</v>
      </c>
      <c r="I137" s="235"/>
      <c r="J137" s="232"/>
      <c r="K137" s="232"/>
      <c r="L137" s="236"/>
      <c r="M137" s="237"/>
      <c r="N137" s="238"/>
      <c r="O137" s="238"/>
      <c r="P137" s="238"/>
      <c r="Q137" s="238"/>
      <c r="R137" s="238"/>
      <c r="S137" s="238"/>
      <c r="T137" s="23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0" t="s">
        <v>175</v>
      </c>
      <c r="AU137" s="240" t="s">
        <v>85</v>
      </c>
      <c r="AV137" s="13" t="s">
        <v>22</v>
      </c>
      <c r="AW137" s="13" t="s">
        <v>39</v>
      </c>
      <c r="AX137" s="13" t="s">
        <v>77</v>
      </c>
      <c r="AY137" s="240" t="s">
        <v>164</v>
      </c>
    </row>
    <row r="138" s="14" customFormat="1">
      <c r="A138" s="14"/>
      <c r="B138" s="241"/>
      <c r="C138" s="242"/>
      <c r="D138" s="226" t="s">
        <v>175</v>
      </c>
      <c r="E138" s="243" t="s">
        <v>20</v>
      </c>
      <c r="F138" s="244" t="s">
        <v>222</v>
      </c>
      <c r="G138" s="242"/>
      <c r="H138" s="245">
        <v>97</v>
      </c>
      <c r="I138" s="246"/>
      <c r="J138" s="242"/>
      <c r="K138" s="242"/>
      <c r="L138" s="247"/>
      <c r="M138" s="248"/>
      <c r="N138" s="249"/>
      <c r="O138" s="249"/>
      <c r="P138" s="249"/>
      <c r="Q138" s="249"/>
      <c r="R138" s="249"/>
      <c r="S138" s="249"/>
      <c r="T138" s="250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1" t="s">
        <v>175</v>
      </c>
      <c r="AU138" s="251" t="s">
        <v>85</v>
      </c>
      <c r="AV138" s="14" t="s">
        <v>85</v>
      </c>
      <c r="AW138" s="14" t="s">
        <v>39</v>
      </c>
      <c r="AX138" s="14" t="s">
        <v>77</v>
      </c>
      <c r="AY138" s="251" t="s">
        <v>164</v>
      </c>
    </row>
    <row r="139" s="13" customFormat="1">
      <c r="A139" s="13"/>
      <c r="B139" s="231"/>
      <c r="C139" s="232"/>
      <c r="D139" s="226" t="s">
        <v>175</v>
      </c>
      <c r="E139" s="233" t="s">
        <v>20</v>
      </c>
      <c r="F139" s="234" t="s">
        <v>223</v>
      </c>
      <c r="G139" s="232"/>
      <c r="H139" s="233" t="s">
        <v>20</v>
      </c>
      <c r="I139" s="235"/>
      <c r="J139" s="232"/>
      <c r="K139" s="232"/>
      <c r="L139" s="236"/>
      <c r="M139" s="237"/>
      <c r="N139" s="238"/>
      <c r="O139" s="238"/>
      <c r="P139" s="238"/>
      <c r="Q139" s="238"/>
      <c r="R139" s="238"/>
      <c r="S139" s="238"/>
      <c r="T139" s="23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0" t="s">
        <v>175</v>
      </c>
      <c r="AU139" s="240" t="s">
        <v>85</v>
      </c>
      <c r="AV139" s="13" t="s">
        <v>22</v>
      </c>
      <c r="AW139" s="13" t="s">
        <v>39</v>
      </c>
      <c r="AX139" s="13" t="s">
        <v>77</v>
      </c>
      <c r="AY139" s="240" t="s">
        <v>164</v>
      </c>
    </row>
    <row r="140" s="14" customFormat="1">
      <c r="A140" s="14"/>
      <c r="B140" s="241"/>
      <c r="C140" s="242"/>
      <c r="D140" s="226" t="s">
        <v>175</v>
      </c>
      <c r="E140" s="243" t="s">
        <v>20</v>
      </c>
      <c r="F140" s="244" t="s">
        <v>224</v>
      </c>
      <c r="G140" s="242"/>
      <c r="H140" s="245">
        <v>229.34999999999999</v>
      </c>
      <c r="I140" s="246"/>
      <c r="J140" s="242"/>
      <c r="K140" s="242"/>
      <c r="L140" s="247"/>
      <c r="M140" s="248"/>
      <c r="N140" s="249"/>
      <c r="O140" s="249"/>
      <c r="P140" s="249"/>
      <c r="Q140" s="249"/>
      <c r="R140" s="249"/>
      <c r="S140" s="249"/>
      <c r="T140" s="250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1" t="s">
        <v>175</v>
      </c>
      <c r="AU140" s="251" t="s">
        <v>85</v>
      </c>
      <c r="AV140" s="14" t="s">
        <v>85</v>
      </c>
      <c r="AW140" s="14" t="s">
        <v>39</v>
      </c>
      <c r="AX140" s="14" t="s">
        <v>77</v>
      </c>
      <c r="AY140" s="251" t="s">
        <v>164</v>
      </c>
    </row>
    <row r="141" s="15" customFormat="1">
      <c r="A141" s="15"/>
      <c r="B141" s="252"/>
      <c r="C141" s="253"/>
      <c r="D141" s="226" t="s">
        <v>175</v>
      </c>
      <c r="E141" s="254" t="s">
        <v>20</v>
      </c>
      <c r="F141" s="255" t="s">
        <v>225</v>
      </c>
      <c r="G141" s="253"/>
      <c r="H141" s="256">
        <v>326.35000000000002</v>
      </c>
      <c r="I141" s="257"/>
      <c r="J141" s="253"/>
      <c r="K141" s="253"/>
      <c r="L141" s="258"/>
      <c r="M141" s="259"/>
      <c r="N141" s="260"/>
      <c r="O141" s="260"/>
      <c r="P141" s="260"/>
      <c r="Q141" s="260"/>
      <c r="R141" s="260"/>
      <c r="S141" s="260"/>
      <c r="T141" s="261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2" t="s">
        <v>175</v>
      </c>
      <c r="AU141" s="262" t="s">
        <v>85</v>
      </c>
      <c r="AV141" s="15" t="s">
        <v>171</v>
      </c>
      <c r="AW141" s="15" t="s">
        <v>39</v>
      </c>
      <c r="AX141" s="15" t="s">
        <v>22</v>
      </c>
      <c r="AY141" s="262" t="s">
        <v>164</v>
      </c>
    </row>
    <row r="142" s="2" customFormat="1" ht="14.4" customHeight="1">
      <c r="A142" s="39"/>
      <c r="B142" s="40"/>
      <c r="C142" s="213" t="s">
        <v>226</v>
      </c>
      <c r="D142" s="213" t="s">
        <v>166</v>
      </c>
      <c r="E142" s="214" t="s">
        <v>227</v>
      </c>
      <c r="F142" s="215" t="s">
        <v>228</v>
      </c>
      <c r="G142" s="216" t="s">
        <v>180</v>
      </c>
      <c r="H142" s="217">
        <v>7.8799999999999999</v>
      </c>
      <c r="I142" s="218"/>
      <c r="J142" s="219">
        <f>ROUND(I142*H142,2)</f>
        <v>0</v>
      </c>
      <c r="K142" s="215" t="s">
        <v>170</v>
      </c>
      <c r="L142" s="45"/>
      <c r="M142" s="220" t="s">
        <v>20</v>
      </c>
      <c r="N142" s="221" t="s">
        <v>48</v>
      </c>
      <c r="O142" s="85"/>
      <c r="P142" s="222">
        <f>O142*H142</f>
        <v>0</v>
      </c>
      <c r="Q142" s="222">
        <v>0</v>
      </c>
      <c r="R142" s="222">
        <f>Q142*H142</f>
        <v>0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171</v>
      </c>
      <c r="AT142" s="224" t="s">
        <v>166</v>
      </c>
      <c r="AU142" s="224" t="s">
        <v>85</v>
      </c>
      <c r="AY142" s="18" t="s">
        <v>164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22</v>
      </c>
      <c r="BK142" s="225">
        <f>ROUND(I142*H142,2)</f>
        <v>0</v>
      </c>
      <c r="BL142" s="18" t="s">
        <v>171</v>
      </c>
      <c r="BM142" s="224" t="s">
        <v>229</v>
      </c>
    </row>
    <row r="143" s="2" customFormat="1">
      <c r="A143" s="39"/>
      <c r="B143" s="40"/>
      <c r="C143" s="41"/>
      <c r="D143" s="226" t="s">
        <v>173</v>
      </c>
      <c r="E143" s="41"/>
      <c r="F143" s="227" t="s">
        <v>230</v>
      </c>
      <c r="G143" s="41"/>
      <c r="H143" s="41"/>
      <c r="I143" s="228"/>
      <c r="J143" s="41"/>
      <c r="K143" s="41"/>
      <c r="L143" s="45"/>
      <c r="M143" s="229"/>
      <c r="N143" s="23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173</v>
      </c>
      <c r="AU143" s="18" t="s">
        <v>85</v>
      </c>
    </row>
    <row r="144" s="13" customFormat="1">
      <c r="A144" s="13"/>
      <c r="B144" s="231"/>
      <c r="C144" s="232"/>
      <c r="D144" s="226" t="s">
        <v>175</v>
      </c>
      <c r="E144" s="233" t="s">
        <v>20</v>
      </c>
      <c r="F144" s="234" t="s">
        <v>231</v>
      </c>
      <c r="G144" s="232"/>
      <c r="H144" s="233" t="s">
        <v>20</v>
      </c>
      <c r="I144" s="235"/>
      <c r="J144" s="232"/>
      <c r="K144" s="232"/>
      <c r="L144" s="236"/>
      <c r="M144" s="237"/>
      <c r="N144" s="238"/>
      <c r="O144" s="238"/>
      <c r="P144" s="238"/>
      <c r="Q144" s="238"/>
      <c r="R144" s="238"/>
      <c r="S144" s="238"/>
      <c r="T144" s="23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0" t="s">
        <v>175</v>
      </c>
      <c r="AU144" s="240" t="s">
        <v>85</v>
      </c>
      <c r="AV144" s="13" t="s">
        <v>22</v>
      </c>
      <c r="AW144" s="13" t="s">
        <v>39</v>
      </c>
      <c r="AX144" s="13" t="s">
        <v>77</v>
      </c>
      <c r="AY144" s="240" t="s">
        <v>164</v>
      </c>
    </row>
    <row r="145" s="14" customFormat="1">
      <c r="A145" s="14"/>
      <c r="B145" s="241"/>
      <c r="C145" s="242"/>
      <c r="D145" s="226" t="s">
        <v>175</v>
      </c>
      <c r="E145" s="243" t="s">
        <v>20</v>
      </c>
      <c r="F145" s="244" t="s">
        <v>232</v>
      </c>
      <c r="G145" s="242"/>
      <c r="H145" s="245">
        <v>3.9399999999999999</v>
      </c>
      <c r="I145" s="246"/>
      <c r="J145" s="242"/>
      <c r="K145" s="242"/>
      <c r="L145" s="247"/>
      <c r="M145" s="248"/>
      <c r="N145" s="249"/>
      <c r="O145" s="249"/>
      <c r="P145" s="249"/>
      <c r="Q145" s="249"/>
      <c r="R145" s="249"/>
      <c r="S145" s="249"/>
      <c r="T145" s="250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1" t="s">
        <v>175</v>
      </c>
      <c r="AU145" s="251" t="s">
        <v>85</v>
      </c>
      <c r="AV145" s="14" t="s">
        <v>85</v>
      </c>
      <c r="AW145" s="14" t="s">
        <v>39</v>
      </c>
      <c r="AX145" s="14" t="s">
        <v>77</v>
      </c>
      <c r="AY145" s="251" t="s">
        <v>164</v>
      </c>
    </row>
    <row r="146" s="13" customFormat="1">
      <c r="A146" s="13"/>
      <c r="B146" s="231"/>
      <c r="C146" s="232"/>
      <c r="D146" s="226" t="s">
        <v>175</v>
      </c>
      <c r="E146" s="233" t="s">
        <v>20</v>
      </c>
      <c r="F146" s="234" t="s">
        <v>233</v>
      </c>
      <c r="G146" s="232"/>
      <c r="H146" s="233" t="s">
        <v>20</v>
      </c>
      <c r="I146" s="235"/>
      <c r="J146" s="232"/>
      <c r="K146" s="232"/>
      <c r="L146" s="236"/>
      <c r="M146" s="237"/>
      <c r="N146" s="238"/>
      <c r="O146" s="238"/>
      <c r="P146" s="238"/>
      <c r="Q146" s="238"/>
      <c r="R146" s="238"/>
      <c r="S146" s="238"/>
      <c r="T146" s="23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0" t="s">
        <v>175</v>
      </c>
      <c r="AU146" s="240" t="s">
        <v>85</v>
      </c>
      <c r="AV146" s="13" t="s">
        <v>22</v>
      </c>
      <c r="AW146" s="13" t="s">
        <v>39</v>
      </c>
      <c r="AX146" s="13" t="s">
        <v>77</v>
      </c>
      <c r="AY146" s="240" t="s">
        <v>164</v>
      </c>
    </row>
    <row r="147" s="14" customFormat="1">
      <c r="A147" s="14"/>
      <c r="B147" s="241"/>
      <c r="C147" s="242"/>
      <c r="D147" s="226" t="s">
        <v>175</v>
      </c>
      <c r="E147" s="243" t="s">
        <v>20</v>
      </c>
      <c r="F147" s="244" t="s">
        <v>234</v>
      </c>
      <c r="G147" s="242"/>
      <c r="H147" s="245">
        <v>3.9399999999999999</v>
      </c>
      <c r="I147" s="246"/>
      <c r="J147" s="242"/>
      <c r="K147" s="242"/>
      <c r="L147" s="247"/>
      <c r="M147" s="248"/>
      <c r="N147" s="249"/>
      <c r="O147" s="249"/>
      <c r="P147" s="249"/>
      <c r="Q147" s="249"/>
      <c r="R147" s="249"/>
      <c r="S147" s="249"/>
      <c r="T147" s="25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1" t="s">
        <v>175</v>
      </c>
      <c r="AU147" s="251" t="s">
        <v>85</v>
      </c>
      <c r="AV147" s="14" t="s">
        <v>85</v>
      </c>
      <c r="AW147" s="14" t="s">
        <v>39</v>
      </c>
      <c r="AX147" s="14" t="s">
        <v>77</v>
      </c>
      <c r="AY147" s="251" t="s">
        <v>164</v>
      </c>
    </row>
    <row r="148" s="15" customFormat="1">
      <c r="A148" s="15"/>
      <c r="B148" s="252"/>
      <c r="C148" s="253"/>
      <c r="D148" s="226" t="s">
        <v>175</v>
      </c>
      <c r="E148" s="254" t="s">
        <v>20</v>
      </c>
      <c r="F148" s="255" t="s">
        <v>225</v>
      </c>
      <c r="G148" s="253"/>
      <c r="H148" s="256">
        <v>7.8799999999999999</v>
      </c>
      <c r="I148" s="257"/>
      <c r="J148" s="253"/>
      <c r="K148" s="253"/>
      <c r="L148" s="258"/>
      <c r="M148" s="259"/>
      <c r="N148" s="260"/>
      <c r="O148" s="260"/>
      <c r="P148" s="260"/>
      <c r="Q148" s="260"/>
      <c r="R148" s="260"/>
      <c r="S148" s="260"/>
      <c r="T148" s="261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2" t="s">
        <v>175</v>
      </c>
      <c r="AU148" s="262" t="s">
        <v>85</v>
      </c>
      <c r="AV148" s="15" t="s">
        <v>171</v>
      </c>
      <c r="AW148" s="15" t="s">
        <v>39</v>
      </c>
      <c r="AX148" s="15" t="s">
        <v>22</v>
      </c>
      <c r="AY148" s="262" t="s">
        <v>164</v>
      </c>
    </row>
    <row r="149" s="2" customFormat="1" ht="14.4" customHeight="1">
      <c r="A149" s="39"/>
      <c r="B149" s="40"/>
      <c r="C149" s="213" t="s">
        <v>235</v>
      </c>
      <c r="D149" s="213" t="s">
        <v>166</v>
      </c>
      <c r="E149" s="214" t="s">
        <v>236</v>
      </c>
      <c r="F149" s="215" t="s">
        <v>237</v>
      </c>
      <c r="G149" s="216" t="s">
        <v>180</v>
      </c>
      <c r="H149" s="217">
        <v>11851.200000000001</v>
      </c>
      <c r="I149" s="218"/>
      <c r="J149" s="219">
        <f>ROUND(I149*H149,2)</f>
        <v>0</v>
      </c>
      <c r="K149" s="215" t="s">
        <v>170</v>
      </c>
      <c r="L149" s="45"/>
      <c r="M149" s="220" t="s">
        <v>20</v>
      </c>
      <c r="N149" s="221" t="s">
        <v>48</v>
      </c>
      <c r="O149" s="85"/>
      <c r="P149" s="222">
        <f>O149*H149</f>
        <v>0</v>
      </c>
      <c r="Q149" s="222">
        <v>0</v>
      </c>
      <c r="R149" s="222">
        <f>Q149*H149</f>
        <v>0</v>
      </c>
      <c r="S149" s="222">
        <v>0</v>
      </c>
      <c r="T149" s="223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4" t="s">
        <v>171</v>
      </c>
      <c r="AT149" s="224" t="s">
        <v>166</v>
      </c>
      <c r="AU149" s="224" t="s">
        <v>85</v>
      </c>
      <c r="AY149" s="18" t="s">
        <v>164</v>
      </c>
      <c r="BE149" s="225">
        <f>IF(N149="základní",J149,0)</f>
        <v>0</v>
      </c>
      <c r="BF149" s="225">
        <f>IF(N149="snížená",J149,0)</f>
        <v>0</v>
      </c>
      <c r="BG149" s="225">
        <f>IF(N149="zákl. přenesená",J149,0)</f>
        <v>0</v>
      </c>
      <c r="BH149" s="225">
        <f>IF(N149="sníž. přenesená",J149,0)</f>
        <v>0</v>
      </c>
      <c r="BI149" s="225">
        <f>IF(N149="nulová",J149,0)</f>
        <v>0</v>
      </c>
      <c r="BJ149" s="18" t="s">
        <v>22</v>
      </c>
      <c r="BK149" s="225">
        <f>ROUND(I149*H149,2)</f>
        <v>0</v>
      </c>
      <c r="BL149" s="18" t="s">
        <v>171</v>
      </c>
      <c r="BM149" s="224" t="s">
        <v>238</v>
      </c>
    </row>
    <row r="150" s="2" customFormat="1">
      <c r="A150" s="39"/>
      <c r="B150" s="40"/>
      <c r="C150" s="41"/>
      <c r="D150" s="226" t="s">
        <v>173</v>
      </c>
      <c r="E150" s="41"/>
      <c r="F150" s="227" t="s">
        <v>239</v>
      </c>
      <c r="G150" s="41"/>
      <c r="H150" s="41"/>
      <c r="I150" s="228"/>
      <c r="J150" s="41"/>
      <c r="K150" s="41"/>
      <c r="L150" s="45"/>
      <c r="M150" s="229"/>
      <c r="N150" s="230"/>
      <c r="O150" s="85"/>
      <c r="P150" s="85"/>
      <c r="Q150" s="85"/>
      <c r="R150" s="85"/>
      <c r="S150" s="85"/>
      <c r="T150" s="86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T150" s="18" t="s">
        <v>173</v>
      </c>
      <c r="AU150" s="18" t="s">
        <v>85</v>
      </c>
    </row>
    <row r="151" s="13" customFormat="1">
      <c r="A151" s="13"/>
      <c r="B151" s="231"/>
      <c r="C151" s="232"/>
      <c r="D151" s="226" t="s">
        <v>175</v>
      </c>
      <c r="E151" s="233" t="s">
        <v>20</v>
      </c>
      <c r="F151" s="234" t="s">
        <v>240</v>
      </c>
      <c r="G151" s="232"/>
      <c r="H151" s="233" t="s">
        <v>20</v>
      </c>
      <c r="I151" s="235"/>
      <c r="J151" s="232"/>
      <c r="K151" s="232"/>
      <c r="L151" s="236"/>
      <c r="M151" s="237"/>
      <c r="N151" s="238"/>
      <c r="O151" s="238"/>
      <c r="P151" s="238"/>
      <c r="Q151" s="238"/>
      <c r="R151" s="238"/>
      <c r="S151" s="238"/>
      <c r="T151" s="23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0" t="s">
        <v>175</v>
      </c>
      <c r="AU151" s="240" t="s">
        <v>85</v>
      </c>
      <c r="AV151" s="13" t="s">
        <v>22</v>
      </c>
      <c r="AW151" s="13" t="s">
        <v>39</v>
      </c>
      <c r="AX151" s="13" t="s">
        <v>77</v>
      </c>
      <c r="AY151" s="240" t="s">
        <v>164</v>
      </c>
    </row>
    <row r="152" s="14" customFormat="1">
      <c r="A152" s="14"/>
      <c r="B152" s="241"/>
      <c r="C152" s="242"/>
      <c r="D152" s="226" t="s">
        <v>175</v>
      </c>
      <c r="E152" s="243" t="s">
        <v>20</v>
      </c>
      <c r="F152" s="244" t="s">
        <v>241</v>
      </c>
      <c r="G152" s="242"/>
      <c r="H152" s="245">
        <v>245.19999999999999</v>
      </c>
      <c r="I152" s="246"/>
      <c r="J152" s="242"/>
      <c r="K152" s="242"/>
      <c r="L152" s="247"/>
      <c r="M152" s="248"/>
      <c r="N152" s="249"/>
      <c r="O152" s="249"/>
      <c r="P152" s="249"/>
      <c r="Q152" s="249"/>
      <c r="R152" s="249"/>
      <c r="S152" s="249"/>
      <c r="T152" s="250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1" t="s">
        <v>175</v>
      </c>
      <c r="AU152" s="251" t="s">
        <v>85</v>
      </c>
      <c r="AV152" s="14" t="s">
        <v>85</v>
      </c>
      <c r="AW152" s="14" t="s">
        <v>39</v>
      </c>
      <c r="AX152" s="14" t="s">
        <v>77</v>
      </c>
      <c r="AY152" s="251" t="s">
        <v>164</v>
      </c>
    </row>
    <row r="153" s="13" customFormat="1">
      <c r="A153" s="13"/>
      <c r="B153" s="231"/>
      <c r="C153" s="232"/>
      <c r="D153" s="226" t="s">
        <v>175</v>
      </c>
      <c r="E153" s="233" t="s">
        <v>20</v>
      </c>
      <c r="F153" s="234" t="s">
        <v>242</v>
      </c>
      <c r="G153" s="232"/>
      <c r="H153" s="233" t="s">
        <v>20</v>
      </c>
      <c r="I153" s="235"/>
      <c r="J153" s="232"/>
      <c r="K153" s="232"/>
      <c r="L153" s="236"/>
      <c r="M153" s="237"/>
      <c r="N153" s="238"/>
      <c r="O153" s="238"/>
      <c r="P153" s="238"/>
      <c r="Q153" s="238"/>
      <c r="R153" s="238"/>
      <c r="S153" s="238"/>
      <c r="T153" s="23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0" t="s">
        <v>175</v>
      </c>
      <c r="AU153" s="240" t="s">
        <v>85</v>
      </c>
      <c r="AV153" s="13" t="s">
        <v>22</v>
      </c>
      <c r="AW153" s="13" t="s">
        <v>39</v>
      </c>
      <c r="AX153" s="13" t="s">
        <v>77</v>
      </c>
      <c r="AY153" s="240" t="s">
        <v>164</v>
      </c>
    </row>
    <row r="154" s="14" customFormat="1">
      <c r="A154" s="14"/>
      <c r="B154" s="241"/>
      <c r="C154" s="242"/>
      <c r="D154" s="226" t="s">
        <v>175</v>
      </c>
      <c r="E154" s="243" t="s">
        <v>20</v>
      </c>
      <c r="F154" s="244" t="s">
        <v>243</v>
      </c>
      <c r="G154" s="242"/>
      <c r="H154" s="245">
        <v>11606</v>
      </c>
      <c r="I154" s="246"/>
      <c r="J154" s="242"/>
      <c r="K154" s="242"/>
      <c r="L154" s="247"/>
      <c r="M154" s="248"/>
      <c r="N154" s="249"/>
      <c r="O154" s="249"/>
      <c r="P154" s="249"/>
      <c r="Q154" s="249"/>
      <c r="R154" s="249"/>
      <c r="S154" s="249"/>
      <c r="T154" s="25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1" t="s">
        <v>175</v>
      </c>
      <c r="AU154" s="251" t="s">
        <v>85</v>
      </c>
      <c r="AV154" s="14" t="s">
        <v>85</v>
      </c>
      <c r="AW154" s="14" t="s">
        <v>39</v>
      </c>
      <c r="AX154" s="14" t="s">
        <v>77</v>
      </c>
      <c r="AY154" s="251" t="s">
        <v>164</v>
      </c>
    </row>
    <row r="155" s="15" customFormat="1">
      <c r="A155" s="15"/>
      <c r="B155" s="252"/>
      <c r="C155" s="253"/>
      <c r="D155" s="226" t="s">
        <v>175</v>
      </c>
      <c r="E155" s="254" t="s">
        <v>20</v>
      </c>
      <c r="F155" s="255" t="s">
        <v>225</v>
      </c>
      <c r="G155" s="253"/>
      <c r="H155" s="256">
        <v>11851.200000000001</v>
      </c>
      <c r="I155" s="257"/>
      <c r="J155" s="253"/>
      <c r="K155" s="253"/>
      <c r="L155" s="258"/>
      <c r="M155" s="259"/>
      <c r="N155" s="260"/>
      <c r="O155" s="260"/>
      <c r="P155" s="260"/>
      <c r="Q155" s="260"/>
      <c r="R155" s="260"/>
      <c r="S155" s="260"/>
      <c r="T155" s="261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62" t="s">
        <v>175</v>
      </c>
      <c r="AU155" s="262" t="s">
        <v>85</v>
      </c>
      <c r="AV155" s="15" t="s">
        <v>171</v>
      </c>
      <c r="AW155" s="15" t="s">
        <v>39</v>
      </c>
      <c r="AX155" s="15" t="s">
        <v>22</v>
      </c>
      <c r="AY155" s="262" t="s">
        <v>164</v>
      </c>
    </row>
    <row r="156" s="2" customFormat="1" ht="14.4" customHeight="1">
      <c r="A156" s="39"/>
      <c r="B156" s="40"/>
      <c r="C156" s="213" t="s">
        <v>27</v>
      </c>
      <c r="D156" s="213" t="s">
        <v>166</v>
      </c>
      <c r="E156" s="214" t="s">
        <v>244</v>
      </c>
      <c r="F156" s="215" t="s">
        <v>245</v>
      </c>
      <c r="G156" s="216" t="s">
        <v>180</v>
      </c>
      <c r="H156" s="217">
        <v>54</v>
      </c>
      <c r="I156" s="218"/>
      <c r="J156" s="219">
        <f>ROUND(I156*H156,2)</f>
        <v>0</v>
      </c>
      <c r="K156" s="215" t="s">
        <v>170</v>
      </c>
      <c r="L156" s="45"/>
      <c r="M156" s="220" t="s">
        <v>20</v>
      </c>
      <c r="N156" s="221" t="s">
        <v>48</v>
      </c>
      <c r="O156" s="85"/>
      <c r="P156" s="222">
        <f>O156*H156</f>
        <v>0</v>
      </c>
      <c r="Q156" s="222">
        <v>0</v>
      </c>
      <c r="R156" s="222">
        <f>Q156*H156</f>
        <v>0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171</v>
      </c>
      <c r="AT156" s="224" t="s">
        <v>166</v>
      </c>
      <c r="AU156" s="224" t="s">
        <v>85</v>
      </c>
      <c r="AY156" s="18" t="s">
        <v>164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22</v>
      </c>
      <c r="BK156" s="225">
        <f>ROUND(I156*H156,2)</f>
        <v>0</v>
      </c>
      <c r="BL156" s="18" t="s">
        <v>171</v>
      </c>
      <c r="BM156" s="224" t="s">
        <v>246</v>
      </c>
    </row>
    <row r="157" s="2" customFormat="1">
      <c r="A157" s="39"/>
      <c r="B157" s="40"/>
      <c r="C157" s="41"/>
      <c r="D157" s="226" t="s">
        <v>173</v>
      </c>
      <c r="E157" s="41"/>
      <c r="F157" s="227" t="s">
        <v>247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173</v>
      </c>
      <c r="AU157" s="18" t="s">
        <v>85</v>
      </c>
    </row>
    <row r="158" s="13" customFormat="1">
      <c r="A158" s="13"/>
      <c r="B158" s="231"/>
      <c r="C158" s="232"/>
      <c r="D158" s="226" t="s">
        <v>175</v>
      </c>
      <c r="E158" s="233" t="s">
        <v>20</v>
      </c>
      <c r="F158" s="234" t="s">
        <v>248</v>
      </c>
      <c r="G158" s="232"/>
      <c r="H158" s="233" t="s">
        <v>20</v>
      </c>
      <c r="I158" s="235"/>
      <c r="J158" s="232"/>
      <c r="K158" s="232"/>
      <c r="L158" s="236"/>
      <c r="M158" s="237"/>
      <c r="N158" s="238"/>
      <c r="O158" s="238"/>
      <c r="P158" s="238"/>
      <c r="Q158" s="238"/>
      <c r="R158" s="238"/>
      <c r="S158" s="238"/>
      <c r="T158" s="23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0" t="s">
        <v>175</v>
      </c>
      <c r="AU158" s="240" t="s">
        <v>85</v>
      </c>
      <c r="AV158" s="13" t="s">
        <v>22</v>
      </c>
      <c r="AW158" s="13" t="s">
        <v>39</v>
      </c>
      <c r="AX158" s="13" t="s">
        <v>77</v>
      </c>
      <c r="AY158" s="240" t="s">
        <v>164</v>
      </c>
    </row>
    <row r="159" s="14" customFormat="1">
      <c r="A159" s="14"/>
      <c r="B159" s="241"/>
      <c r="C159" s="242"/>
      <c r="D159" s="226" t="s">
        <v>175</v>
      </c>
      <c r="E159" s="243" t="s">
        <v>20</v>
      </c>
      <c r="F159" s="244" t="s">
        <v>249</v>
      </c>
      <c r="G159" s="242"/>
      <c r="H159" s="245">
        <v>54</v>
      </c>
      <c r="I159" s="246"/>
      <c r="J159" s="242"/>
      <c r="K159" s="242"/>
      <c r="L159" s="247"/>
      <c r="M159" s="248"/>
      <c r="N159" s="249"/>
      <c r="O159" s="249"/>
      <c r="P159" s="249"/>
      <c r="Q159" s="249"/>
      <c r="R159" s="249"/>
      <c r="S159" s="249"/>
      <c r="T159" s="250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1" t="s">
        <v>175</v>
      </c>
      <c r="AU159" s="251" t="s">
        <v>85</v>
      </c>
      <c r="AV159" s="14" t="s">
        <v>85</v>
      </c>
      <c r="AW159" s="14" t="s">
        <v>39</v>
      </c>
      <c r="AX159" s="14" t="s">
        <v>22</v>
      </c>
      <c r="AY159" s="251" t="s">
        <v>164</v>
      </c>
    </row>
    <row r="160" s="2" customFormat="1" ht="24.15" customHeight="1">
      <c r="A160" s="39"/>
      <c r="B160" s="40"/>
      <c r="C160" s="213" t="s">
        <v>250</v>
      </c>
      <c r="D160" s="213" t="s">
        <v>166</v>
      </c>
      <c r="E160" s="214" t="s">
        <v>251</v>
      </c>
      <c r="F160" s="215" t="s">
        <v>252</v>
      </c>
      <c r="G160" s="216" t="s">
        <v>180</v>
      </c>
      <c r="H160" s="217">
        <v>972</v>
      </c>
      <c r="I160" s="218"/>
      <c r="J160" s="219">
        <f>ROUND(I160*H160,2)</f>
        <v>0</v>
      </c>
      <c r="K160" s="215" t="s">
        <v>170</v>
      </c>
      <c r="L160" s="45"/>
      <c r="M160" s="220" t="s">
        <v>20</v>
      </c>
      <c r="N160" s="221" t="s">
        <v>48</v>
      </c>
      <c r="O160" s="85"/>
      <c r="P160" s="222">
        <f>O160*H160</f>
        <v>0</v>
      </c>
      <c r="Q160" s="222">
        <v>0</v>
      </c>
      <c r="R160" s="222">
        <f>Q160*H160</f>
        <v>0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171</v>
      </c>
      <c r="AT160" s="224" t="s">
        <v>166</v>
      </c>
      <c r="AU160" s="224" t="s">
        <v>85</v>
      </c>
      <c r="AY160" s="18" t="s">
        <v>164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22</v>
      </c>
      <c r="BK160" s="225">
        <f>ROUND(I160*H160,2)</f>
        <v>0</v>
      </c>
      <c r="BL160" s="18" t="s">
        <v>171</v>
      </c>
      <c r="BM160" s="224" t="s">
        <v>253</v>
      </c>
    </row>
    <row r="161" s="2" customFormat="1">
      <c r="A161" s="39"/>
      <c r="B161" s="40"/>
      <c r="C161" s="41"/>
      <c r="D161" s="226" t="s">
        <v>173</v>
      </c>
      <c r="E161" s="41"/>
      <c r="F161" s="227" t="s">
        <v>254</v>
      </c>
      <c r="G161" s="41"/>
      <c r="H161" s="41"/>
      <c r="I161" s="228"/>
      <c r="J161" s="41"/>
      <c r="K161" s="41"/>
      <c r="L161" s="45"/>
      <c r="M161" s="229"/>
      <c r="N161" s="23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173</v>
      </c>
      <c r="AU161" s="18" t="s">
        <v>85</v>
      </c>
    </row>
    <row r="162" s="13" customFormat="1">
      <c r="A162" s="13"/>
      <c r="B162" s="231"/>
      <c r="C162" s="232"/>
      <c r="D162" s="226" t="s">
        <v>175</v>
      </c>
      <c r="E162" s="233" t="s">
        <v>20</v>
      </c>
      <c r="F162" s="234" t="s">
        <v>248</v>
      </c>
      <c r="G162" s="232"/>
      <c r="H162" s="233" t="s">
        <v>20</v>
      </c>
      <c r="I162" s="235"/>
      <c r="J162" s="232"/>
      <c r="K162" s="232"/>
      <c r="L162" s="236"/>
      <c r="M162" s="237"/>
      <c r="N162" s="238"/>
      <c r="O162" s="238"/>
      <c r="P162" s="238"/>
      <c r="Q162" s="238"/>
      <c r="R162" s="238"/>
      <c r="S162" s="238"/>
      <c r="T162" s="23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0" t="s">
        <v>175</v>
      </c>
      <c r="AU162" s="240" t="s">
        <v>85</v>
      </c>
      <c r="AV162" s="13" t="s">
        <v>22</v>
      </c>
      <c r="AW162" s="13" t="s">
        <v>39</v>
      </c>
      <c r="AX162" s="13" t="s">
        <v>77</v>
      </c>
      <c r="AY162" s="240" t="s">
        <v>164</v>
      </c>
    </row>
    <row r="163" s="14" customFormat="1">
      <c r="A163" s="14"/>
      <c r="B163" s="241"/>
      <c r="C163" s="242"/>
      <c r="D163" s="226" t="s">
        <v>175</v>
      </c>
      <c r="E163" s="243" t="s">
        <v>20</v>
      </c>
      <c r="F163" s="244" t="s">
        <v>255</v>
      </c>
      <c r="G163" s="242"/>
      <c r="H163" s="245">
        <v>972</v>
      </c>
      <c r="I163" s="246"/>
      <c r="J163" s="242"/>
      <c r="K163" s="242"/>
      <c r="L163" s="247"/>
      <c r="M163" s="248"/>
      <c r="N163" s="249"/>
      <c r="O163" s="249"/>
      <c r="P163" s="249"/>
      <c r="Q163" s="249"/>
      <c r="R163" s="249"/>
      <c r="S163" s="249"/>
      <c r="T163" s="250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1" t="s">
        <v>175</v>
      </c>
      <c r="AU163" s="251" t="s">
        <v>85</v>
      </c>
      <c r="AV163" s="14" t="s">
        <v>85</v>
      </c>
      <c r="AW163" s="14" t="s">
        <v>39</v>
      </c>
      <c r="AX163" s="14" t="s">
        <v>22</v>
      </c>
      <c r="AY163" s="251" t="s">
        <v>164</v>
      </c>
    </row>
    <row r="164" s="2" customFormat="1" ht="14.4" customHeight="1">
      <c r="A164" s="39"/>
      <c r="B164" s="40"/>
      <c r="C164" s="213" t="s">
        <v>256</v>
      </c>
      <c r="D164" s="213" t="s">
        <v>166</v>
      </c>
      <c r="E164" s="214" t="s">
        <v>257</v>
      </c>
      <c r="F164" s="215" t="s">
        <v>258</v>
      </c>
      <c r="G164" s="216" t="s">
        <v>180</v>
      </c>
      <c r="H164" s="217">
        <v>806.39999999999998</v>
      </c>
      <c r="I164" s="218"/>
      <c r="J164" s="219">
        <f>ROUND(I164*H164,2)</f>
        <v>0</v>
      </c>
      <c r="K164" s="215" t="s">
        <v>170</v>
      </c>
      <c r="L164" s="45"/>
      <c r="M164" s="220" t="s">
        <v>20</v>
      </c>
      <c r="N164" s="221" t="s">
        <v>48</v>
      </c>
      <c r="O164" s="85"/>
      <c r="P164" s="222">
        <f>O164*H164</f>
        <v>0</v>
      </c>
      <c r="Q164" s="222">
        <v>0</v>
      </c>
      <c r="R164" s="222">
        <f>Q164*H164</f>
        <v>0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171</v>
      </c>
      <c r="AT164" s="224" t="s">
        <v>166</v>
      </c>
      <c r="AU164" s="224" t="s">
        <v>85</v>
      </c>
      <c r="AY164" s="18" t="s">
        <v>164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22</v>
      </c>
      <c r="BK164" s="225">
        <f>ROUND(I164*H164,2)</f>
        <v>0</v>
      </c>
      <c r="BL164" s="18" t="s">
        <v>171</v>
      </c>
      <c r="BM164" s="224" t="s">
        <v>259</v>
      </c>
    </row>
    <row r="165" s="2" customFormat="1">
      <c r="A165" s="39"/>
      <c r="B165" s="40"/>
      <c r="C165" s="41"/>
      <c r="D165" s="226" t="s">
        <v>173</v>
      </c>
      <c r="E165" s="41"/>
      <c r="F165" s="227" t="s">
        <v>260</v>
      </c>
      <c r="G165" s="41"/>
      <c r="H165" s="41"/>
      <c r="I165" s="228"/>
      <c r="J165" s="41"/>
      <c r="K165" s="41"/>
      <c r="L165" s="45"/>
      <c r="M165" s="229"/>
      <c r="N165" s="230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173</v>
      </c>
      <c r="AU165" s="18" t="s">
        <v>85</v>
      </c>
    </row>
    <row r="166" s="13" customFormat="1">
      <c r="A166" s="13"/>
      <c r="B166" s="231"/>
      <c r="C166" s="232"/>
      <c r="D166" s="226" t="s">
        <v>175</v>
      </c>
      <c r="E166" s="233" t="s">
        <v>20</v>
      </c>
      <c r="F166" s="234" t="s">
        <v>261</v>
      </c>
      <c r="G166" s="232"/>
      <c r="H166" s="233" t="s">
        <v>20</v>
      </c>
      <c r="I166" s="235"/>
      <c r="J166" s="232"/>
      <c r="K166" s="232"/>
      <c r="L166" s="236"/>
      <c r="M166" s="237"/>
      <c r="N166" s="238"/>
      <c r="O166" s="238"/>
      <c r="P166" s="238"/>
      <c r="Q166" s="238"/>
      <c r="R166" s="238"/>
      <c r="S166" s="238"/>
      <c r="T166" s="23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0" t="s">
        <v>175</v>
      </c>
      <c r="AU166" s="240" t="s">
        <v>85</v>
      </c>
      <c r="AV166" s="13" t="s">
        <v>22</v>
      </c>
      <c r="AW166" s="13" t="s">
        <v>39</v>
      </c>
      <c r="AX166" s="13" t="s">
        <v>77</v>
      </c>
      <c r="AY166" s="240" t="s">
        <v>164</v>
      </c>
    </row>
    <row r="167" s="14" customFormat="1">
      <c r="A167" s="14"/>
      <c r="B167" s="241"/>
      <c r="C167" s="242"/>
      <c r="D167" s="226" t="s">
        <v>175</v>
      </c>
      <c r="E167" s="243" t="s">
        <v>20</v>
      </c>
      <c r="F167" s="244" t="s">
        <v>262</v>
      </c>
      <c r="G167" s="242"/>
      <c r="H167" s="245">
        <v>69.75</v>
      </c>
      <c r="I167" s="246"/>
      <c r="J167" s="242"/>
      <c r="K167" s="242"/>
      <c r="L167" s="247"/>
      <c r="M167" s="248"/>
      <c r="N167" s="249"/>
      <c r="O167" s="249"/>
      <c r="P167" s="249"/>
      <c r="Q167" s="249"/>
      <c r="R167" s="249"/>
      <c r="S167" s="249"/>
      <c r="T167" s="250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1" t="s">
        <v>175</v>
      </c>
      <c r="AU167" s="251" t="s">
        <v>85</v>
      </c>
      <c r="AV167" s="14" t="s">
        <v>85</v>
      </c>
      <c r="AW167" s="14" t="s">
        <v>39</v>
      </c>
      <c r="AX167" s="14" t="s">
        <v>77</v>
      </c>
      <c r="AY167" s="251" t="s">
        <v>164</v>
      </c>
    </row>
    <row r="168" s="13" customFormat="1">
      <c r="A168" s="13"/>
      <c r="B168" s="231"/>
      <c r="C168" s="232"/>
      <c r="D168" s="226" t="s">
        <v>175</v>
      </c>
      <c r="E168" s="233" t="s">
        <v>20</v>
      </c>
      <c r="F168" s="234" t="s">
        <v>263</v>
      </c>
      <c r="G168" s="232"/>
      <c r="H168" s="233" t="s">
        <v>20</v>
      </c>
      <c r="I168" s="235"/>
      <c r="J168" s="232"/>
      <c r="K168" s="232"/>
      <c r="L168" s="236"/>
      <c r="M168" s="237"/>
      <c r="N168" s="238"/>
      <c r="O168" s="238"/>
      <c r="P168" s="238"/>
      <c r="Q168" s="238"/>
      <c r="R168" s="238"/>
      <c r="S168" s="238"/>
      <c r="T168" s="23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0" t="s">
        <v>175</v>
      </c>
      <c r="AU168" s="240" t="s">
        <v>85</v>
      </c>
      <c r="AV168" s="13" t="s">
        <v>22</v>
      </c>
      <c r="AW168" s="13" t="s">
        <v>39</v>
      </c>
      <c r="AX168" s="13" t="s">
        <v>77</v>
      </c>
      <c r="AY168" s="240" t="s">
        <v>164</v>
      </c>
    </row>
    <row r="169" s="14" customFormat="1">
      <c r="A169" s="14"/>
      <c r="B169" s="241"/>
      <c r="C169" s="242"/>
      <c r="D169" s="226" t="s">
        <v>175</v>
      </c>
      <c r="E169" s="243" t="s">
        <v>20</v>
      </c>
      <c r="F169" s="244" t="s">
        <v>264</v>
      </c>
      <c r="G169" s="242"/>
      <c r="H169" s="245">
        <v>441.44999999999999</v>
      </c>
      <c r="I169" s="246"/>
      <c r="J169" s="242"/>
      <c r="K169" s="242"/>
      <c r="L169" s="247"/>
      <c r="M169" s="248"/>
      <c r="N169" s="249"/>
      <c r="O169" s="249"/>
      <c r="P169" s="249"/>
      <c r="Q169" s="249"/>
      <c r="R169" s="249"/>
      <c r="S169" s="249"/>
      <c r="T169" s="250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1" t="s">
        <v>175</v>
      </c>
      <c r="AU169" s="251" t="s">
        <v>85</v>
      </c>
      <c r="AV169" s="14" t="s">
        <v>85</v>
      </c>
      <c r="AW169" s="14" t="s">
        <v>39</v>
      </c>
      <c r="AX169" s="14" t="s">
        <v>77</v>
      </c>
      <c r="AY169" s="251" t="s">
        <v>164</v>
      </c>
    </row>
    <row r="170" s="13" customFormat="1">
      <c r="A170" s="13"/>
      <c r="B170" s="231"/>
      <c r="C170" s="232"/>
      <c r="D170" s="226" t="s">
        <v>175</v>
      </c>
      <c r="E170" s="233" t="s">
        <v>20</v>
      </c>
      <c r="F170" s="234" t="s">
        <v>265</v>
      </c>
      <c r="G170" s="232"/>
      <c r="H170" s="233" t="s">
        <v>20</v>
      </c>
      <c r="I170" s="235"/>
      <c r="J170" s="232"/>
      <c r="K170" s="232"/>
      <c r="L170" s="236"/>
      <c r="M170" s="237"/>
      <c r="N170" s="238"/>
      <c r="O170" s="238"/>
      <c r="P170" s="238"/>
      <c r="Q170" s="238"/>
      <c r="R170" s="238"/>
      <c r="S170" s="238"/>
      <c r="T170" s="23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0" t="s">
        <v>175</v>
      </c>
      <c r="AU170" s="240" t="s">
        <v>85</v>
      </c>
      <c r="AV170" s="13" t="s">
        <v>22</v>
      </c>
      <c r="AW170" s="13" t="s">
        <v>39</v>
      </c>
      <c r="AX170" s="13" t="s">
        <v>77</v>
      </c>
      <c r="AY170" s="240" t="s">
        <v>164</v>
      </c>
    </row>
    <row r="171" s="14" customFormat="1">
      <c r="A171" s="14"/>
      <c r="B171" s="241"/>
      <c r="C171" s="242"/>
      <c r="D171" s="226" t="s">
        <v>175</v>
      </c>
      <c r="E171" s="243" t="s">
        <v>20</v>
      </c>
      <c r="F171" s="244" t="s">
        <v>241</v>
      </c>
      <c r="G171" s="242"/>
      <c r="H171" s="245">
        <v>245.19999999999999</v>
      </c>
      <c r="I171" s="246"/>
      <c r="J171" s="242"/>
      <c r="K171" s="242"/>
      <c r="L171" s="247"/>
      <c r="M171" s="248"/>
      <c r="N171" s="249"/>
      <c r="O171" s="249"/>
      <c r="P171" s="249"/>
      <c r="Q171" s="249"/>
      <c r="R171" s="249"/>
      <c r="S171" s="249"/>
      <c r="T171" s="250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1" t="s">
        <v>175</v>
      </c>
      <c r="AU171" s="251" t="s">
        <v>85</v>
      </c>
      <c r="AV171" s="14" t="s">
        <v>85</v>
      </c>
      <c r="AW171" s="14" t="s">
        <v>39</v>
      </c>
      <c r="AX171" s="14" t="s">
        <v>77</v>
      </c>
      <c r="AY171" s="251" t="s">
        <v>164</v>
      </c>
    </row>
    <row r="172" s="13" customFormat="1">
      <c r="A172" s="13"/>
      <c r="B172" s="231"/>
      <c r="C172" s="232"/>
      <c r="D172" s="226" t="s">
        <v>175</v>
      </c>
      <c r="E172" s="233" t="s">
        <v>20</v>
      </c>
      <c r="F172" s="234" t="s">
        <v>266</v>
      </c>
      <c r="G172" s="232"/>
      <c r="H172" s="233" t="s">
        <v>20</v>
      </c>
      <c r="I172" s="235"/>
      <c r="J172" s="232"/>
      <c r="K172" s="232"/>
      <c r="L172" s="236"/>
      <c r="M172" s="237"/>
      <c r="N172" s="238"/>
      <c r="O172" s="238"/>
      <c r="P172" s="238"/>
      <c r="Q172" s="238"/>
      <c r="R172" s="238"/>
      <c r="S172" s="238"/>
      <c r="T172" s="23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0" t="s">
        <v>175</v>
      </c>
      <c r="AU172" s="240" t="s">
        <v>85</v>
      </c>
      <c r="AV172" s="13" t="s">
        <v>22</v>
      </c>
      <c r="AW172" s="13" t="s">
        <v>39</v>
      </c>
      <c r="AX172" s="13" t="s">
        <v>77</v>
      </c>
      <c r="AY172" s="240" t="s">
        <v>164</v>
      </c>
    </row>
    <row r="173" s="13" customFormat="1">
      <c r="A173" s="13"/>
      <c r="B173" s="231"/>
      <c r="C173" s="232"/>
      <c r="D173" s="226" t="s">
        <v>175</v>
      </c>
      <c r="E173" s="233" t="s">
        <v>20</v>
      </c>
      <c r="F173" s="234" t="s">
        <v>267</v>
      </c>
      <c r="G173" s="232"/>
      <c r="H173" s="233" t="s">
        <v>20</v>
      </c>
      <c r="I173" s="235"/>
      <c r="J173" s="232"/>
      <c r="K173" s="232"/>
      <c r="L173" s="236"/>
      <c r="M173" s="237"/>
      <c r="N173" s="238"/>
      <c r="O173" s="238"/>
      <c r="P173" s="238"/>
      <c r="Q173" s="238"/>
      <c r="R173" s="238"/>
      <c r="S173" s="238"/>
      <c r="T173" s="23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0" t="s">
        <v>175</v>
      </c>
      <c r="AU173" s="240" t="s">
        <v>85</v>
      </c>
      <c r="AV173" s="13" t="s">
        <v>22</v>
      </c>
      <c r="AW173" s="13" t="s">
        <v>39</v>
      </c>
      <c r="AX173" s="13" t="s">
        <v>77</v>
      </c>
      <c r="AY173" s="240" t="s">
        <v>164</v>
      </c>
    </row>
    <row r="174" s="14" customFormat="1">
      <c r="A174" s="14"/>
      <c r="B174" s="241"/>
      <c r="C174" s="242"/>
      <c r="D174" s="226" t="s">
        <v>175</v>
      </c>
      <c r="E174" s="243" t="s">
        <v>20</v>
      </c>
      <c r="F174" s="244" t="s">
        <v>268</v>
      </c>
      <c r="G174" s="242"/>
      <c r="H174" s="245">
        <v>50</v>
      </c>
      <c r="I174" s="246"/>
      <c r="J174" s="242"/>
      <c r="K174" s="242"/>
      <c r="L174" s="247"/>
      <c r="M174" s="248"/>
      <c r="N174" s="249"/>
      <c r="O174" s="249"/>
      <c r="P174" s="249"/>
      <c r="Q174" s="249"/>
      <c r="R174" s="249"/>
      <c r="S174" s="249"/>
      <c r="T174" s="250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1" t="s">
        <v>175</v>
      </c>
      <c r="AU174" s="251" t="s">
        <v>85</v>
      </c>
      <c r="AV174" s="14" t="s">
        <v>85</v>
      </c>
      <c r="AW174" s="14" t="s">
        <v>39</v>
      </c>
      <c r="AX174" s="14" t="s">
        <v>77</v>
      </c>
      <c r="AY174" s="251" t="s">
        <v>164</v>
      </c>
    </row>
    <row r="175" s="15" customFormat="1">
      <c r="A175" s="15"/>
      <c r="B175" s="252"/>
      <c r="C175" s="253"/>
      <c r="D175" s="226" t="s">
        <v>175</v>
      </c>
      <c r="E175" s="254" t="s">
        <v>20</v>
      </c>
      <c r="F175" s="255" t="s">
        <v>225</v>
      </c>
      <c r="G175" s="253"/>
      <c r="H175" s="256">
        <v>806.39999999999998</v>
      </c>
      <c r="I175" s="257"/>
      <c r="J175" s="253"/>
      <c r="K175" s="253"/>
      <c r="L175" s="258"/>
      <c r="M175" s="259"/>
      <c r="N175" s="260"/>
      <c r="O175" s="260"/>
      <c r="P175" s="260"/>
      <c r="Q175" s="260"/>
      <c r="R175" s="260"/>
      <c r="S175" s="260"/>
      <c r="T175" s="261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62" t="s">
        <v>175</v>
      </c>
      <c r="AU175" s="262" t="s">
        <v>85</v>
      </c>
      <c r="AV175" s="15" t="s">
        <v>171</v>
      </c>
      <c r="AW175" s="15" t="s">
        <v>39</v>
      </c>
      <c r="AX175" s="15" t="s">
        <v>22</v>
      </c>
      <c r="AY175" s="262" t="s">
        <v>164</v>
      </c>
    </row>
    <row r="176" s="2" customFormat="1" ht="14.4" customHeight="1">
      <c r="A176" s="39"/>
      <c r="B176" s="40"/>
      <c r="C176" s="263" t="s">
        <v>269</v>
      </c>
      <c r="D176" s="263" t="s">
        <v>270</v>
      </c>
      <c r="E176" s="264" t="s">
        <v>271</v>
      </c>
      <c r="F176" s="265" t="s">
        <v>272</v>
      </c>
      <c r="G176" s="266" t="s">
        <v>273</v>
      </c>
      <c r="H176" s="267">
        <v>15.984</v>
      </c>
      <c r="I176" s="268"/>
      <c r="J176" s="269">
        <f>ROUND(I176*H176,2)</f>
        <v>0</v>
      </c>
      <c r="K176" s="265" t="s">
        <v>170</v>
      </c>
      <c r="L176" s="270"/>
      <c r="M176" s="271" t="s">
        <v>20</v>
      </c>
      <c r="N176" s="272" t="s">
        <v>48</v>
      </c>
      <c r="O176" s="85"/>
      <c r="P176" s="222">
        <f>O176*H176</f>
        <v>0</v>
      </c>
      <c r="Q176" s="222">
        <v>1</v>
      </c>
      <c r="R176" s="222">
        <f>Q176*H176</f>
        <v>15.984</v>
      </c>
      <c r="S176" s="222">
        <v>0</v>
      </c>
      <c r="T176" s="223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4" t="s">
        <v>226</v>
      </c>
      <c r="AT176" s="224" t="s">
        <v>270</v>
      </c>
      <c r="AU176" s="224" t="s">
        <v>85</v>
      </c>
      <c r="AY176" s="18" t="s">
        <v>164</v>
      </c>
      <c r="BE176" s="225">
        <f>IF(N176="základní",J176,0)</f>
        <v>0</v>
      </c>
      <c r="BF176" s="225">
        <f>IF(N176="snížená",J176,0)</f>
        <v>0</v>
      </c>
      <c r="BG176" s="225">
        <f>IF(N176="zákl. přenesená",J176,0)</f>
        <v>0</v>
      </c>
      <c r="BH176" s="225">
        <f>IF(N176="sníž. přenesená",J176,0)</f>
        <v>0</v>
      </c>
      <c r="BI176" s="225">
        <f>IF(N176="nulová",J176,0)</f>
        <v>0</v>
      </c>
      <c r="BJ176" s="18" t="s">
        <v>22</v>
      </c>
      <c r="BK176" s="225">
        <f>ROUND(I176*H176,2)</f>
        <v>0</v>
      </c>
      <c r="BL176" s="18" t="s">
        <v>171</v>
      </c>
      <c r="BM176" s="224" t="s">
        <v>274</v>
      </c>
    </row>
    <row r="177" s="2" customFormat="1">
      <c r="A177" s="39"/>
      <c r="B177" s="40"/>
      <c r="C177" s="41"/>
      <c r="D177" s="226" t="s">
        <v>173</v>
      </c>
      <c r="E177" s="41"/>
      <c r="F177" s="227" t="s">
        <v>272</v>
      </c>
      <c r="G177" s="41"/>
      <c r="H177" s="41"/>
      <c r="I177" s="228"/>
      <c r="J177" s="41"/>
      <c r="K177" s="41"/>
      <c r="L177" s="45"/>
      <c r="M177" s="229"/>
      <c r="N177" s="230"/>
      <c r="O177" s="85"/>
      <c r="P177" s="85"/>
      <c r="Q177" s="85"/>
      <c r="R177" s="85"/>
      <c r="S177" s="85"/>
      <c r="T177" s="86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T177" s="18" t="s">
        <v>173</v>
      </c>
      <c r="AU177" s="18" t="s">
        <v>85</v>
      </c>
    </row>
    <row r="178" s="13" customFormat="1">
      <c r="A178" s="13"/>
      <c r="B178" s="231"/>
      <c r="C178" s="232"/>
      <c r="D178" s="226" t="s">
        <v>175</v>
      </c>
      <c r="E178" s="233" t="s">
        <v>20</v>
      </c>
      <c r="F178" s="234" t="s">
        <v>275</v>
      </c>
      <c r="G178" s="232"/>
      <c r="H178" s="233" t="s">
        <v>20</v>
      </c>
      <c r="I178" s="235"/>
      <c r="J178" s="232"/>
      <c r="K178" s="232"/>
      <c r="L178" s="236"/>
      <c r="M178" s="237"/>
      <c r="N178" s="238"/>
      <c r="O178" s="238"/>
      <c r="P178" s="238"/>
      <c r="Q178" s="238"/>
      <c r="R178" s="238"/>
      <c r="S178" s="238"/>
      <c r="T178" s="239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0" t="s">
        <v>175</v>
      </c>
      <c r="AU178" s="240" t="s">
        <v>85</v>
      </c>
      <c r="AV178" s="13" t="s">
        <v>22</v>
      </c>
      <c r="AW178" s="13" t="s">
        <v>39</v>
      </c>
      <c r="AX178" s="13" t="s">
        <v>77</v>
      </c>
      <c r="AY178" s="240" t="s">
        <v>164</v>
      </c>
    </row>
    <row r="179" s="13" customFormat="1">
      <c r="A179" s="13"/>
      <c r="B179" s="231"/>
      <c r="C179" s="232"/>
      <c r="D179" s="226" t="s">
        <v>175</v>
      </c>
      <c r="E179" s="233" t="s">
        <v>20</v>
      </c>
      <c r="F179" s="234" t="s">
        <v>276</v>
      </c>
      <c r="G179" s="232"/>
      <c r="H179" s="233" t="s">
        <v>20</v>
      </c>
      <c r="I179" s="235"/>
      <c r="J179" s="232"/>
      <c r="K179" s="232"/>
      <c r="L179" s="236"/>
      <c r="M179" s="237"/>
      <c r="N179" s="238"/>
      <c r="O179" s="238"/>
      <c r="P179" s="238"/>
      <c r="Q179" s="238"/>
      <c r="R179" s="238"/>
      <c r="S179" s="238"/>
      <c r="T179" s="23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0" t="s">
        <v>175</v>
      </c>
      <c r="AU179" s="240" t="s">
        <v>85</v>
      </c>
      <c r="AV179" s="13" t="s">
        <v>22</v>
      </c>
      <c r="AW179" s="13" t="s">
        <v>39</v>
      </c>
      <c r="AX179" s="13" t="s">
        <v>77</v>
      </c>
      <c r="AY179" s="240" t="s">
        <v>164</v>
      </c>
    </row>
    <row r="180" s="14" customFormat="1">
      <c r="A180" s="14"/>
      <c r="B180" s="241"/>
      <c r="C180" s="242"/>
      <c r="D180" s="226" t="s">
        <v>175</v>
      </c>
      <c r="E180" s="243" t="s">
        <v>20</v>
      </c>
      <c r="F180" s="244" t="s">
        <v>277</v>
      </c>
      <c r="G180" s="242"/>
      <c r="H180" s="245">
        <v>15.984</v>
      </c>
      <c r="I180" s="246"/>
      <c r="J180" s="242"/>
      <c r="K180" s="242"/>
      <c r="L180" s="247"/>
      <c r="M180" s="248"/>
      <c r="N180" s="249"/>
      <c r="O180" s="249"/>
      <c r="P180" s="249"/>
      <c r="Q180" s="249"/>
      <c r="R180" s="249"/>
      <c r="S180" s="249"/>
      <c r="T180" s="250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1" t="s">
        <v>175</v>
      </c>
      <c r="AU180" s="251" t="s">
        <v>85</v>
      </c>
      <c r="AV180" s="14" t="s">
        <v>85</v>
      </c>
      <c r="AW180" s="14" t="s">
        <v>39</v>
      </c>
      <c r="AX180" s="14" t="s">
        <v>22</v>
      </c>
      <c r="AY180" s="251" t="s">
        <v>164</v>
      </c>
    </row>
    <row r="181" s="2" customFormat="1" ht="14.4" customHeight="1">
      <c r="A181" s="39"/>
      <c r="B181" s="40"/>
      <c r="C181" s="213" t="s">
        <v>278</v>
      </c>
      <c r="D181" s="213" t="s">
        <v>166</v>
      </c>
      <c r="E181" s="214" t="s">
        <v>279</v>
      </c>
      <c r="F181" s="215" t="s">
        <v>280</v>
      </c>
      <c r="G181" s="216" t="s">
        <v>180</v>
      </c>
      <c r="H181" s="217">
        <v>8.6400000000000006</v>
      </c>
      <c r="I181" s="218"/>
      <c r="J181" s="219">
        <f>ROUND(I181*H181,2)</f>
        <v>0</v>
      </c>
      <c r="K181" s="215" t="s">
        <v>170</v>
      </c>
      <c r="L181" s="45"/>
      <c r="M181" s="220" t="s">
        <v>20</v>
      </c>
      <c r="N181" s="221" t="s">
        <v>48</v>
      </c>
      <c r="O181" s="85"/>
      <c r="P181" s="222">
        <f>O181*H181</f>
        <v>0</v>
      </c>
      <c r="Q181" s="222">
        <v>0</v>
      </c>
      <c r="R181" s="222">
        <f>Q181*H181</f>
        <v>0</v>
      </c>
      <c r="S181" s="222">
        <v>0</v>
      </c>
      <c r="T181" s="22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4" t="s">
        <v>171</v>
      </c>
      <c r="AT181" s="224" t="s">
        <v>166</v>
      </c>
      <c r="AU181" s="224" t="s">
        <v>85</v>
      </c>
      <c r="AY181" s="18" t="s">
        <v>164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22</v>
      </c>
      <c r="BK181" s="225">
        <f>ROUND(I181*H181,2)</f>
        <v>0</v>
      </c>
      <c r="BL181" s="18" t="s">
        <v>171</v>
      </c>
      <c r="BM181" s="224" t="s">
        <v>281</v>
      </c>
    </row>
    <row r="182" s="2" customFormat="1">
      <c r="A182" s="39"/>
      <c r="B182" s="40"/>
      <c r="C182" s="41"/>
      <c r="D182" s="226" t="s">
        <v>173</v>
      </c>
      <c r="E182" s="41"/>
      <c r="F182" s="227" t="s">
        <v>282</v>
      </c>
      <c r="G182" s="41"/>
      <c r="H182" s="41"/>
      <c r="I182" s="228"/>
      <c r="J182" s="41"/>
      <c r="K182" s="41"/>
      <c r="L182" s="45"/>
      <c r="M182" s="229"/>
      <c r="N182" s="230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173</v>
      </c>
      <c r="AU182" s="18" t="s">
        <v>85</v>
      </c>
    </row>
    <row r="183" s="13" customFormat="1">
      <c r="A183" s="13"/>
      <c r="B183" s="231"/>
      <c r="C183" s="232"/>
      <c r="D183" s="226" t="s">
        <v>175</v>
      </c>
      <c r="E183" s="233" t="s">
        <v>20</v>
      </c>
      <c r="F183" s="234" t="s">
        <v>275</v>
      </c>
      <c r="G183" s="232"/>
      <c r="H183" s="233" t="s">
        <v>20</v>
      </c>
      <c r="I183" s="235"/>
      <c r="J183" s="232"/>
      <c r="K183" s="232"/>
      <c r="L183" s="236"/>
      <c r="M183" s="237"/>
      <c r="N183" s="238"/>
      <c r="O183" s="238"/>
      <c r="P183" s="238"/>
      <c r="Q183" s="238"/>
      <c r="R183" s="238"/>
      <c r="S183" s="238"/>
      <c r="T183" s="23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0" t="s">
        <v>175</v>
      </c>
      <c r="AU183" s="240" t="s">
        <v>85</v>
      </c>
      <c r="AV183" s="13" t="s">
        <v>22</v>
      </c>
      <c r="AW183" s="13" t="s">
        <v>39</v>
      </c>
      <c r="AX183" s="13" t="s">
        <v>77</v>
      </c>
      <c r="AY183" s="240" t="s">
        <v>164</v>
      </c>
    </row>
    <row r="184" s="13" customFormat="1">
      <c r="A184" s="13"/>
      <c r="B184" s="231"/>
      <c r="C184" s="232"/>
      <c r="D184" s="226" t="s">
        <v>175</v>
      </c>
      <c r="E184" s="233" t="s">
        <v>20</v>
      </c>
      <c r="F184" s="234" t="s">
        <v>276</v>
      </c>
      <c r="G184" s="232"/>
      <c r="H184" s="233" t="s">
        <v>20</v>
      </c>
      <c r="I184" s="235"/>
      <c r="J184" s="232"/>
      <c r="K184" s="232"/>
      <c r="L184" s="236"/>
      <c r="M184" s="237"/>
      <c r="N184" s="238"/>
      <c r="O184" s="238"/>
      <c r="P184" s="238"/>
      <c r="Q184" s="238"/>
      <c r="R184" s="238"/>
      <c r="S184" s="238"/>
      <c r="T184" s="23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0" t="s">
        <v>175</v>
      </c>
      <c r="AU184" s="240" t="s">
        <v>85</v>
      </c>
      <c r="AV184" s="13" t="s">
        <v>22</v>
      </c>
      <c r="AW184" s="13" t="s">
        <v>39</v>
      </c>
      <c r="AX184" s="13" t="s">
        <v>77</v>
      </c>
      <c r="AY184" s="240" t="s">
        <v>164</v>
      </c>
    </row>
    <row r="185" s="14" customFormat="1">
      <c r="A185" s="14"/>
      <c r="B185" s="241"/>
      <c r="C185" s="242"/>
      <c r="D185" s="226" t="s">
        <v>175</v>
      </c>
      <c r="E185" s="243" t="s">
        <v>20</v>
      </c>
      <c r="F185" s="244" t="s">
        <v>283</v>
      </c>
      <c r="G185" s="242"/>
      <c r="H185" s="245">
        <v>8.6400000000000006</v>
      </c>
      <c r="I185" s="246"/>
      <c r="J185" s="242"/>
      <c r="K185" s="242"/>
      <c r="L185" s="247"/>
      <c r="M185" s="248"/>
      <c r="N185" s="249"/>
      <c r="O185" s="249"/>
      <c r="P185" s="249"/>
      <c r="Q185" s="249"/>
      <c r="R185" s="249"/>
      <c r="S185" s="249"/>
      <c r="T185" s="250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1" t="s">
        <v>175</v>
      </c>
      <c r="AU185" s="251" t="s">
        <v>85</v>
      </c>
      <c r="AV185" s="14" t="s">
        <v>85</v>
      </c>
      <c r="AW185" s="14" t="s">
        <v>39</v>
      </c>
      <c r="AX185" s="14" t="s">
        <v>22</v>
      </c>
      <c r="AY185" s="251" t="s">
        <v>164</v>
      </c>
    </row>
    <row r="186" s="2" customFormat="1" ht="14.4" customHeight="1">
      <c r="A186" s="39"/>
      <c r="B186" s="40"/>
      <c r="C186" s="213" t="s">
        <v>8</v>
      </c>
      <c r="D186" s="213" t="s">
        <v>166</v>
      </c>
      <c r="E186" s="214" t="s">
        <v>284</v>
      </c>
      <c r="F186" s="215" t="s">
        <v>285</v>
      </c>
      <c r="G186" s="216" t="s">
        <v>180</v>
      </c>
      <c r="H186" s="217">
        <v>11659.780000000001</v>
      </c>
      <c r="I186" s="218"/>
      <c r="J186" s="219">
        <f>ROUND(I186*H186,2)</f>
        <v>0</v>
      </c>
      <c r="K186" s="215" t="s">
        <v>170</v>
      </c>
      <c r="L186" s="45"/>
      <c r="M186" s="220" t="s">
        <v>20</v>
      </c>
      <c r="N186" s="221" t="s">
        <v>48</v>
      </c>
      <c r="O186" s="85"/>
      <c r="P186" s="222">
        <f>O186*H186</f>
        <v>0</v>
      </c>
      <c r="Q186" s="222">
        <v>0</v>
      </c>
      <c r="R186" s="222">
        <f>Q186*H186</f>
        <v>0</v>
      </c>
      <c r="S186" s="222">
        <v>0</v>
      </c>
      <c r="T186" s="22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171</v>
      </c>
      <c r="AT186" s="224" t="s">
        <v>166</v>
      </c>
      <c r="AU186" s="224" t="s">
        <v>85</v>
      </c>
      <c r="AY186" s="18" t="s">
        <v>164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22</v>
      </c>
      <c r="BK186" s="225">
        <f>ROUND(I186*H186,2)</f>
        <v>0</v>
      </c>
      <c r="BL186" s="18" t="s">
        <v>171</v>
      </c>
      <c r="BM186" s="224" t="s">
        <v>286</v>
      </c>
    </row>
    <row r="187" s="2" customFormat="1">
      <c r="A187" s="39"/>
      <c r="B187" s="40"/>
      <c r="C187" s="41"/>
      <c r="D187" s="226" t="s">
        <v>173</v>
      </c>
      <c r="E187" s="41"/>
      <c r="F187" s="227" t="s">
        <v>287</v>
      </c>
      <c r="G187" s="41"/>
      <c r="H187" s="41"/>
      <c r="I187" s="228"/>
      <c r="J187" s="41"/>
      <c r="K187" s="41"/>
      <c r="L187" s="45"/>
      <c r="M187" s="229"/>
      <c r="N187" s="230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173</v>
      </c>
      <c r="AU187" s="18" t="s">
        <v>85</v>
      </c>
    </row>
    <row r="188" s="13" customFormat="1">
      <c r="A188" s="13"/>
      <c r="B188" s="231"/>
      <c r="C188" s="232"/>
      <c r="D188" s="226" t="s">
        <v>175</v>
      </c>
      <c r="E188" s="233" t="s">
        <v>20</v>
      </c>
      <c r="F188" s="234" t="s">
        <v>288</v>
      </c>
      <c r="G188" s="232"/>
      <c r="H188" s="233" t="s">
        <v>20</v>
      </c>
      <c r="I188" s="235"/>
      <c r="J188" s="232"/>
      <c r="K188" s="232"/>
      <c r="L188" s="236"/>
      <c r="M188" s="237"/>
      <c r="N188" s="238"/>
      <c r="O188" s="238"/>
      <c r="P188" s="238"/>
      <c r="Q188" s="238"/>
      <c r="R188" s="238"/>
      <c r="S188" s="238"/>
      <c r="T188" s="23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0" t="s">
        <v>175</v>
      </c>
      <c r="AU188" s="240" t="s">
        <v>85</v>
      </c>
      <c r="AV188" s="13" t="s">
        <v>22</v>
      </c>
      <c r="AW188" s="13" t="s">
        <v>39</v>
      </c>
      <c r="AX188" s="13" t="s">
        <v>77</v>
      </c>
      <c r="AY188" s="240" t="s">
        <v>164</v>
      </c>
    </row>
    <row r="189" s="14" customFormat="1">
      <c r="A189" s="14"/>
      <c r="B189" s="241"/>
      <c r="C189" s="242"/>
      <c r="D189" s="226" t="s">
        <v>175</v>
      </c>
      <c r="E189" s="243" t="s">
        <v>20</v>
      </c>
      <c r="F189" s="244" t="s">
        <v>243</v>
      </c>
      <c r="G189" s="242"/>
      <c r="H189" s="245">
        <v>11606</v>
      </c>
      <c r="I189" s="246"/>
      <c r="J189" s="242"/>
      <c r="K189" s="242"/>
      <c r="L189" s="247"/>
      <c r="M189" s="248"/>
      <c r="N189" s="249"/>
      <c r="O189" s="249"/>
      <c r="P189" s="249"/>
      <c r="Q189" s="249"/>
      <c r="R189" s="249"/>
      <c r="S189" s="249"/>
      <c r="T189" s="250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1" t="s">
        <v>175</v>
      </c>
      <c r="AU189" s="251" t="s">
        <v>85</v>
      </c>
      <c r="AV189" s="14" t="s">
        <v>85</v>
      </c>
      <c r="AW189" s="14" t="s">
        <v>39</v>
      </c>
      <c r="AX189" s="14" t="s">
        <v>77</v>
      </c>
      <c r="AY189" s="251" t="s">
        <v>164</v>
      </c>
    </row>
    <row r="190" s="13" customFormat="1">
      <c r="A190" s="13"/>
      <c r="B190" s="231"/>
      <c r="C190" s="232"/>
      <c r="D190" s="226" t="s">
        <v>175</v>
      </c>
      <c r="E190" s="233" t="s">
        <v>20</v>
      </c>
      <c r="F190" s="234" t="s">
        <v>289</v>
      </c>
      <c r="G190" s="232"/>
      <c r="H190" s="233" t="s">
        <v>20</v>
      </c>
      <c r="I190" s="235"/>
      <c r="J190" s="232"/>
      <c r="K190" s="232"/>
      <c r="L190" s="236"/>
      <c r="M190" s="237"/>
      <c r="N190" s="238"/>
      <c r="O190" s="238"/>
      <c r="P190" s="238"/>
      <c r="Q190" s="238"/>
      <c r="R190" s="238"/>
      <c r="S190" s="238"/>
      <c r="T190" s="23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0" t="s">
        <v>175</v>
      </c>
      <c r="AU190" s="240" t="s">
        <v>85</v>
      </c>
      <c r="AV190" s="13" t="s">
        <v>22</v>
      </c>
      <c r="AW190" s="13" t="s">
        <v>39</v>
      </c>
      <c r="AX190" s="13" t="s">
        <v>77</v>
      </c>
      <c r="AY190" s="240" t="s">
        <v>164</v>
      </c>
    </row>
    <row r="191" s="14" customFormat="1">
      <c r="A191" s="14"/>
      <c r="B191" s="241"/>
      <c r="C191" s="242"/>
      <c r="D191" s="226" t="s">
        <v>175</v>
      </c>
      <c r="E191" s="243" t="s">
        <v>20</v>
      </c>
      <c r="F191" s="244" t="s">
        <v>290</v>
      </c>
      <c r="G191" s="242"/>
      <c r="H191" s="245">
        <v>53.780000000000001</v>
      </c>
      <c r="I191" s="246"/>
      <c r="J191" s="242"/>
      <c r="K191" s="242"/>
      <c r="L191" s="247"/>
      <c r="M191" s="248"/>
      <c r="N191" s="249"/>
      <c r="O191" s="249"/>
      <c r="P191" s="249"/>
      <c r="Q191" s="249"/>
      <c r="R191" s="249"/>
      <c r="S191" s="249"/>
      <c r="T191" s="250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1" t="s">
        <v>175</v>
      </c>
      <c r="AU191" s="251" t="s">
        <v>85</v>
      </c>
      <c r="AV191" s="14" t="s">
        <v>85</v>
      </c>
      <c r="AW191" s="14" t="s">
        <v>39</v>
      </c>
      <c r="AX191" s="14" t="s">
        <v>77</v>
      </c>
      <c r="AY191" s="251" t="s">
        <v>164</v>
      </c>
    </row>
    <row r="192" s="15" customFormat="1">
      <c r="A192" s="15"/>
      <c r="B192" s="252"/>
      <c r="C192" s="253"/>
      <c r="D192" s="226" t="s">
        <v>175</v>
      </c>
      <c r="E192" s="254" t="s">
        <v>20</v>
      </c>
      <c r="F192" s="255" t="s">
        <v>225</v>
      </c>
      <c r="G192" s="253"/>
      <c r="H192" s="256">
        <v>11659.780000000001</v>
      </c>
      <c r="I192" s="257"/>
      <c r="J192" s="253"/>
      <c r="K192" s="253"/>
      <c r="L192" s="258"/>
      <c r="M192" s="259"/>
      <c r="N192" s="260"/>
      <c r="O192" s="260"/>
      <c r="P192" s="260"/>
      <c r="Q192" s="260"/>
      <c r="R192" s="260"/>
      <c r="S192" s="260"/>
      <c r="T192" s="261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62" t="s">
        <v>175</v>
      </c>
      <c r="AU192" s="262" t="s">
        <v>85</v>
      </c>
      <c r="AV192" s="15" t="s">
        <v>171</v>
      </c>
      <c r="AW192" s="15" t="s">
        <v>39</v>
      </c>
      <c r="AX192" s="15" t="s">
        <v>22</v>
      </c>
      <c r="AY192" s="262" t="s">
        <v>164</v>
      </c>
    </row>
    <row r="193" s="2" customFormat="1" ht="14.4" customHeight="1">
      <c r="A193" s="39"/>
      <c r="B193" s="40"/>
      <c r="C193" s="213" t="s">
        <v>291</v>
      </c>
      <c r="D193" s="213" t="s">
        <v>166</v>
      </c>
      <c r="E193" s="214" t="s">
        <v>292</v>
      </c>
      <c r="F193" s="215" t="s">
        <v>293</v>
      </c>
      <c r="G193" s="216" t="s">
        <v>273</v>
      </c>
      <c r="H193" s="217">
        <v>97.200000000000003</v>
      </c>
      <c r="I193" s="218"/>
      <c r="J193" s="219">
        <f>ROUND(I193*H193,2)</f>
        <v>0</v>
      </c>
      <c r="K193" s="215" t="s">
        <v>170</v>
      </c>
      <c r="L193" s="45"/>
      <c r="M193" s="220" t="s">
        <v>20</v>
      </c>
      <c r="N193" s="221" t="s">
        <v>48</v>
      </c>
      <c r="O193" s="85"/>
      <c r="P193" s="222">
        <f>O193*H193</f>
        <v>0</v>
      </c>
      <c r="Q193" s="222">
        <v>0</v>
      </c>
      <c r="R193" s="222">
        <f>Q193*H193</f>
        <v>0</v>
      </c>
      <c r="S193" s="222">
        <v>0</v>
      </c>
      <c r="T193" s="22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171</v>
      </c>
      <c r="AT193" s="224" t="s">
        <v>166</v>
      </c>
      <c r="AU193" s="224" t="s">
        <v>85</v>
      </c>
      <c r="AY193" s="18" t="s">
        <v>164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22</v>
      </c>
      <c r="BK193" s="225">
        <f>ROUND(I193*H193,2)</f>
        <v>0</v>
      </c>
      <c r="BL193" s="18" t="s">
        <v>171</v>
      </c>
      <c r="BM193" s="224" t="s">
        <v>294</v>
      </c>
    </row>
    <row r="194" s="2" customFormat="1">
      <c r="A194" s="39"/>
      <c r="B194" s="40"/>
      <c r="C194" s="41"/>
      <c r="D194" s="226" t="s">
        <v>173</v>
      </c>
      <c r="E194" s="41"/>
      <c r="F194" s="227" t="s">
        <v>295</v>
      </c>
      <c r="G194" s="41"/>
      <c r="H194" s="41"/>
      <c r="I194" s="228"/>
      <c r="J194" s="41"/>
      <c r="K194" s="41"/>
      <c r="L194" s="45"/>
      <c r="M194" s="229"/>
      <c r="N194" s="230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173</v>
      </c>
      <c r="AU194" s="18" t="s">
        <v>85</v>
      </c>
    </row>
    <row r="195" s="13" customFormat="1">
      <c r="A195" s="13"/>
      <c r="B195" s="231"/>
      <c r="C195" s="232"/>
      <c r="D195" s="226" t="s">
        <v>175</v>
      </c>
      <c r="E195" s="233" t="s">
        <v>20</v>
      </c>
      <c r="F195" s="234" t="s">
        <v>296</v>
      </c>
      <c r="G195" s="232"/>
      <c r="H195" s="233" t="s">
        <v>20</v>
      </c>
      <c r="I195" s="235"/>
      <c r="J195" s="232"/>
      <c r="K195" s="232"/>
      <c r="L195" s="236"/>
      <c r="M195" s="237"/>
      <c r="N195" s="238"/>
      <c r="O195" s="238"/>
      <c r="P195" s="238"/>
      <c r="Q195" s="238"/>
      <c r="R195" s="238"/>
      <c r="S195" s="238"/>
      <c r="T195" s="23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0" t="s">
        <v>175</v>
      </c>
      <c r="AU195" s="240" t="s">
        <v>85</v>
      </c>
      <c r="AV195" s="13" t="s">
        <v>22</v>
      </c>
      <c r="AW195" s="13" t="s">
        <v>39</v>
      </c>
      <c r="AX195" s="13" t="s">
        <v>77</v>
      </c>
      <c r="AY195" s="240" t="s">
        <v>164</v>
      </c>
    </row>
    <row r="196" s="14" customFormat="1">
      <c r="A196" s="14"/>
      <c r="B196" s="241"/>
      <c r="C196" s="242"/>
      <c r="D196" s="226" t="s">
        <v>175</v>
      </c>
      <c r="E196" s="243" t="s">
        <v>20</v>
      </c>
      <c r="F196" s="244" t="s">
        <v>297</v>
      </c>
      <c r="G196" s="242"/>
      <c r="H196" s="245">
        <v>97.200000000000003</v>
      </c>
      <c r="I196" s="246"/>
      <c r="J196" s="242"/>
      <c r="K196" s="242"/>
      <c r="L196" s="247"/>
      <c r="M196" s="248"/>
      <c r="N196" s="249"/>
      <c r="O196" s="249"/>
      <c r="P196" s="249"/>
      <c r="Q196" s="249"/>
      <c r="R196" s="249"/>
      <c r="S196" s="249"/>
      <c r="T196" s="250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1" t="s">
        <v>175</v>
      </c>
      <c r="AU196" s="251" t="s">
        <v>85</v>
      </c>
      <c r="AV196" s="14" t="s">
        <v>85</v>
      </c>
      <c r="AW196" s="14" t="s">
        <v>39</v>
      </c>
      <c r="AX196" s="14" t="s">
        <v>22</v>
      </c>
      <c r="AY196" s="251" t="s">
        <v>164</v>
      </c>
    </row>
    <row r="197" s="2" customFormat="1" ht="14.4" customHeight="1">
      <c r="A197" s="39"/>
      <c r="B197" s="40"/>
      <c r="C197" s="213" t="s">
        <v>298</v>
      </c>
      <c r="D197" s="213" t="s">
        <v>166</v>
      </c>
      <c r="E197" s="214" t="s">
        <v>299</v>
      </c>
      <c r="F197" s="215" t="s">
        <v>300</v>
      </c>
      <c r="G197" s="216" t="s">
        <v>169</v>
      </c>
      <c r="H197" s="217">
        <v>458</v>
      </c>
      <c r="I197" s="218"/>
      <c r="J197" s="219">
        <f>ROUND(I197*H197,2)</f>
        <v>0</v>
      </c>
      <c r="K197" s="215" t="s">
        <v>170</v>
      </c>
      <c r="L197" s="45"/>
      <c r="M197" s="220" t="s">
        <v>20</v>
      </c>
      <c r="N197" s="221" t="s">
        <v>48</v>
      </c>
      <c r="O197" s="85"/>
      <c r="P197" s="222">
        <f>O197*H197</f>
        <v>0</v>
      </c>
      <c r="Q197" s="222">
        <v>0</v>
      </c>
      <c r="R197" s="222">
        <f>Q197*H197</f>
        <v>0</v>
      </c>
      <c r="S197" s="222">
        <v>0</v>
      </c>
      <c r="T197" s="22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4" t="s">
        <v>171</v>
      </c>
      <c r="AT197" s="224" t="s">
        <v>166</v>
      </c>
      <c r="AU197" s="224" t="s">
        <v>85</v>
      </c>
      <c r="AY197" s="18" t="s">
        <v>164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22</v>
      </c>
      <c r="BK197" s="225">
        <f>ROUND(I197*H197,2)</f>
        <v>0</v>
      </c>
      <c r="BL197" s="18" t="s">
        <v>171</v>
      </c>
      <c r="BM197" s="224" t="s">
        <v>301</v>
      </c>
    </row>
    <row r="198" s="2" customFormat="1">
      <c r="A198" s="39"/>
      <c r="B198" s="40"/>
      <c r="C198" s="41"/>
      <c r="D198" s="226" t="s">
        <v>173</v>
      </c>
      <c r="E198" s="41"/>
      <c r="F198" s="227" t="s">
        <v>302</v>
      </c>
      <c r="G198" s="41"/>
      <c r="H198" s="41"/>
      <c r="I198" s="228"/>
      <c r="J198" s="41"/>
      <c r="K198" s="41"/>
      <c r="L198" s="45"/>
      <c r="M198" s="229"/>
      <c r="N198" s="230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173</v>
      </c>
      <c r="AU198" s="18" t="s">
        <v>85</v>
      </c>
    </row>
    <row r="199" s="13" customFormat="1">
      <c r="A199" s="13"/>
      <c r="B199" s="231"/>
      <c r="C199" s="232"/>
      <c r="D199" s="226" t="s">
        <v>175</v>
      </c>
      <c r="E199" s="233" t="s">
        <v>20</v>
      </c>
      <c r="F199" s="234" t="s">
        <v>303</v>
      </c>
      <c r="G199" s="232"/>
      <c r="H199" s="233" t="s">
        <v>20</v>
      </c>
      <c r="I199" s="235"/>
      <c r="J199" s="232"/>
      <c r="K199" s="232"/>
      <c r="L199" s="236"/>
      <c r="M199" s="237"/>
      <c r="N199" s="238"/>
      <c r="O199" s="238"/>
      <c r="P199" s="238"/>
      <c r="Q199" s="238"/>
      <c r="R199" s="238"/>
      <c r="S199" s="238"/>
      <c r="T199" s="23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0" t="s">
        <v>175</v>
      </c>
      <c r="AU199" s="240" t="s">
        <v>85</v>
      </c>
      <c r="AV199" s="13" t="s">
        <v>22</v>
      </c>
      <c r="AW199" s="13" t="s">
        <v>39</v>
      </c>
      <c r="AX199" s="13" t="s">
        <v>77</v>
      </c>
      <c r="AY199" s="240" t="s">
        <v>164</v>
      </c>
    </row>
    <row r="200" s="14" customFormat="1">
      <c r="A200" s="14"/>
      <c r="B200" s="241"/>
      <c r="C200" s="242"/>
      <c r="D200" s="226" t="s">
        <v>175</v>
      </c>
      <c r="E200" s="243" t="s">
        <v>20</v>
      </c>
      <c r="F200" s="244" t="s">
        <v>304</v>
      </c>
      <c r="G200" s="242"/>
      <c r="H200" s="245">
        <v>458</v>
      </c>
      <c r="I200" s="246"/>
      <c r="J200" s="242"/>
      <c r="K200" s="242"/>
      <c r="L200" s="247"/>
      <c r="M200" s="248"/>
      <c r="N200" s="249"/>
      <c r="O200" s="249"/>
      <c r="P200" s="249"/>
      <c r="Q200" s="249"/>
      <c r="R200" s="249"/>
      <c r="S200" s="249"/>
      <c r="T200" s="250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1" t="s">
        <v>175</v>
      </c>
      <c r="AU200" s="251" t="s">
        <v>85</v>
      </c>
      <c r="AV200" s="14" t="s">
        <v>85</v>
      </c>
      <c r="AW200" s="14" t="s">
        <v>39</v>
      </c>
      <c r="AX200" s="14" t="s">
        <v>22</v>
      </c>
      <c r="AY200" s="251" t="s">
        <v>164</v>
      </c>
    </row>
    <row r="201" s="2" customFormat="1" ht="14.4" customHeight="1">
      <c r="A201" s="39"/>
      <c r="B201" s="40"/>
      <c r="C201" s="213" t="s">
        <v>305</v>
      </c>
      <c r="D201" s="213" t="s">
        <v>166</v>
      </c>
      <c r="E201" s="214" t="s">
        <v>306</v>
      </c>
      <c r="F201" s="215" t="s">
        <v>307</v>
      </c>
      <c r="G201" s="216" t="s">
        <v>180</v>
      </c>
      <c r="H201" s="217">
        <v>441.44999999999999</v>
      </c>
      <c r="I201" s="218"/>
      <c r="J201" s="219">
        <f>ROUND(I201*H201,2)</f>
        <v>0</v>
      </c>
      <c r="K201" s="215" t="s">
        <v>170</v>
      </c>
      <c r="L201" s="45"/>
      <c r="M201" s="220" t="s">
        <v>20</v>
      </c>
      <c r="N201" s="221" t="s">
        <v>48</v>
      </c>
      <c r="O201" s="85"/>
      <c r="P201" s="222">
        <f>O201*H201</f>
        <v>0</v>
      </c>
      <c r="Q201" s="222">
        <v>0</v>
      </c>
      <c r="R201" s="222">
        <f>Q201*H201</f>
        <v>0</v>
      </c>
      <c r="S201" s="222">
        <v>0</v>
      </c>
      <c r="T201" s="22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4" t="s">
        <v>171</v>
      </c>
      <c r="AT201" s="224" t="s">
        <v>166</v>
      </c>
      <c r="AU201" s="224" t="s">
        <v>85</v>
      </c>
      <c r="AY201" s="18" t="s">
        <v>164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22</v>
      </c>
      <c r="BK201" s="225">
        <f>ROUND(I201*H201,2)</f>
        <v>0</v>
      </c>
      <c r="BL201" s="18" t="s">
        <v>171</v>
      </c>
      <c r="BM201" s="224" t="s">
        <v>308</v>
      </c>
    </row>
    <row r="202" s="2" customFormat="1">
      <c r="A202" s="39"/>
      <c r="B202" s="40"/>
      <c r="C202" s="41"/>
      <c r="D202" s="226" t="s">
        <v>173</v>
      </c>
      <c r="E202" s="41"/>
      <c r="F202" s="227" t="s">
        <v>309</v>
      </c>
      <c r="G202" s="41"/>
      <c r="H202" s="41"/>
      <c r="I202" s="228"/>
      <c r="J202" s="41"/>
      <c r="K202" s="41"/>
      <c r="L202" s="45"/>
      <c r="M202" s="229"/>
      <c r="N202" s="230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173</v>
      </c>
      <c r="AU202" s="18" t="s">
        <v>85</v>
      </c>
    </row>
    <row r="203" s="13" customFormat="1">
      <c r="A203" s="13"/>
      <c r="B203" s="231"/>
      <c r="C203" s="232"/>
      <c r="D203" s="226" t="s">
        <v>175</v>
      </c>
      <c r="E203" s="233" t="s">
        <v>20</v>
      </c>
      <c r="F203" s="234" t="s">
        <v>310</v>
      </c>
      <c r="G203" s="232"/>
      <c r="H203" s="233" t="s">
        <v>20</v>
      </c>
      <c r="I203" s="235"/>
      <c r="J203" s="232"/>
      <c r="K203" s="232"/>
      <c r="L203" s="236"/>
      <c r="M203" s="237"/>
      <c r="N203" s="238"/>
      <c r="O203" s="238"/>
      <c r="P203" s="238"/>
      <c r="Q203" s="238"/>
      <c r="R203" s="238"/>
      <c r="S203" s="238"/>
      <c r="T203" s="23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0" t="s">
        <v>175</v>
      </c>
      <c r="AU203" s="240" t="s">
        <v>85</v>
      </c>
      <c r="AV203" s="13" t="s">
        <v>22</v>
      </c>
      <c r="AW203" s="13" t="s">
        <v>39</v>
      </c>
      <c r="AX203" s="13" t="s">
        <v>77</v>
      </c>
      <c r="AY203" s="240" t="s">
        <v>164</v>
      </c>
    </row>
    <row r="204" s="14" customFormat="1">
      <c r="A204" s="14"/>
      <c r="B204" s="241"/>
      <c r="C204" s="242"/>
      <c r="D204" s="226" t="s">
        <v>175</v>
      </c>
      <c r="E204" s="243" t="s">
        <v>20</v>
      </c>
      <c r="F204" s="244" t="s">
        <v>311</v>
      </c>
      <c r="G204" s="242"/>
      <c r="H204" s="245">
        <v>8.25</v>
      </c>
      <c r="I204" s="246"/>
      <c r="J204" s="242"/>
      <c r="K204" s="242"/>
      <c r="L204" s="247"/>
      <c r="M204" s="248"/>
      <c r="N204" s="249"/>
      <c r="O204" s="249"/>
      <c r="P204" s="249"/>
      <c r="Q204" s="249"/>
      <c r="R204" s="249"/>
      <c r="S204" s="249"/>
      <c r="T204" s="250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1" t="s">
        <v>175</v>
      </c>
      <c r="AU204" s="251" t="s">
        <v>85</v>
      </c>
      <c r="AV204" s="14" t="s">
        <v>85</v>
      </c>
      <c r="AW204" s="14" t="s">
        <v>39</v>
      </c>
      <c r="AX204" s="14" t="s">
        <v>77</v>
      </c>
      <c r="AY204" s="251" t="s">
        <v>164</v>
      </c>
    </row>
    <row r="205" s="13" customFormat="1">
      <c r="A205" s="13"/>
      <c r="B205" s="231"/>
      <c r="C205" s="232"/>
      <c r="D205" s="226" t="s">
        <v>175</v>
      </c>
      <c r="E205" s="233" t="s">
        <v>20</v>
      </c>
      <c r="F205" s="234" t="s">
        <v>312</v>
      </c>
      <c r="G205" s="232"/>
      <c r="H205" s="233" t="s">
        <v>20</v>
      </c>
      <c r="I205" s="235"/>
      <c r="J205" s="232"/>
      <c r="K205" s="232"/>
      <c r="L205" s="236"/>
      <c r="M205" s="237"/>
      <c r="N205" s="238"/>
      <c r="O205" s="238"/>
      <c r="P205" s="238"/>
      <c r="Q205" s="238"/>
      <c r="R205" s="238"/>
      <c r="S205" s="238"/>
      <c r="T205" s="23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0" t="s">
        <v>175</v>
      </c>
      <c r="AU205" s="240" t="s">
        <v>85</v>
      </c>
      <c r="AV205" s="13" t="s">
        <v>22</v>
      </c>
      <c r="AW205" s="13" t="s">
        <v>39</v>
      </c>
      <c r="AX205" s="13" t="s">
        <v>77</v>
      </c>
      <c r="AY205" s="240" t="s">
        <v>164</v>
      </c>
    </row>
    <row r="206" s="14" customFormat="1">
      <c r="A206" s="14"/>
      <c r="B206" s="241"/>
      <c r="C206" s="242"/>
      <c r="D206" s="226" t="s">
        <v>175</v>
      </c>
      <c r="E206" s="243" t="s">
        <v>20</v>
      </c>
      <c r="F206" s="244" t="s">
        <v>313</v>
      </c>
      <c r="G206" s="242"/>
      <c r="H206" s="245">
        <v>433.19999999999999</v>
      </c>
      <c r="I206" s="246"/>
      <c r="J206" s="242"/>
      <c r="K206" s="242"/>
      <c r="L206" s="247"/>
      <c r="M206" s="248"/>
      <c r="N206" s="249"/>
      <c r="O206" s="249"/>
      <c r="P206" s="249"/>
      <c r="Q206" s="249"/>
      <c r="R206" s="249"/>
      <c r="S206" s="249"/>
      <c r="T206" s="250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1" t="s">
        <v>175</v>
      </c>
      <c r="AU206" s="251" t="s">
        <v>85</v>
      </c>
      <c r="AV206" s="14" t="s">
        <v>85</v>
      </c>
      <c r="AW206" s="14" t="s">
        <v>39</v>
      </c>
      <c r="AX206" s="14" t="s">
        <v>77</v>
      </c>
      <c r="AY206" s="251" t="s">
        <v>164</v>
      </c>
    </row>
    <row r="207" s="15" customFormat="1">
      <c r="A207" s="15"/>
      <c r="B207" s="252"/>
      <c r="C207" s="253"/>
      <c r="D207" s="226" t="s">
        <v>175</v>
      </c>
      <c r="E207" s="254" t="s">
        <v>20</v>
      </c>
      <c r="F207" s="255" t="s">
        <v>225</v>
      </c>
      <c r="G207" s="253"/>
      <c r="H207" s="256">
        <v>441.44999999999999</v>
      </c>
      <c r="I207" s="257"/>
      <c r="J207" s="253"/>
      <c r="K207" s="253"/>
      <c r="L207" s="258"/>
      <c r="M207" s="259"/>
      <c r="N207" s="260"/>
      <c r="O207" s="260"/>
      <c r="P207" s="260"/>
      <c r="Q207" s="260"/>
      <c r="R207" s="260"/>
      <c r="S207" s="260"/>
      <c r="T207" s="261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62" t="s">
        <v>175</v>
      </c>
      <c r="AU207" s="262" t="s">
        <v>85</v>
      </c>
      <c r="AV207" s="15" t="s">
        <v>171</v>
      </c>
      <c r="AW207" s="15" t="s">
        <v>39</v>
      </c>
      <c r="AX207" s="15" t="s">
        <v>22</v>
      </c>
      <c r="AY207" s="262" t="s">
        <v>164</v>
      </c>
    </row>
    <row r="208" s="2" customFormat="1" ht="14.4" customHeight="1">
      <c r="A208" s="39"/>
      <c r="B208" s="40"/>
      <c r="C208" s="213" t="s">
        <v>314</v>
      </c>
      <c r="D208" s="213" t="s">
        <v>166</v>
      </c>
      <c r="E208" s="214" t="s">
        <v>315</v>
      </c>
      <c r="F208" s="215" t="s">
        <v>316</v>
      </c>
      <c r="G208" s="216" t="s">
        <v>169</v>
      </c>
      <c r="H208" s="217">
        <v>11666</v>
      </c>
      <c r="I208" s="218"/>
      <c r="J208" s="219">
        <f>ROUND(I208*H208,2)</f>
        <v>0</v>
      </c>
      <c r="K208" s="215" t="s">
        <v>170</v>
      </c>
      <c r="L208" s="45"/>
      <c r="M208" s="220" t="s">
        <v>20</v>
      </c>
      <c r="N208" s="221" t="s">
        <v>48</v>
      </c>
      <c r="O208" s="85"/>
      <c r="P208" s="222">
        <f>O208*H208</f>
        <v>0</v>
      </c>
      <c r="Q208" s="222">
        <v>0</v>
      </c>
      <c r="R208" s="222">
        <f>Q208*H208</f>
        <v>0</v>
      </c>
      <c r="S208" s="222">
        <v>0</v>
      </c>
      <c r="T208" s="223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4" t="s">
        <v>171</v>
      </c>
      <c r="AT208" s="224" t="s">
        <v>166</v>
      </c>
      <c r="AU208" s="224" t="s">
        <v>85</v>
      </c>
      <c r="AY208" s="18" t="s">
        <v>164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22</v>
      </c>
      <c r="BK208" s="225">
        <f>ROUND(I208*H208,2)</f>
        <v>0</v>
      </c>
      <c r="BL208" s="18" t="s">
        <v>171</v>
      </c>
      <c r="BM208" s="224" t="s">
        <v>317</v>
      </c>
    </row>
    <row r="209" s="2" customFormat="1">
      <c r="A209" s="39"/>
      <c r="B209" s="40"/>
      <c r="C209" s="41"/>
      <c r="D209" s="226" t="s">
        <v>173</v>
      </c>
      <c r="E209" s="41"/>
      <c r="F209" s="227" t="s">
        <v>318</v>
      </c>
      <c r="G209" s="41"/>
      <c r="H209" s="41"/>
      <c r="I209" s="228"/>
      <c r="J209" s="41"/>
      <c r="K209" s="41"/>
      <c r="L209" s="45"/>
      <c r="M209" s="229"/>
      <c r="N209" s="230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173</v>
      </c>
      <c r="AU209" s="18" t="s">
        <v>85</v>
      </c>
    </row>
    <row r="210" s="13" customFormat="1">
      <c r="A210" s="13"/>
      <c r="B210" s="231"/>
      <c r="C210" s="232"/>
      <c r="D210" s="226" t="s">
        <v>175</v>
      </c>
      <c r="E210" s="233" t="s">
        <v>20</v>
      </c>
      <c r="F210" s="234" t="s">
        <v>319</v>
      </c>
      <c r="G210" s="232"/>
      <c r="H210" s="233" t="s">
        <v>20</v>
      </c>
      <c r="I210" s="235"/>
      <c r="J210" s="232"/>
      <c r="K210" s="232"/>
      <c r="L210" s="236"/>
      <c r="M210" s="237"/>
      <c r="N210" s="238"/>
      <c r="O210" s="238"/>
      <c r="P210" s="238"/>
      <c r="Q210" s="238"/>
      <c r="R210" s="238"/>
      <c r="S210" s="238"/>
      <c r="T210" s="23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0" t="s">
        <v>175</v>
      </c>
      <c r="AU210" s="240" t="s">
        <v>85</v>
      </c>
      <c r="AV210" s="13" t="s">
        <v>22</v>
      </c>
      <c r="AW210" s="13" t="s">
        <v>39</v>
      </c>
      <c r="AX210" s="13" t="s">
        <v>77</v>
      </c>
      <c r="AY210" s="240" t="s">
        <v>164</v>
      </c>
    </row>
    <row r="211" s="14" customFormat="1">
      <c r="A211" s="14"/>
      <c r="B211" s="241"/>
      <c r="C211" s="242"/>
      <c r="D211" s="226" t="s">
        <v>175</v>
      </c>
      <c r="E211" s="243" t="s">
        <v>20</v>
      </c>
      <c r="F211" s="244" t="s">
        <v>320</v>
      </c>
      <c r="G211" s="242"/>
      <c r="H211" s="245">
        <v>11666</v>
      </c>
      <c r="I211" s="246"/>
      <c r="J211" s="242"/>
      <c r="K211" s="242"/>
      <c r="L211" s="247"/>
      <c r="M211" s="248"/>
      <c r="N211" s="249"/>
      <c r="O211" s="249"/>
      <c r="P211" s="249"/>
      <c r="Q211" s="249"/>
      <c r="R211" s="249"/>
      <c r="S211" s="249"/>
      <c r="T211" s="250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1" t="s">
        <v>175</v>
      </c>
      <c r="AU211" s="251" t="s">
        <v>85</v>
      </c>
      <c r="AV211" s="14" t="s">
        <v>85</v>
      </c>
      <c r="AW211" s="14" t="s">
        <v>39</v>
      </c>
      <c r="AX211" s="14" t="s">
        <v>22</v>
      </c>
      <c r="AY211" s="251" t="s">
        <v>164</v>
      </c>
    </row>
    <row r="212" s="2" customFormat="1" ht="14.4" customHeight="1">
      <c r="A212" s="39"/>
      <c r="B212" s="40"/>
      <c r="C212" s="213" t="s">
        <v>321</v>
      </c>
      <c r="D212" s="213" t="s">
        <v>166</v>
      </c>
      <c r="E212" s="214" t="s">
        <v>322</v>
      </c>
      <c r="F212" s="215" t="s">
        <v>323</v>
      </c>
      <c r="G212" s="216" t="s">
        <v>169</v>
      </c>
      <c r="H212" s="217">
        <v>5688</v>
      </c>
      <c r="I212" s="218"/>
      <c r="J212" s="219">
        <f>ROUND(I212*H212,2)</f>
        <v>0</v>
      </c>
      <c r="K212" s="215" t="s">
        <v>170</v>
      </c>
      <c r="L212" s="45"/>
      <c r="M212" s="220" t="s">
        <v>20</v>
      </c>
      <c r="N212" s="221" t="s">
        <v>48</v>
      </c>
      <c r="O212" s="85"/>
      <c r="P212" s="222">
        <f>O212*H212</f>
        <v>0</v>
      </c>
      <c r="Q212" s="222">
        <v>0</v>
      </c>
      <c r="R212" s="222">
        <f>Q212*H212</f>
        <v>0</v>
      </c>
      <c r="S212" s="222">
        <v>0</v>
      </c>
      <c r="T212" s="223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4" t="s">
        <v>171</v>
      </c>
      <c r="AT212" s="224" t="s">
        <v>166</v>
      </c>
      <c r="AU212" s="224" t="s">
        <v>85</v>
      </c>
      <c r="AY212" s="18" t="s">
        <v>164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8" t="s">
        <v>22</v>
      </c>
      <c r="BK212" s="225">
        <f>ROUND(I212*H212,2)</f>
        <v>0</v>
      </c>
      <c r="BL212" s="18" t="s">
        <v>171</v>
      </c>
      <c r="BM212" s="224" t="s">
        <v>324</v>
      </c>
    </row>
    <row r="213" s="2" customFormat="1">
      <c r="A213" s="39"/>
      <c r="B213" s="40"/>
      <c r="C213" s="41"/>
      <c r="D213" s="226" t="s">
        <v>173</v>
      </c>
      <c r="E213" s="41"/>
      <c r="F213" s="227" t="s">
        <v>325</v>
      </c>
      <c r="G213" s="41"/>
      <c r="H213" s="41"/>
      <c r="I213" s="228"/>
      <c r="J213" s="41"/>
      <c r="K213" s="41"/>
      <c r="L213" s="45"/>
      <c r="M213" s="229"/>
      <c r="N213" s="230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173</v>
      </c>
      <c r="AU213" s="18" t="s">
        <v>85</v>
      </c>
    </row>
    <row r="214" s="13" customFormat="1">
      <c r="A214" s="13"/>
      <c r="B214" s="231"/>
      <c r="C214" s="232"/>
      <c r="D214" s="226" t="s">
        <v>175</v>
      </c>
      <c r="E214" s="233" t="s">
        <v>20</v>
      </c>
      <c r="F214" s="234" t="s">
        <v>326</v>
      </c>
      <c r="G214" s="232"/>
      <c r="H214" s="233" t="s">
        <v>20</v>
      </c>
      <c r="I214" s="235"/>
      <c r="J214" s="232"/>
      <c r="K214" s="232"/>
      <c r="L214" s="236"/>
      <c r="M214" s="237"/>
      <c r="N214" s="238"/>
      <c r="O214" s="238"/>
      <c r="P214" s="238"/>
      <c r="Q214" s="238"/>
      <c r="R214" s="238"/>
      <c r="S214" s="238"/>
      <c r="T214" s="23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0" t="s">
        <v>175</v>
      </c>
      <c r="AU214" s="240" t="s">
        <v>85</v>
      </c>
      <c r="AV214" s="13" t="s">
        <v>22</v>
      </c>
      <c r="AW214" s="13" t="s">
        <v>39</v>
      </c>
      <c r="AX214" s="13" t="s">
        <v>77</v>
      </c>
      <c r="AY214" s="240" t="s">
        <v>164</v>
      </c>
    </row>
    <row r="215" s="13" customFormat="1">
      <c r="A215" s="13"/>
      <c r="B215" s="231"/>
      <c r="C215" s="232"/>
      <c r="D215" s="226" t="s">
        <v>175</v>
      </c>
      <c r="E215" s="233" t="s">
        <v>20</v>
      </c>
      <c r="F215" s="234" t="s">
        <v>327</v>
      </c>
      <c r="G215" s="232"/>
      <c r="H215" s="233" t="s">
        <v>20</v>
      </c>
      <c r="I215" s="235"/>
      <c r="J215" s="232"/>
      <c r="K215" s="232"/>
      <c r="L215" s="236"/>
      <c r="M215" s="237"/>
      <c r="N215" s="238"/>
      <c r="O215" s="238"/>
      <c r="P215" s="238"/>
      <c r="Q215" s="238"/>
      <c r="R215" s="238"/>
      <c r="S215" s="238"/>
      <c r="T215" s="23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0" t="s">
        <v>175</v>
      </c>
      <c r="AU215" s="240" t="s">
        <v>85</v>
      </c>
      <c r="AV215" s="13" t="s">
        <v>22</v>
      </c>
      <c r="AW215" s="13" t="s">
        <v>39</v>
      </c>
      <c r="AX215" s="13" t="s">
        <v>77</v>
      </c>
      <c r="AY215" s="240" t="s">
        <v>164</v>
      </c>
    </row>
    <row r="216" s="14" customFormat="1">
      <c r="A216" s="14"/>
      <c r="B216" s="241"/>
      <c r="C216" s="242"/>
      <c r="D216" s="226" t="s">
        <v>175</v>
      </c>
      <c r="E216" s="243" t="s">
        <v>20</v>
      </c>
      <c r="F216" s="244" t="s">
        <v>328</v>
      </c>
      <c r="G216" s="242"/>
      <c r="H216" s="245">
        <v>5688</v>
      </c>
      <c r="I216" s="246"/>
      <c r="J216" s="242"/>
      <c r="K216" s="242"/>
      <c r="L216" s="247"/>
      <c r="M216" s="248"/>
      <c r="N216" s="249"/>
      <c r="O216" s="249"/>
      <c r="P216" s="249"/>
      <c r="Q216" s="249"/>
      <c r="R216" s="249"/>
      <c r="S216" s="249"/>
      <c r="T216" s="250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1" t="s">
        <v>175</v>
      </c>
      <c r="AU216" s="251" t="s">
        <v>85</v>
      </c>
      <c r="AV216" s="14" t="s">
        <v>85</v>
      </c>
      <c r="AW216" s="14" t="s">
        <v>39</v>
      </c>
      <c r="AX216" s="14" t="s">
        <v>22</v>
      </c>
      <c r="AY216" s="251" t="s">
        <v>164</v>
      </c>
    </row>
    <row r="217" s="2" customFormat="1" ht="14.4" customHeight="1">
      <c r="A217" s="39"/>
      <c r="B217" s="40"/>
      <c r="C217" s="213" t="s">
        <v>7</v>
      </c>
      <c r="D217" s="213" t="s">
        <v>166</v>
      </c>
      <c r="E217" s="214" t="s">
        <v>329</v>
      </c>
      <c r="F217" s="215" t="s">
        <v>330</v>
      </c>
      <c r="G217" s="216" t="s">
        <v>169</v>
      </c>
      <c r="H217" s="217">
        <v>1370</v>
      </c>
      <c r="I217" s="218"/>
      <c r="J217" s="219">
        <f>ROUND(I217*H217,2)</f>
        <v>0</v>
      </c>
      <c r="K217" s="215" t="s">
        <v>170</v>
      </c>
      <c r="L217" s="45"/>
      <c r="M217" s="220" t="s">
        <v>20</v>
      </c>
      <c r="N217" s="221" t="s">
        <v>48</v>
      </c>
      <c r="O217" s="85"/>
      <c r="P217" s="222">
        <f>O217*H217</f>
        <v>0</v>
      </c>
      <c r="Q217" s="222">
        <v>0</v>
      </c>
      <c r="R217" s="222">
        <f>Q217*H217</f>
        <v>0</v>
      </c>
      <c r="S217" s="222">
        <v>0</v>
      </c>
      <c r="T217" s="22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4" t="s">
        <v>171</v>
      </c>
      <c r="AT217" s="224" t="s">
        <v>166</v>
      </c>
      <c r="AU217" s="224" t="s">
        <v>85</v>
      </c>
      <c r="AY217" s="18" t="s">
        <v>164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8" t="s">
        <v>22</v>
      </c>
      <c r="BK217" s="225">
        <f>ROUND(I217*H217,2)</f>
        <v>0</v>
      </c>
      <c r="BL217" s="18" t="s">
        <v>171</v>
      </c>
      <c r="BM217" s="224" t="s">
        <v>331</v>
      </c>
    </row>
    <row r="218" s="2" customFormat="1">
      <c r="A218" s="39"/>
      <c r="B218" s="40"/>
      <c r="C218" s="41"/>
      <c r="D218" s="226" t="s">
        <v>173</v>
      </c>
      <c r="E218" s="41"/>
      <c r="F218" s="227" t="s">
        <v>332</v>
      </c>
      <c r="G218" s="41"/>
      <c r="H218" s="41"/>
      <c r="I218" s="228"/>
      <c r="J218" s="41"/>
      <c r="K218" s="41"/>
      <c r="L218" s="45"/>
      <c r="M218" s="229"/>
      <c r="N218" s="230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173</v>
      </c>
      <c r="AU218" s="18" t="s">
        <v>85</v>
      </c>
    </row>
    <row r="219" s="13" customFormat="1">
      <c r="A219" s="13"/>
      <c r="B219" s="231"/>
      <c r="C219" s="232"/>
      <c r="D219" s="226" t="s">
        <v>175</v>
      </c>
      <c r="E219" s="233" t="s">
        <v>20</v>
      </c>
      <c r="F219" s="234" t="s">
        <v>333</v>
      </c>
      <c r="G219" s="232"/>
      <c r="H219" s="233" t="s">
        <v>20</v>
      </c>
      <c r="I219" s="235"/>
      <c r="J219" s="232"/>
      <c r="K219" s="232"/>
      <c r="L219" s="236"/>
      <c r="M219" s="237"/>
      <c r="N219" s="238"/>
      <c r="O219" s="238"/>
      <c r="P219" s="238"/>
      <c r="Q219" s="238"/>
      <c r="R219" s="238"/>
      <c r="S219" s="238"/>
      <c r="T219" s="23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0" t="s">
        <v>175</v>
      </c>
      <c r="AU219" s="240" t="s">
        <v>85</v>
      </c>
      <c r="AV219" s="13" t="s">
        <v>22</v>
      </c>
      <c r="AW219" s="13" t="s">
        <v>39</v>
      </c>
      <c r="AX219" s="13" t="s">
        <v>77</v>
      </c>
      <c r="AY219" s="240" t="s">
        <v>164</v>
      </c>
    </row>
    <row r="220" s="14" customFormat="1">
      <c r="A220" s="14"/>
      <c r="B220" s="241"/>
      <c r="C220" s="242"/>
      <c r="D220" s="226" t="s">
        <v>175</v>
      </c>
      <c r="E220" s="243" t="s">
        <v>20</v>
      </c>
      <c r="F220" s="244" t="s">
        <v>334</v>
      </c>
      <c r="G220" s="242"/>
      <c r="H220" s="245">
        <v>1370</v>
      </c>
      <c r="I220" s="246"/>
      <c r="J220" s="242"/>
      <c r="K220" s="242"/>
      <c r="L220" s="247"/>
      <c r="M220" s="248"/>
      <c r="N220" s="249"/>
      <c r="O220" s="249"/>
      <c r="P220" s="249"/>
      <c r="Q220" s="249"/>
      <c r="R220" s="249"/>
      <c r="S220" s="249"/>
      <c r="T220" s="250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1" t="s">
        <v>175</v>
      </c>
      <c r="AU220" s="251" t="s">
        <v>85</v>
      </c>
      <c r="AV220" s="14" t="s">
        <v>85</v>
      </c>
      <c r="AW220" s="14" t="s">
        <v>39</v>
      </c>
      <c r="AX220" s="14" t="s">
        <v>22</v>
      </c>
      <c r="AY220" s="251" t="s">
        <v>164</v>
      </c>
    </row>
    <row r="221" s="2" customFormat="1" ht="14.4" customHeight="1">
      <c r="A221" s="39"/>
      <c r="B221" s="40"/>
      <c r="C221" s="213" t="s">
        <v>335</v>
      </c>
      <c r="D221" s="213" t="s">
        <v>166</v>
      </c>
      <c r="E221" s="214" t="s">
        <v>336</v>
      </c>
      <c r="F221" s="215" t="s">
        <v>337</v>
      </c>
      <c r="G221" s="216" t="s">
        <v>169</v>
      </c>
      <c r="H221" s="217">
        <v>8220.5499999999993</v>
      </c>
      <c r="I221" s="218"/>
      <c r="J221" s="219">
        <f>ROUND(I221*H221,2)</f>
        <v>0</v>
      </c>
      <c r="K221" s="215" t="s">
        <v>170</v>
      </c>
      <c r="L221" s="45"/>
      <c r="M221" s="220" t="s">
        <v>20</v>
      </c>
      <c r="N221" s="221" t="s">
        <v>48</v>
      </c>
      <c r="O221" s="85"/>
      <c r="P221" s="222">
        <f>O221*H221</f>
        <v>0</v>
      </c>
      <c r="Q221" s="222">
        <v>0</v>
      </c>
      <c r="R221" s="222">
        <f>Q221*H221</f>
        <v>0</v>
      </c>
      <c r="S221" s="222">
        <v>0</v>
      </c>
      <c r="T221" s="223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24" t="s">
        <v>171</v>
      </c>
      <c r="AT221" s="224" t="s">
        <v>166</v>
      </c>
      <c r="AU221" s="224" t="s">
        <v>85</v>
      </c>
      <c r="AY221" s="18" t="s">
        <v>164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8" t="s">
        <v>22</v>
      </c>
      <c r="BK221" s="225">
        <f>ROUND(I221*H221,2)</f>
        <v>0</v>
      </c>
      <c r="BL221" s="18" t="s">
        <v>171</v>
      </c>
      <c r="BM221" s="224" t="s">
        <v>338</v>
      </c>
    </row>
    <row r="222" s="2" customFormat="1">
      <c r="A222" s="39"/>
      <c r="B222" s="40"/>
      <c r="C222" s="41"/>
      <c r="D222" s="226" t="s">
        <v>173</v>
      </c>
      <c r="E222" s="41"/>
      <c r="F222" s="227" t="s">
        <v>339</v>
      </c>
      <c r="G222" s="41"/>
      <c r="H222" s="41"/>
      <c r="I222" s="228"/>
      <c r="J222" s="41"/>
      <c r="K222" s="41"/>
      <c r="L222" s="45"/>
      <c r="M222" s="229"/>
      <c r="N222" s="230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173</v>
      </c>
      <c r="AU222" s="18" t="s">
        <v>85</v>
      </c>
    </row>
    <row r="223" s="13" customFormat="1">
      <c r="A223" s="13"/>
      <c r="B223" s="231"/>
      <c r="C223" s="232"/>
      <c r="D223" s="226" t="s">
        <v>175</v>
      </c>
      <c r="E223" s="233" t="s">
        <v>20</v>
      </c>
      <c r="F223" s="234" t="s">
        <v>340</v>
      </c>
      <c r="G223" s="232"/>
      <c r="H223" s="233" t="s">
        <v>20</v>
      </c>
      <c r="I223" s="235"/>
      <c r="J223" s="232"/>
      <c r="K223" s="232"/>
      <c r="L223" s="236"/>
      <c r="M223" s="237"/>
      <c r="N223" s="238"/>
      <c r="O223" s="238"/>
      <c r="P223" s="238"/>
      <c r="Q223" s="238"/>
      <c r="R223" s="238"/>
      <c r="S223" s="238"/>
      <c r="T223" s="23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0" t="s">
        <v>175</v>
      </c>
      <c r="AU223" s="240" t="s">
        <v>85</v>
      </c>
      <c r="AV223" s="13" t="s">
        <v>22</v>
      </c>
      <c r="AW223" s="13" t="s">
        <v>39</v>
      </c>
      <c r="AX223" s="13" t="s">
        <v>77</v>
      </c>
      <c r="AY223" s="240" t="s">
        <v>164</v>
      </c>
    </row>
    <row r="224" s="14" customFormat="1">
      <c r="A224" s="14"/>
      <c r="B224" s="241"/>
      <c r="C224" s="242"/>
      <c r="D224" s="226" t="s">
        <v>175</v>
      </c>
      <c r="E224" s="243" t="s">
        <v>20</v>
      </c>
      <c r="F224" s="244" t="s">
        <v>341</v>
      </c>
      <c r="G224" s="242"/>
      <c r="H224" s="245">
        <v>7058</v>
      </c>
      <c r="I224" s="246"/>
      <c r="J224" s="242"/>
      <c r="K224" s="242"/>
      <c r="L224" s="247"/>
      <c r="M224" s="248"/>
      <c r="N224" s="249"/>
      <c r="O224" s="249"/>
      <c r="P224" s="249"/>
      <c r="Q224" s="249"/>
      <c r="R224" s="249"/>
      <c r="S224" s="249"/>
      <c r="T224" s="250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1" t="s">
        <v>175</v>
      </c>
      <c r="AU224" s="251" t="s">
        <v>85</v>
      </c>
      <c r="AV224" s="14" t="s">
        <v>85</v>
      </c>
      <c r="AW224" s="14" t="s">
        <v>39</v>
      </c>
      <c r="AX224" s="14" t="s">
        <v>77</v>
      </c>
      <c r="AY224" s="251" t="s">
        <v>164</v>
      </c>
    </row>
    <row r="225" s="13" customFormat="1">
      <c r="A225" s="13"/>
      <c r="B225" s="231"/>
      <c r="C225" s="232"/>
      <c r="D225" s="226" t="s">
        <v>175</v>
      </c>
      <c r="E225" s="233" t="s">
        <v>20</v>
      </c>
      <c r="F225" s="234" t="s">
        <v>342</v>
      </c>
      <c r="G225" s="232"/>
      <c r="H225" s="233" t="s">
        <v>20</v>
      </c>
      <c r="I225" s="235"/>
      <c r="J225" s="232"/>
      <c r="K225" s="232"/>
      <c r="L225" s="236"/>
      <c r="M225" s="237"/>
      <c r="N225" s="238"/>
      <c r="O225" s="238"/>
      <c r="P225" s="238"/>
      <c r="Q225" s="238"/>
      <c r="R225" s="238"/>
      <c r="S225" s="238"/>
      <c r="T225" s="23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0" t="s">
        <v>175</v>
      </c>
      <c r="AU225" s="240" t="s">
        <v>85</v>
      </c>
      <c r="AV225" s="13" t="s">
        <v>22</v>
      </c>
      <c r="AW225" s="13" t="s">
        <v>39</v>
      </c>
      <c r="AX225" s="13" t="s">
        <v>77</v>
      </c>
      <c r="AY225" s="240" t="s">
        <v>164</v>
      </c>
    </row>
    <row r="226" s="14" customFormat="1">
      <c r="A226" s="14"/>
      <c r="B226" s="241"/>
      <c r="C226" s="242"/>
      <c r="D226" s="226" t="s">
        <v>175</v>
      </c>
      <c r="E226" s="243" t="s">
        <v>20</v>
      </c>
      <c r="F226" s="244" t="s">
        <v>343</v>
      </c>
      <c r="G226" s="242"/>
      <c r="H226" s="245">
        <v>1162.55</v>
      </c>
      <c r="I226" s="246"/>
      <c r="J226" s="242"/>
      <c r="K226" s="242"/>
      <c r="L226" s="247"/>
      <c r="M226" s="248"/>
      <c r="N226" s="249"/>
      <c r="O226" s="249"/>
      <c r="P226" s="249"/>
      <c r="Q226" s="249"/>
      <c r="R226" s="249"/>
      <c r="S226" s="249"/>
      <c r="T226" s="250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1" t="s">
        <v>175</v>
      </c>
      <c r="AU226" s="251" t="s">
        <v>85</v>
      </c>
      <c r="AV226" s="14" t="s">
        <v>85</v>
      </c>
      <c r="AW226" s="14" t="s">
        <v>39</v>
      </c>
      <c r="AX226" s="14" t="s">
        <v>77</v>
      </c>
      <c r="AY226" s="251" t="s">
        <v>164</v>
      </c>
    </row>
    <row r="227" s="15" customFormat="1">
      <c r="A227" s="15"/>
      <c r="B227" s="252"/>
      <c r="C227" s="253"/>
      <c r="D227" s="226" t="s">
        <v>175</v>
      </c>
      <c r="E227" s="254" t="s">
        <v>20</v>
      </c>
      <c r="F227" s="255" t="s">
        <v>225</v>
      </c>
      <c r="G227" s="253"/>
      <c r="H227" s="256">
        <v>8220.5499999999993</v>
      </c>
      <c r="I227" s="257"/>
      <c r="J227" s="253"/>
      <c r="K227" s="253"/>
      <c r="L227" s="258"/>
      <c r="M227" s="259"/>
      <c r="N227" s="260"/>
      <c r="O227" s="260"/>
      <c r="P227" s="260"/>
      <c r="Q227" s="260"/>
      <c r="R227" s="260"/>
      <c r="S227" s="260"/>
      <c r="T227" s="261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62" t="s">
        <v>175</v>
      </c>
      <c r="AU227" s="262" t="s">
        <v>85</v>
      </c>
      <c r="AV227" s="15" t="s">
        <v>171</v>
      </c>
      <c r="AW227" s="15" t="s">
        <v>39</v>
      </c>
      <c r="AX227" s="15" t="s">
        <v>22</v>
      </c>
      <c r="AY227" s="262" t="s">
        <v>164</v>
      </c>
    </row>
    <row r="228" s="2" customFormat="1" ht="14.4" customHeight="1">
      <c r="A228" s="39"/>
      <c r="B228" s="40"/>
      <c r="C228" s="213" t="s">
        <v>344</v>
      </c>
      <c r="D228" s="213" t="s">
        <v>166</v>
      </c>
      <c r="E228" s="214" t="s">
        <v>345</v>
      </c>
      <c r="F228" s="215" t="s">
        <v>346</v>
      </c>
      <c r="G228" s="216" t="s">
        <v>169</v>
      </c>
      <c r="H228" s="217">
        <v>1082</v>
      </c>
      <c r="I228" s="218"/>
      <c r="J228" s="219">
        <f>ROUND(I228*H228,2)</f>
        <v>0</v>
      </c>
      <c r="K228" s="215" t="s">
        <v>170</v>
      </c>
      <c r="L228" s="45"/>
      <c r="M228" s="220" t="s">
        <v>20</v>
      </c>
      <c r="N228" s="221" t="s">
        <v>48</v>
      </c>
      <c r="O228" s="85"/>
      <c r="P228" s="222">
        <f>O228*H228</f>
        <v>0</v>
      </c>
      <c r="Q228" s="222">
        <v>0</v>
      </c>
      <c r="R228" s="222">
        <f>Q228*H228</f>
        <v>0</v>
      </c>
      <c r="S228" s="222">
        <v>0</v>
      </c>
      <c r="T228" s="223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24" t="s">
        <v>171</v>
      </c>
      <c r="AT228" s="224" t="s">
        <v>166</v>
      </c>
      <c r="AU228" s="224" t="s">
        <v>85</v>
      </c>
      <c r="AY228" s="18" t="s">
        <v>164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8" t="s">
        <v>22</v>
      </c>
      <c r="BK228" s="225">
        <f>ROUND(I228*H228,2)</f>
        <v>0</v>
      </c>
      <c r="BL228" s="18" t="s">
        <v>171</v>
      </c>
      <c r="BM228" s="224" t="s">
        <v>347</v>
      </c>
    </row>
    <row r="229" s="2" customFormat="1">
      <c r="A229" s="39"/>
      <c r="B229" s="40"/>
      <c r="C229" s="41"/>
      <c r="D229" s="226" t="s">
        <v>173</v>
      </c>
      <c r="E229" s="41"/>
      <c r="F229" s="227" t="s">
        <v>348</v>
      </c>
      <c r="G229" s="41"/>
      <c r="H229" s="41"/>
      <c r="I229" s="228"/>
      <c r="J229" s="41"/>
      <c r="K229" s="41"/>
      <c r="L229" s="45"/>
      <c r="M229" s="229"/>
      <c r="N229" s="230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173</v>
      </c>
      <c r="AU229" s="18" t="s">
        <v>85</v>
      </c>
    </row>
    <row r="230" s="13" customFormat="1">
      <c r="A230" s="13"/>
      <c r="B230" s="231"/>
      <c r="C230" s="232"/>
      <c r="D230" s="226" t="s">
        <v>175</v>
      </c>
      <c r="E230" s="233" t="s">
        <v>20</v>
      </c>
      <c r="F230" s="234" t="s">
        <v>349</v>
      </c>
      <c r="G230" s="232"/>
      <c r="H230" s="233" t="s">
        <v>20</v>
      </c>
      <c r="I230" s="235"/>
      <c r="J230" s="232"/>
      <c r="K230" s="232"/>
      <c r="L230" s="236"/>
      <c r="M230" s="237"/>
      <c r="N230" s="238"/>
      <c r="O230" s="238"/>
      <c r="P230" s="238"/>
      <c r="Q230" s="238"/>
      <c r="R230" s="238"/>
      <c r="S230" s="238"/>
      <c r="T230" s="23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0" t="s">
        <v>175</v>
      </c>
      <c r="AU230" s="240" t="s">
        <v>85</v>
      </c>
      <c r="AV230" s="13" t="s">
        <v>22</v>
      </c>
      <c r="AW230" s="13" t="s">
        <v>39</v>
      </c>
      <c r="AX230" s="13" t="s">
        <v>77</v>
      </c>
      <c r="AY230" s="240" t="s">
        <v>164</v>
      </c>
    </row>
    <row r="231" s="14" customFormat="1">
      <c r="A231" s="14"/>
      <c r="B231" s="241"/>
      <c r="C231" s="242"/>
      <c r="D231" s="226" t="s">
        <v>175</v>
      </c>
      <c r="E231" s="243" t="s">
        <v>20</v>
      </c>
      <c r="F231" s="244" t="s">
        <v>350</v>
      </c>
      <c r="G231" s="242"/>
      <c r="H231" s="245">
        <v>1082</v>
      </c>
      <c r="I231" s="246"/>
      <c r="J231" s="242"/>
      <c r="K231" s="242"/>
      <c r="L231" s="247"/>
      <c r="M231" s="248"/>
      <c r="N231" s="249"/>
      <c r="O231" s="249"/>
      <c r="P231" s="249"/>
      <c r="Q231" s="249"/>
      <c r="R231" s="249"/>
      <c r="S231" s="249"/>
      <c r="T231" s="250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1" t="s">
        <v>175</v>
      </c>
      <c r="AU231" s="251" t="s">
        <v>85</v>
      </c>
      <c r="AV231" s="14" t="s">
        <v>85</v>
      </c>
      <c r="AW231" s="14" t="s">
        <v>39</v>
      </c>
      <c r="AX231" s="14" t="s">
        <v>77</v>
      </c>
      <c r="AY231" s="251" t="s">
        <v>164</v>
      </c>
    </row>
    <row r="232" s="15" customFormat="1">
      <c r="A232" s="15"/>
      <c r="B232" s="252"/>
      <c r="C232" s="253"/>
      <c r="D232" s="226" t="s">
        <v>175</v>
      </c>
      <c r="E232" s="254" t="s">
        <v>20</v>
      </c>
      <c r="F232" s="255" t="s">
        <v>225</v>
      </c>
      <c r="G232" s="253"/>
      <c r="H232" s="256">
        <v>1082</v>
      </c>
      <c r="I232" s="257"/>
      <c r="J232" s="253"/>
      <c r="K232" s="253"/>
      <c r="L232" s="258"/>
      <c r="M232" s="259"/>
      <c r="N232" s="260"/>
      <c r="O232" s="260"/>
      <c r="P232" s="260"/>
      <c r="Q232" s="260"/>
      <c r="R232" s="260"/>
      <c r="S232" s="260"/>
      <c r="T232" s="261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62" t="s">
        <v>175</v>
      </c>
      <c r="AU232" s="262" t="s">
        <v>85</v>
      </c>
      <c r="AV232" s="15" t="s">
        <v>171</v>
      </c>
      <c r="AW232" s="15" t="s">
        <v>39</v>
      </c>
      <c r="AX232" s="15" t="s">
        <v>22</v>
      </c>
      <c r="AY232" s="262" t="s">
        <v>164</v>
      </c>
    </row>
    <row r="233" s="2" customFormat="1" ht="14.4" customHeight="1">
      <c r="A233" s="39"/>
      <c r="B233" s="40"/>
      <c r="C233" s="263" t="s">
        <v>351</v>
      </c>
      <c r="D233" s="263" t="s">
        <v>270</v>
      </c>
      <c r="E233" s="264" t="s">
        <v>352</v>
      </c>
      <c r="F233" s="265" t="s">
        <v>353</v>
      </c>
      <c r="G233" s="266" t="s">
        <v>354</v>
      </c>
      <c r="H233" s="267">
        <v>72.697000000000003</v>
      </c>
      <c r="I233" s="268"/>
      <c r="J233" s="269">
        <f>ROUND(I233*H233,2)</f>
        <v>0</v>
      </c>
      <c r="K233" s="265" t="s">
        <v>170</v>
      </c>
      <c r="L233" s="270"/>
      <c r="M233" s="271" t="s">
        <v>20</v>
      </c>
      <c r="N233" s="272" t="s">
        <v>48</v>
      </c>
      <c r="O233" s="85"/>
      <c r="P233" s="222">
        <f>O233*H233</f>
        <v>0</v>
      </c>
      <c r="Q233" s="222">
        <v>0.001</v>
      </c>
      <c r="R233" s="222">
        <f>Q233*H233</f>
        <v>0.072696999999999998</v>
      </c>
      <c r="S233" s="222">
        <v>0</v>
      </c>
      <c r="T233" s="223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24" t="s">
        <v>226</v>
      </c>
      <c r="AT233" s="224" t="s">
        <v>270</v>
      </c>
      <c r="AU233" s="224" t="s">
        <v>85</v>
      </c>
      <c r="AY233" s="18" t="s">
        <v>164</v>
      </c>
      <c r="BE233" s="225">
        <f>IF(N233="základní",J233,0)</f>
        <v>0</v>
      </c>
      <c r="BF233" s="225">
        <f>IF(N233="snížená",J233,0)</f>
        <v>0</v>
      </c>
      <c r="BG233" s="225">
        <f>IF(N233="zákl. přenesená",J233,0)</f>
        <v>0</v>
      </c>
      <c r="BH233" s="225">
        <f>IF(N233="sníž. přenesená",J233,0)</f>
        <v>0</v>
      </c>
      <c r="BI233" s="225">
        <f>IF(N233="nulová",J233,0)</f>
        <v>0</v>
      </c>
      <c r="BJ233" s="18" t="s">
        <v>22</v>
      </c>
      <c r="BK233" s="225">
        <f>ROUND(I233*H233,2)</f>
        <v>0</v>
      </c>
      <c r="BL233" s="18" t="s">
        <v>171</v>
      </c>
      <c r="BM233" s="224" t="s">
        <v>355</v>
      </c>
    </row>
    <row r="234" s="2" customFormat="1">
      <c r="A234" s="39"/>
      <c r="B234" s="40"/>
      <c r="C234" s="41"/>
      <c r="D234" s="226" t="s">
        <v>173</v>
      </c>
      <c r="E234" s="41"/>
      <c r="F234" s="227" t="s">
        <v>353</v>
      </c>
      <c r="G234" s="41"/>
      <c r="H234" s="41"/>
      <c r="I234" s="228"/>
      <c r="J234" s="41"/>
      <c r="K234" s="41"/>
      <c r="L234" s="45"/>
      <c r="M234" s="229"/>
      <c r="N234" s="230"/>
      <c r="O234" s="85"/>
      <c r="P234" s="85"/>
      <c r="Q234" s="85"/>
      <c r="R234" s="85"/>
      <c r="S234" s="85"/>
      <c r="T234" s="86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T234" s="18" t="s">
        <v>173</v>
      </c>
      <c r="AU234" s="18" t="s">
        <v>85</v>
      </c>
    </row>
    <row r="235" s="13" customFormat="1">
      <c r="A235" s="13"/>
      <c r="B235" s="231"/>
      <c r="C235" s="232"/>
      <c r="D235" s="226" t="s">
        <v>175</v>
      </c>
      <c r="E235" s="233" t="s">
        <v>20</v>
      </c>
      <c r="F235" s="234" t="s">
        <v>356</v>
      </c>
      <c r="G235" s="232"/>
      <c r="H235" s="233" t="s">
        <v>20</v>
      </c>
      <c r="I235" s="235"/>
      <c r="J235" s="232"/>
      <c r="K235" s="232"/>
      <c r="L235" s="236"/>
      <c r="M235" s="237"/>
      <c r="N235" s="238"/>
      <c r="O235" s="238"/>
      <c r="P235" s="238"/>
      <c r="Q235" s="238"/>
      <c r="R235" s="238"/>
      <c r="S235" s="238"/>
      <c r="T235" s="23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0" t="s">
        <v>175</v>
      </c>
      <c r="AU235" s="240" t="s">
        <v>85</v>
      </c>
      <c r="AV235" s="13" t="s">
        <v>22</v>
      </c>
      <c r="AW235" s="13" t="s">
        <v>39</v>
      </c>
      <c r="AX235" s="13" t="s">
        <v>77</v>
      </c>
      <c r="AY235" s="240" t="s">
        <v>164</v>
      </c>
    </row>
    <row r="236" s="14" customFormat="1">
      <c r="A236" s="14"/>
      <c r="B236" s="241"/>
      <c r="C236" s="242"/>
      <c r="D236" s="226" t="s">
        <v>175</v>
      </c>
      <c r="E236" s="243" t="s">
        <v>20</v>
      </c>
      <c r="F236" s="244" t="s">
        <v>357</v>
      </c>
      <c r="G236" s="242"/>
      <c r="H236" s="245">
        <v>72.697000000000003</v>
      </c>
      <c r="I236" s="246"/>
      <c r="J236" s="242"/>
      <c r="K236" s="242"/>
      <c r="L236" s="247"/>
      <c r="M236" s="248"/>
      <c r="N236" s="249"/>
      <c r="O236" s="249"/>
      <c r="P236" s="249"/>
      <c r="Q236" s="249"/>
      <c r="R236" s="249"/>
      <c r="S236" s="249"/>
      <c r="T236" s="250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1" t="s">
        <v>175</v>
      </c>
      <c r="AU236" s="251" t="s">
        <v>85</v>
      </c>
      <c r="AV236" s="14" t="s">
        <v>85</v>
      </c>
      <c r="AW236" s="14" t="s">
        <v>39</v>
      </c>
      <c r="AX236" s="14" t="s">
        <v>22</v>
      </c>
      <c r="AY236" s="251" t="s">
        <v>164</v>
      </c>
    </row>
    <row r="237" s="2" customFormat="1" ht="14.4" customHeight="1">
      <c r="A237" s="39"/>
      <c r="B237" s="40"/>
      <c r="C237" s="263" t="s">
        <v>358</v>
      </c>
      <c r="D237" s="263" t="s">
        <v>270</v>
      </c>
      <c r="E237" s="264" t="s">
        <v>359</v>
      </c>
      <c r="F237" s="265" t="s">
        <v>360</v>
      </c>
      <c r="G237" s="266" t="s">
        <v>354</v>
      </c>
      <c r="H237" s="267">
        <v>69.356999999999999</v>
      </c>
      <c r="I237" s="268"/>
      <c r="J237" s="269">
        <f>ROUND(I237*H237,2)</f>
        <v>0</v>
      </c>
      <c r="K237" s="265" t="s">
        <v>170</v>
      </c>
      <c r="L237" s="270"/>
      <c r="M237" s="271" t="s">
        <v>20</v>
      </c>
      <c r="N237" s="272" t="s">
        <v>48</v>
      </c>
      <c r="O237" s="85"/>
      <c r="P237" s="222">
        <f>O237*H237</f>
        <v>0</v>
      </c>
      <c r="Q237" s="222">
        <v>0.001</v>
      </c>
      <c r="R237" s="222">
        <f>Q237*H237</f>
        <v>0.069357000000000002</v>
      </c>
      <c r="S237" s="222">
        <v>0</v>
      </c>
      <c r="T237" s="223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24" t="s">
        <v>226</v>
      </c>
      <c r="AT237" s="224" t="s">
        <v>270</v>
      </c>
      <c r="AU237" s="224" t="s">
        <v>85</v>
      </c>
      <c r="AY237" s="18" t="s">
        <v>164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8" t="s">
        <v>22</v>
      </c>
      <c r="BK237" s="225">
        <f>ROUND(I237*H237,2)</f>
        <v>0</v>
      </c>
      <c r="BL237" s="18" t="s">
        <v>171</v>
      </c>
      <c r="BM237" s="224" t="s">
        <v>361</v>
      </c>
    </row>
    <row r="238" s="2" customFormat="1">
      <c r="A238" s="39"/>
      <c r="B238" s="40"/>
      <c r="C238" s="41"/>
      <c r="D238" s="226" t="s">
        <v>173</v>
      </c>
      <c r="E238" s="41"/>
      <c r="F238" s="227" t="s">
        <v>360</v>
      </c>
      <c r="G238" s="41"/>
      <c r="H238" s="41"/>
      <c r="I238" s="228"/>
      <c r="J238" s="41"/>
      <c r="K238" s="41"/>
      <c r="L238" s="45"/>
      <c r="M238" s="229"/>
      <c r="N238" s="230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173</v>
      </c>
      <c r="AU238" s="18" t="s">
        <v>85</v>
      </c>
    </row>
    <row r="239" s="13" customFormat="1">
      <c r="A239" s="13"/>
      <c r="B239" s="231"/>
      <c r="C239" s="232"/>
      <c r="D239" s="226" t="s">
        <v>175</v>
      </c>
      <c r="E239" s="233" t="s">
        <v>20</v>
      </c>
      <c r="F239" s="234" t="s">
        <v>362</v>
      </c>
      <c r="G239" s="232"/>
      <c r="H239" s="233" t="s">
        <v>20</v>
      </c>
      <c r="I239" s="235"/>
      <c r="J239" s="232"/>
      <c r="K239" s="232"/>
      <c r="L239" s="236"/>
      <c r="M239" s="237"/>
      <c r="N239" s="238"/>
      <c r="O239" s="238"/>
      <c r="P239" s="238"/>
      <c r="Q239" s="238"/>
      <c r="R239" s="238"/>
      <c r="S239" s="238"/>
      <c r="T239" s="23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0" t="s">
        <v>175</v>
      </c>
      <c r="AU239" s="240" t="s">
        <v>85</v>
      </c>
      <c r="AV239" s="13" t="s">
        <v>22</v>
      </c>
      <c r="AW239" s="13" t="s">
        <v>39</v>
      </c>
      <c r="AX239" s="13" t="s">
        <v>77</v>
      </c>
      <c r="AY239" s="240" t="s">
        <v>164</v>
      </c>
    </row>
    <row r="240" s="14" customFormat="1">
      <c r="A240" s="14"/>
      <c r="B240" s="241"/>
      <c r="C240" s="242"/>
      <c r="D240" s="226" t="s">
        <v>175</v>
      </c>
      <c r="E240" s="243" t="s">
        <v>20</v>
      </c>
      <c r="F240" s="244" t="s">
        <v>363</v>
      </c>
      <c r="G240" s="242"/>
      <c r="H240" s="245">
        <v>69.356999999999999</v>
      </c>
      <c r="I240" s="246"/>
      <c r="J240" s="242"/>
      <c r="K240" s="242"/>
      <c r="L240" s="247"/>
      <c r="M240" s="248"/>
      <c r="N240" s="249"/>
      <c r="O240" s="249"/>
      <c r="P240" s="249"/>
      <c r="Q240" s="249"/>
      <c r="R240" s="249"/>
      <c r="S240" s="249"/>
      <c r="T240" s="250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1" t="s">
        <v>175</v>
      </c>
      <c r="AU240" s="251" t="s">
        <v>85</v>
      </c>
      <c r="AV240" s="14" t="s">
        <v>85</v>
      </c>
      <c r="AW240" s="14" t="s">
        <v>39</v>
      </c>
      <c r="AX240" s="14" t="s">
        <v>22</v>
      </c>
      <c r="AY240" s="251" t="s">
        <v>164</v>
      </c>
    </row>
    <row r="241" s="2" customFormat="1" ht="14.4" customHeight="1">
      <c r="A241" s="39"/>
      <c r="B241" s="40"/>
      <c r="C241" s="213" t="s">
        <v>364</v>
      </c>
      <c r="D241" s="213" t="s">
        <v>166</v>
      </c>
      <c r="E241" s="214" t="s">
        <v>365</v>
      </c>
      <c r="F241" s="215" t="s">
        <v>366</v>
      </c>
      <c r="G241" s="216" t="s">
        <v>169</v>
      </c>
      <c r="H241" s="217">
        <v>1994</v>
      </c>
      <c r="I241" s="218"/>
      <c r="J241" s="219">
        <f>ROUND(I241*H241,2)</f>
        <v>0</v>
      </c>
      <c r="K241" s="215" t="s">
        <v>170</v>
      </c>
      <c r="L241" s="45"/>
      <c r="M241" s="220" t="s">
        <v>20</v>
      </c>
      <c r="N241" s="221" t="s">
        <v>48</v>
      </c>
      <c r="O241" s="85"/>
      <c r="P241" s="222">
        <f>O241*H241</f>
        <v>0</v>
      </c>
      <c r="Q241" s="222">
        <v>0</v>
      </c>
      <c r="R241" s="222">
        <f>Q241*H241</f>
        <v>0</v>
      </c>
      <c r="S241" s="222">
        <v>0</v>
      </c>
      <c r="T241" s="223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24" t="s">
        <v>171</v>
      </c>
      <c r="AT241" s="224" t="s">
        <v>166</v>
      </c>
      <c r="AU241" s="224" t="s">
        <v>85</v>
      </c>
      <c r="AY241" s="18" t="s">
        <v>164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8" t="s">
        <v>22</v>
      </c>
      <c r="BK241" s="225">
        <f>ROUND(I241*H241,2)</f>
        <v>0</v>
      </c>
      <c r="BL241" s="18" t="s">
        <v>171</v>
      </c>
      <c r="BM241" s="224" t="s">
        <v>367</v>
      </c>
    </row>
    <row r="242" s="2" customFormat="1">
      <c r="A242" s="39"/>
      <c r="B242" s="40"/>
      <c r="C242" s="41"/>
      <c r="D242" s="226" t="s">
        <v>173</v>
      </c>
      <c r="E242" s="41"/>
      <c r="F242" s="227" t="s">
        <v>368</v>
      </c>
      <c r="G242" s="41"/>
      <c r="H242" s="41"/>
      <c r="I242" s="228"/>
      <c r="J242" s="41"/>
      <c r="K242" s="41"/>
      <c r="L242" s="45"/>
      <c r="M242" s="229"/>
      <c r="N242" s="230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173</v>
      </c>
      <c r="AU242" s="18" t="s">
        <v>85</v>
      </c>
    </row>
    <row r="243" s="13" customFormat="1">
      <c r="A243" s="13"/>
      <c r="B243" s="231"/>
      <c r="C243" s="232"/>
      <c r="D243" s="226" t="s">
        <v>175</v>
      </c>
      <c r="E243" s="233" t="s">
        <v>20</v>
      </c>
      <c r="F243" s="234" t="s">
        <v>303</v>
      </c>
      <c r="G243" s="232"/>
      <c r="H243" s="233" t="s">
        <v>20</v>
      </c>
      <c r="I243" s="235"/>
      <c r="J243" s="232"/>
      <c r="K243" s="232"/>
      <c r="L243" s="236"/>
      <c r="M243" s="237"/>
      <c r="N243" s="238"/>
      <c r="O243" s="238"/>
      <c r="P243" s="238"/>
      <c r="Q243" s="238"/>
      <c r="R243" s="238"/>
      <c r="S243" s="238"/>
      <c r="T243" s="239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0" t="s">
        <v>175</v>
      </c>
      <c r="AU243" s="240" t="s">
        <v>85</v>
      </c>
      <c r="AV243" s="13" t="s">
        <v>22</v>
      </c>
      <c r="AW243" s="13" t="s">
        <v>39</v>
      </c>
      <c r="AX243" s="13" t="s">
        <v>77</v>
      </c>
      <c r="AY243" s="240" t="s">
        <v>164</v>
      </c>
    </row>
    <row r="244" s="14" customFormat="1">
      <c r="A244" s="14"/>
      <c r="B244" s="241"/>
      <c r="C244" s="242"/>
      <c r="D244" s="226" t="s">
        <v>175</v>
      </c>
      <c r="E244" s="243" t="s">
        <v>20</v>
      </c>
      <c r="F244" s="244" t="s">
        <v>369</v>
      </c>
      <c r="G244" s="242"/>
      <c r="H244" s="245">
        <v>624</v>
      </c>
      <c r="I244" s="246"/>
      <c r="J244" s="242"/>
      <c r="K244" s="242"/>
      <c r="L244" s="247"/>
      <c r="M244" s="248"/>
      <c r="N244" s="249"/>
      <c r="O244" s="249"/>
      <c r="P244" s="249"/>
      <c r="Q244" s="249"/>
      <c r="R244" s="249"/>
      <c r="S244" s="249"/>
      <c r="T244" s="250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1" t="s">
        <v>175</v>
      </c>
      <c r="AU244" s="251" t="s">
        <v>85</v>
      </c>
      <c r="AV244" s="14" t="s">
        <v>85</v>
      </c>
      <c r="AW244" s="14" t="s">
        <v>39</v>
      </c>
      <c r="AX244" s="14" t="s">
        <v>77</v>
      </c>
      <c r="AY244" s="251" t="s">
        <v>164</v>
      </c>
    </row>
    <row r="245" s="13" customFormat="1">
      <c r="A245" s="13"/>
      <c r="B245" s="231"/>
      <c r="C245" s="232"/>
      <c r="D245" s="226" t="s">
        <v>175</v>
      </c>
      <c r="E245" s="233" t="s">
        <v>20</v>
      </c>
      <c r="F245" s="234" t="s">
        <v>370</v>
      </c>
      <c r="G245" s="232"/>
      <c r="H245" s="233" t="s">
        <v>20</v>
      </c>
      <c r="I245" s="235"/>
      <c r="J245" s="232"/>
      <c r="K245" s="232"/>
      <c r="L245" s="236"/>
      <c r="M245" s="237"/>
      <c r="N245" s="238"/>
      <c r="O245" s="238"/>
      <c r="P245" s="238"/>
      <c r="Q245" s="238"/>
      <c r="R245" s="238"/>
      <c r="S245" s="238"/>
      <c r="T245" s="239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0" t="s">
        <v>175</v>
      </c>
      <c r="AU245" s="240" t="s">
        <v>85</v>
      </c>
      <c r="AV245" s="13" t="s">
        <v>22</v>
      </c>
      <c r="AW245" s="13" t="s">
        <v>39</v>
      </c>
      <c r="AX245" s="13" t="s">
        <v>77</v>
      </c>
      <c r="AY245" s="240" t="s">
        <v>164</v>
      </c>
    </row>
    <row r="246" s="14" customFormat="1">
      <c r="A246" s="14"/>
      <c r="B246" s="241"/>
      <c r="C246" s="242"/>
      <c r="D246" s="226" t="s">
        <v>175</v>
      </c>
      <c r="E246" s="243" t="s">
        <v>20</v>
      </c>
      <c r="F246" s="244" t="s">
        <v>334</v>
      </c>
      <c r="G246" s="242"/>
      <c r="H246" s="245">
        <v>1370</v>
      </c>
      <c r="I246" s="246"/>
      <c r="J246" s="242"/>
      <c r="K246" s="242"/>
      <c r="L246" s="247"/>
      <c r="M246" s="248"/>
      <c r="N246" s="249"/>
      <c r="O246" s="249"/>
      <c r="P246" s="249"/>
      <c r="Q246" s="249"/>
      <c r="R246" s="249"/>
      <c r="S246" s="249"/>
      <c r="T246" s="250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1" t="s">
        <v>175</v>
      </c>
      <c r="AU246" s="251" t="s">
        <v>85</v>
      </c>
      <c r="AV246" s="14" t="s">
        <v>85</v>
      </c>
      <c r="AW246" s="14" t="s">
        <v>39</v>
      </c>
      <c r="AX246" s="14" t="s">
        <v>77</v>
      </c>
      <c r="AY246" s="251" t="s">
        <v>164</v>
      </c>
    </row>
    <row r="247" s="15" customFormat="1">
      <c r="A247" s="15"/>
      <c r="B247" s="252"/>
      <c r="C247" s="253"/>
      <c r="D247" s="226" t="s">
        <v>175</v>
      </c>
      <c r="E247" s="254" t="s">
        <v>20</v>
      </c>
      <c r="F247" s="255" t="s">
        <v>225</v>
      </c>
      <c r="G247" s="253"/>
      <c r="H247" s="256">
        <v>1994</v>
      </c>
      <c r="I247" s="257"/>
      <c r="J247" s="253"/>
      <c r="K247" s="253"/>
      <c r="L247" s="258"/>
      <c r="M247" s="259"/>
      <c r="N247" s="260"/>
      <c r="O247" s="260"/>
      <c r="P247" s="260"/>
      <c r="Q247" s="260"/>
      <c r="R247" s="260"/>
      <c r="S247" s="260"/>
      <c r="T247" s="261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62" t="s">
        <v>175</v>
      </c>
      <c r="AU247" s="262" t="s">
        <v>85</v>
      </c>
      <c r="AV247" s="15" t="s">
        <v>171</v>
      </c>
      <c r="AW247" s="15" t="s">
        <v>39</v>
      </c>
      <c r="AX247" s="15" t="s">
        <v>22</v>
      </c>
      <c r="AY247" s="262" t="s">
        <v>164</v>
      </c>
    </row>
    <row r="248" s="2" customFormat="1" ht="14.4" customHeight="1">
      <c r="A248" s="39"/>
      <c r="B248" s="40"/>
      <c r="C248" s="213" t="s">
        <v>371</v>
      </c>
      <c r="D248" s="213" t="s">
        <v>166</v>
      </c>
      <c r="E248" s="214" t="s">
        <v>372</v>
      </c>
      <c r="F248" s="215" t="s">
        <v>373</v>
      </c>
      <c r="G248" s="216" t="s">
        <v>169</v>
      </c>
      <c r="H248" s="217">
        <v>1082</v>
      </c>
      <c r="I248" s="218"/>
      <c r="J248" s="219">
        <f>ROUND(I248*H248,2)</f>
        <v>0</v>
      </c>
      <c r="K248" s="215" t="s">
        <v>170</v>
      </c>
      <c r="L248" s="45"/>
      <c r="M248" s="220" t="s">
        <v>20</v>
      </c>
      <c r="N248" s="221" t="s">
        <v>48</v>
      </c>
      <c r="O248" s="85"/>
      <c r="P248" s="222">
        <f>O248*H248</f>
        <v>0</v>
      </c>
      <c r="Q248" s="222">
        <v>0</v>
      </c>
      <c r="R248" s="222">
        <f>Q248*H248</f>
        <v>0</v>
      </c>
      <c r="S248" s="222">
        <v>0</v>
      </c>
      <c r="T248" s="223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24" t="s">
        <v>171</v>
      </c>
      <c r="AT248" s="224" t="s">
        <v>166</v>
      </c>
      <c r="AU248" s="224" t="s">
        <v>85</v>
      </c>
      <c r="AY248" s="18" t="s">
        <v>164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8" t="s">
        <v>22</v>
      </c>
      <c r="BK248" s="225">
        <f>ROUND(I248*H248,2)</f>
        <v>0</v>
      </c>
      <c r="BL248" s="18" t="s">
        <v>171</v>
      </c>
      <c r="BM248" s="224" t="s">
        <v>374</v>
      </c>
    </row>
    <row r="249" s="2" customFormat="1">
      <c r="A249" s="39"/>
      <c r="B249" s="40"/>
      <c r="C249" s="41"/>
      <c r="D249" s="226" t="s">
        <v>173</v>
      </c>
      <c r="E249" s="41"/>
      <c r="F249" s="227" t="s">
        <v>375</v>
      </c>
      <c r="G249" s="41"/>
      <c r="H249" s="41"/>
      <c r="I249" s="228"/>
      <c r="J249" s="41"/>
      <c r="K249" s="41"/>
      <c r="L249" s="45"/>
      <c r="M249" s="229"/>
      <c r="N249" s="230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173</v>
      </c>
      <c r="AU249" s="18" t="s">
        <v>85</v>
      </c>
    </row>
    <row r="250" s="13" customFormat="1">
      <c r="A250" s="13"/>
      <c r="B250" s="231"/>
      <c r="C250" s="232"/>
      <c r="D250" s="226" t="s">
        <v>175</v>
      </c>
      <c r="E250" s="233" t="s">
        <v>20</v>
      </c>
      <c r="F250" s="234" t="s">
        <v>376</v>
      </c>
      <c r="G250" s="232"/>
      <c r="H250" s="233" t="s">
        <v>20</v>
      </c>
      <c r="I250" s="235"/>
      <c r="J250" s="232"/>
      <c r="K250" s="232"/>
      <c r="L250" s="236"/>
      <c r="M250" s="237"/>
      <c r="N250" s="238"/>
      <c r="O250" s="238"/>
      <c r="P250" s="238"/>
      <c r="Q250" s="238"/>
      <c r="R250" s="238"/>
      <c r="S250" s="238"/>
      <c r="T250" s="23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0" t="s">
        <v>175</v>
      </c>
      <c r="AU250" s="240" t="s">
        <v>85</v>
      </c>
      <c r="AV250" s="13" t="s">
        <v>22</v>
      </c>
      <c r="AW250" s="13" t="s">
        <v>39</v>
      </c>
      <c r="AX250" s="13" t="s">
        <v>77</v>
      </c>
      <c r="AY250" s="240" t="s">
        <v>164</v>
      </c>
    </row>
    <row r="251" s="14" customFormat="1">
      <c r="A251" s="14"/>
      <c r="B251" s="241"/>
      <c r="C251" s="242"/>
      <c r="D251" s="226" t="s">
        <v>175</v>
      </c>
      <c r="E251" s="243" t="s">
        <v>20</v>
      </c>
      <c r="F251" s="244" t="s">
        <v>350</v>
      </c>
      <c r="G251" s="242"/>
      <c r="H251" s="245">
        <v>1082</v>
      </c>
      <c r="I251" s="246"/>
      <c r="J251" s="242"/>
      <c r="K251" s="242"/>
      <c r="L251" s="247"/>
      <c r="M251" s="248"/>
      <c r="N251" s="249"/>
      <c r="O251" s="249"/>
      <c r="P251" s="249"/>
      <c r="Q251" s="249"/>
      <c r="R251" s="249"/>
      <c r="S251" s="249"/>
      <c r="T251" s="250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1" t="s">
        <v>175</v>
      </c>
      <c r="AU251" s="251" t="s">
        <v>85</v>
      </c>
      <c r="AV251" s="14" t="s">
        <v>85</v>
      </c>
      <c r="AW251" s="14" t="s">
        <v>39</v>
      </c>
      <c r="AX251" s="14" t="s">
        <v>22</v>
      </c>
      <c r="AY251" s="251" t="s">
        <v>164</v>
      </c>
    </row>
    <row r="252" s="2" customFormat="1" ht="14.4" customHeight="1">
      <c r="A252" s="39"/>
      <c r="B252" s="40"/>
      <c r="C252" s="213" t="s">
        <v>377</v>
      </c>
      <c r="D252" s="213" t="s">
        <v>166</v>
      </c>
      <c r="E252" s="214" t="s">
        <v>378</v>
      </c>
      <c r="F252" s="215" t="s">
        <v>379</v>
      </c>
      <c r="G252" s="216" t="s">
        <v>169</v>
      </c>
      <c r="H252" s="217">
        <v>5688</v>
      </c>
      <c r="I252" s="218"/>
      <c r="J252" s="219">
        <f>ROUND(I252*H252,2)</f>
        <v>0</v>
      </c>
      <c r="K252" s="215" t="s">
        <v>170</v>
      </c>
      <c r="L252" s="45"/>
      <c r="M252" s="220" t="s">
        <v>20</v>
      </c>
      <c r="N252" s="221" t="s">
        <v>48</v>
      </c>
      <c r="O252" s="85"/>
      <c r="P252" s="222">
        <f>O252*H252</f>
        <v>0</v>
      </c>
      <c r="Q252" s="222">
        <v>0</v>
      </c>
      <c r="R252" s="222">
        <f>Q252*H252</f>
        <v>0</v>
      </c>
      <c r="S252" s="222">
        <v>0</v>
      </c>
      <c r="T252" s="223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24" t="s">
        <v>171</v>
      </c>
      <c r="AT252" s="224" t="s">
        <v>166</v>
      </c>
      <c r="AU252" s="224" t="s">
        <v>85</v>
      </c>
      <c r="AY252" s="18" t="s">
        <v>164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8" t="s">
        <v>22</v>
      </c>
      <c r="BK252" s="225">
        <f>ROUND(I252*H252,2)</f>
        <v>0</v>
      </c>
      <c r="BL252" s="18" t="s">
        <v>171</v>
      </c>
      <c r="BM252" s="224" t="s">
        <v>380</v>
      </c>
    </row>
    <row r="253" s="2" customFormat="1">
      <c r="A253" s="39"/>
      <c r="B253" s="40"/>
      <c r="C253" s="41"/>
      <c r="D253" s="226" t="s">
        <v>173</v>
      </c>
      <c r="E253" s="41"/>
      <c r="F253" s="227" t="s">
        <v>381</v>
      </c>
      <c r="G253" s="41"/>
      <c r="H253" s="41"/>
      <c r="I253" s="228"/>
      <c r="J253" s="41"/>
      <c r="K253" s="41"/>
      <c r="L253" s="45"/>
      <c r="M253" s="229"/>
      <c r="N253" s="230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173</v>
      </c>
      <c r="AU253" s="18" t="s">
        <v>85</v>
      </c>
    </row>
    <row r="254" s="13" customFormat="1">
      <c r="A254" s="13"/>
      <c r="B254" s="231"/>
      <c r="C254" s="232"/>
      <c r="D254" s="226" t="s">
        <v>175</v>
      </c>
      <c r="E254" s="233" t="s">
        <v>20</v>
      </c>
      <c r="F254" s="234" t="s">
        <v>326</v>
      </c>
      <c r="G254" s="232"/>
      <c r="H254" s="233" t="s">
        <v>20</v>
      </c>
      <c r="I254" s="235"/>
      <c r="J254" s="232"/>
      <c r="K254" s="232"/>
      <c r="L254" s="236"/>
      <c r="M254" s="237"/>
      <c r="N254" s="238"/>
      <c r="O254" s="238"/>
      <c r="P254" s="238"/>
      <c r="Q254" s="238"/>
      <c r="R254" s="238"/>
      <c r="S254" s="238"/>
      <c r="T254" s="23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0" t="s">
        <v>175</v>
      </c>
      <c r="AU254" s="240" t="s">
        <v>85</v>
      </c>
      <c r="AV254" s="13" t="s">
        <v>22</v>
      </c>
      <c r="AW254" s="13" t="s">
        <v>39</v>
      </c>
      <c r="AX254" s="13" t="s">
        <v>77</v>
      </c>
      <c r="AY254" s="240" t="s">
        <v>164</v>
      </c>
    </row>
    <row r="255" s="13" customFormat="1">
      <c r="A255" s="13"/>
      <c r="B255" s="231"/>
      <c r="C255" s="232"/>
      <c r="D255" s="226" t="s">
        <v>175</v>
      </c>
      <c r="E255" s="233" t="s">
        <v>20</v>
      </c>
      <c r="F255" s="234" t="s">
        <v>327</v>
      </c>
      <c r="G255" s="232"/>
      <c r="H255" s="233" t="s">
        <v>20</v>
      </c>
      <c r="I255" s="235"/>
      <c r="J255" s="232"/>
      <c r="K255" s="232"/>
      <c r="L255" s="236"/>
      <c r="M255" s="237"/>
      <c r="N255" s="238"/>
      <c r="O255" s="238"/>
      <c r="P255" s="238"/>
      <c r="Q255" s="238"/>
      <c r="R255" s="238"/>
      <c r="S255" s="238"/>
      <c r="T255" s="23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0" t="s">
        <v>175</v>
      </c>
      <c r="AU255" s="240" t="s">
        <v>85</v>
      </c>
      <c r="AV255" s="13" t="s">
        <v>22</v>
      </c>
      <c r="AW255" s="13" t="s">
        <v>39</v>
      </c>
      <c r="AX255" s="13" t="s">
        <v>77</v>
      </c>
      <c r="AY255" s="240" t="s">
        <v>164</v>
      </c>
    </row>
    <row r="256" s="14" customFormat="1">
      <c r="A256" s="14"/>
      <c r="B256" s="241"/>
      <c r="C256" s="242"/>
      <c r="D256" s="226" t="s">
        <v>175</v>
      </c>
      <c r="E256" s="243" t="s">
        <v>20</v>
      </c>
      <c r="F256" s="244" t="s">
        <v>328</v>
      </c>
      <c r="G256" s="242"/>
      <c r="H256" s="245">
        <v>5688</v>
      </c>
      <c r="I256" s="246"/>
      <c r="J256" s="242"/>
      <c r="K256" s="242"/>
      <c r="L256" s="247"/>
      <c r="M256" s="248"/>
      <c r="N256" s="249"/>
      <c r="O256" s="249"/>
      <c r="P256" s="249"/>
      <c r="Q256" s="249"/>
      <c r="R256" s="249"/>
      <c r="S256" s="249"/>
      <c r="T256" s="250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1" t="s">
        <v>175</v>
      </c>
      <c r="AU256" s="251" t="s">
        <v>85</v>
      </c>
      <c r="AV256" s="14" t="s">
        <v>85</v>
      </c>
      <c r="AW256" s="14" t="s">
        <v>39</v>
      </c>
      <c r="AX256" s="14" t="s">
        <v>22</v>
      </c>
      <c r="AY256" s="251" t="s">
        <v>164</v>
      </c>
    </row>
    <row r="257" s="2" customFormat="1" ht="14.4" customHeight="1">
      <c r="A257" s="39"/>
      <c r="B257" s="40"/>
      <c r="C257" s="213" t="s">
        <v>382</v>
      </c>
      <c r="D257" s="213" t="s">
        <v>166</v>
      </c>
      <c r="E257" s="214" t="s">
        <v>383</v>
      </c>
      <c r="F257" s="215" t="s">
        <v>384</v>
      </c>
      <c r="G257" s="216" t="s">
        <v>169</v>
      </c>
      <c r="H257" s="217">
        <v>17715</v>
      </c>
      <c r="I257" s="218"/>
      <c r="J257" s="219">
        <f>ROUND(I257*H257,2)</f>
        <v>0</v>
      </c>
      <c r="K257" s="215" t="s">
        <v>170</v>
      </c>
      <c r="L257" s="45"/>
      <c r="M257" s="220" t="s">
        <v>20</v>
      </c>
      <c r="N257" s="221" t="s">
        <v>48</v>
      </c>
      <c r="O257" s="85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24" t="s">
        <v>171</v>
      </c>
      <c r="AT257" s="224" t="s">
        <v>166</v>
      </c>
      <c r="AU257" s="224" t="s">
        <v>85</v>
      </c>
      <c r="AY257" s="18" t="s">
        <v>164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8" t="s">
        <v>22</v>
      </c>
      <c r="BK257" s="225">
        <f>ROUND(I257*H257,2)</f>
        <v>0</v>
      </c>
      <c r="BL257" s="18" t="s">
        <v>171</v>
      </c>
      <c r="BM257" s="224" t="s">
        <v>385</v>
      </c>
    </row>
    <row r="258" s="2" customFormat="1">
      <c r="A258" s="39"/>
      <c r="B258" s="40"/>
      <c r="C258" s="41"/>
      <c r="D258" s="226" t="s">
        <v>173</v>
      </c>
      <c r="E258" s="41"/>
      <c r="F258" s="227" t="s">
        <v>386</v>
      </c>
      <c r="G258" s="41"/>
      <c r="H258" s="41"/>
      <c r="I258" s="228"/>
      <c r="J258" s="41"/>
      <c r="K258" s="41"/>
      <c r="L258" s="45"/>
      <c r="M258" s="229"/>
      <c r="N258" s="230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173</v>
      </c>
      <c r="AU258" s="18" t="s">
        <v>85</v>
      </c>
    </row>
    <row r="259" s="13" customFormat="1">
      <c r="A259" s="13"/>
      <c r="B259" s="231"/>
      <c r="C259" s="232"/>
      <c r="D259" s="226" t="s">
        <v>175</v>
      </c>
      <c r="E259" s="233" t="s">
        <v>20</v>
      </c>
      <c r="F259" s="234" t="s">
        <v>387</v>
      </c>
      <c r="G259" s="232"/>
      <c r="H259" s="233" t="s">
        <v>20</v>
      </c>
      <c r="I259" s="235"/>
      <c r="J259" s="232"/>
      <c r="K259" s="232"/>
      <c r="L259" s="236"/>
      <c r="M259" s="237"/>
      <c r="N259" s="238"/>
      <c r="O259" s="238"/>
      <c r="P259" s="238"/>
      <c r="Q259" s="238"/>
      <c r="R259" s="238"/>
      <c r="S259" s="238"/>
      <c r="T259" s="23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0" t="s">
        <v>175</v>
      </c>
      <c r="AU259" s="240" t="s">
        <v>85</v>
      </c>
      <c r="AV259" s="13" t="s">
        <v>22</v>
      </c>
      <c r="AW259" s="13" t="s">
        <v>39</v>
      </c>
      <c r="AX259" s="13" t="s">
        <v>77</v>
      </c>
      <c r="AY259" s="240" t="s">
        <v>164</v>
      </c>
    </row>
    <row r="260" s="14" customFormat="1">
      <c r="A260" s="14"/>
      <c r="B260" s="241"/>
      <c r="C260" s="242"/>
      <c r="D260" s="226" t="s">
        <v>175</v>
      </c>
      <c r="E260" s="243" t="s">
        <v>20</v>
      </c>
      <c r="F260" s="244" t="s">
        <v>388</v>
      </c>
      <c r="G260" s="242"/>
      <c r="H260" s="245">
        <v>17715</v>
      </c>
      <c r="I260" s="246"/>
      <c r="J260" s="242"/>
      <c r="K260" s="242"/>
      <c r="L260" s="247"/>
      <c r="M260" s="248"/>
      <c r="N260" s="249"/>
      <c r="O260" s="249"/>
      <c r="P260" s="249"/>
      <c r="Q260" s="249"/>
      <c r="R260" s="249"/>
      <c r="S260" s="249"/>
      <c r="T260" s="250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1" t="s">
        <v>175</v>
      </c>
      <c r="AU260" s="251" t="s">
        <v>85</v>
      </c>
      <c r="AV260" s="14" t="s">
        <v>85</v>
      </c>
      <c r="AW260" s="14" t="s">
        <v>39</v>
      </c>
      <c r="AX260" s="14" t="s">
        <v>22</v>
      </c>
      <c r="AY260" s="251" t="s">
        <v>164</v>
      </c>
    </row>
    <row r="261" s="2" customFormat="1" ht="14.4" customHeight="1">
      <c r="A261" s="39"/>
      <c r="B261" s="40"/>
      <c r="C261" s="263" t="s">
        <v>389</v>
      </c>
      <c r="D261" s="263" t="s">
        <v>270</v>
      </c>
      <c r="E261" s="264" t="s">
        <v>390</v>
      </c>
      <c r="F261" s="265" t="s">
        <v>391</v>
      </c>
      <c r="G261" s="266" t="s">
        <v>392</v>
      </c>
      <c r="H261" s="267">
        <v>6</v>
      </c>
      <c r="I261" s="268"/>
      <c r="J261" s="269">
        <f>ROUND(I261*H261,2)</f>
        <v>0</v>
      </c>
      <c r="K261" s="265" t="s">
        <v>170</v>
      </c>
      <c r="L261" s="270"/>
      <c r="M261" s="271" t="s">
        <v>20</v>
      </c>
      <c r="N261" s="272" t="s">
        <v>48</v>
      </c>
      <c r="O261" s="85"/>
      <c r="P261" s="222">
        <f>O261*H261</f>
        <v>0</v>
      </c>
      <c r="Q261" s="222">
        <v>0.001</v>
      </c>
      <c r="R261" s="222">
        <f>Q261*H261</f>
        <v>0.0060000000000000001</v>
      </c>
      <c r="S261" s="222">
        <v>0</v>
      </c>
      <c r="T261" s="223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24" t="s">
        <v>226</v>
      </c>
      <c r="AT261" s="224" t="s">
        <v>270</v>
      </c>
      <c r="AU261" s="224" t="s">
        <v>85</v>
      </c>
      <c r="AY261" s="18" t="s">
        <v>164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8" t="s">
        <v>22</v>
      </c>
      <c r="BK261" s="225">
        <f>ROUND(I261*H261,2)</f>
        <v>0</v>
      </c>
      <c r="BL261" s="18" t="s">
        <v>171</v>
      </c>
      <c r="BM261" s="224" t="s">
        <v>393</v>
      </c>
    </row>
    <row r="262" s="2" customFormat="1">
      <c r="A262" s="39"/>
      <c r="B262" s="40"/>
      <c r="C262" s="41"/>
      <c r="D262" s="226" t="s">
        <v>173</v>
      </c>
      <c r="E262" s="41"/>
      <c r="F262" s="227" t="s">
        <v>391</v>
      </c>
      <c r="G262" s="41"/>
      <c r="H262" s="41"/>
      <c r="I262" s="228"/>
      <c r="J262" s="41"/>
      <c r="K262" s="41"/>
      <c r="L262" s="45"/>
      <c r="M262" s="229"/>
      <c r="N262" s="230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173</v>
      </c>
      <c r="AU262" s="18" t="s">
        <v>85</v>
      </c>
    </row>
    <row r="263" s="13" customFormat="1">
      <c r="A263" s="13"/>
      <c r="B263" s="231"/>
      <c r="C263" s="232"/>
      <c r="D263" s="226" t="s">
        <v>175</v>
      </c>
      <c r="E263" s="233" t="s">
        <v>20</v>
      </c>
      <c r="F263" s="234" t="s">
        <v>387</v>
      </c>
      <c r="G263" s="232"/>
      <c r="H263" s="233" t="s">
        <v>20</v>
      </c>
      <c r="I263" s="235"/>
      <c r="J263" s="232"/>
      <c r="K263" s="232"/>
      <c r="L263" s="236"/>
      <c r="M263" s="237"/>
      <c r="N263" s="238"/>
      <c r="O263" s="238"/>
      <c r="P263" s="238"/>
      <c r="Q263" s="238"/>
      <c r="R263" s="238"/>
      <c r="S263" s="238"/>
      <c r="T263" s="239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0" t="s">
        <v>175</v>
      </c>
      <c r="AU263" s="240" t="s">
        <v>85</v>
      </c>
      <c r="AV263" s="13" t="s">
        <v>22</v>
      </c>
      <c r="AW263" s="13" t="s">
        <v>39</v>
      </c>
      <c r="AX263" s="13" t="s">
        <v>77</v>
      </c>
      <c r="AY263" s="240" t="s">
        <v>164</v>
      </c>
    </row>
    <row r="264" s="14" customFormat="1">
      <c r="A264" s="14"/>
      <c r="B264" s="241"/>
      <c r="C264" s="242"/>
      <c r="D264" s="226" t="s">
        <v>175</v>
      </c>
      <c r="E264" s="243" t="s">
        <v>20</v>
      </c>
      <c r="F264" s="244" t="s">
        <v>394</v>
      </c>
      <c r="G264" s="242"/>
      <c r="H264" s="245">
        <v>5.3150000000000004</v>
      </c>
      <c r="I264" s="246"/>
      <c r="J264" s="242"/>
      <c r="K264" s="242"/>
      <c r="L264" s="247"/>
      <c r="M264" s="248"/>
      <c r="N264" s="249"/>
      <c r="O264" s="249"/>
      <c r="P264" s="249"/>
      <c r="Q264" s="249"/>
      <c r="R264" s="249"/>
      <c r="S264" s="249"/>
      <c r="T264" s="250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1" t="s">
        <v>175</v>
      </c>
      <c r="AU264" s="251" t="s">
        <v>85</v>
      </c>
      <c r="AV264" s="14" t="s">
        <v>85</v>
      </c>
      <c r="AW264" s="14" t="s">
        <v>39</v>
      </c>
      <c r="AX264" s="14" t="s">
        <v>77</v>
      </c>
      <c r="AY264" s="251" t="s">
        <v>164</v>
      </c>
    </row>
    <row r="265" s="13" customFormat="1">
      <c r="A265" s="13"/>
      <c r="B265" s="231"/>
      <c r="C265" s="232"/>
      <c r="D265" s="226" t="s">
        <v>175</v>
      </c>
      <c r="E265" s="233" t="s">
        <v>20</v>
      </c>
      <c r="F265" s="234" t="s">
        <v>395</v>
      </c>
      <c r="G265" s="232"/>
      <c r="H265" s="233" t="s">
        <v>20</v>
      </c>
      <c r="I265" s="235"/>
      <c r="J265" s="232"/>
      <c r="K265" s="232"/>
      <c r="L265" s="236"/>
      <c r="M265" s="237"/>
      <c r="N265" s="238"/>
      <c r="O265" s="238"/>
      <c r="P265" s="238"/>
      <c r="Q265" s="238"/>
      <c r="R265" s="238"/>
      <c r="S265" s="238"/>
      <c r="T265" s="239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0" t="s">
        <v>175</v>
      </c>
      <c r="AU265" s="240" t="s">
        <v>85</v>
      </c>
      <c r="AV265" s="13" t="s">
        <v>22</v>
      </c>
      <c r="AW265" s="13" t="s">
        <v>39</v>
      </c>
      <c r="AX265" s="13" t="s">
        <v>77</v>
      </c>
      <c r="AY265" s="240" t="s">
        <v>164</v>
      </c>
    </row>
    <row r="266" s="14" customFormat="1">
      <c r="A266" s="14"/>
      <c r="B266" s="241"/>
      <c r="C266" s="242"/>
      <c r="D266" s="226" t="s">
        <v>175</v>
      </c>
      <c r="E266" s="243" t="s">
        <v>20</v>
      </c>
      <c r="F266" s="244" t="s">
        <v>396</v>
      </c>
      <c r="G266" s="242"/>
      <c r="H266" s="245">
        <v>0.68500000000000005</v>
      </c>
      <c r="I266" s="246"/>
      <c r="J266" s="242"/>
      <c r="K266" s="242"/>
      <c r="L266" s="247"/>
      <c r="M266" s="248"/>
      <c r="N266" s="249"/>
      <c r="O266" s="249"/>
      <c r="P266" s="249"/>
      <c r="Q266" s="249"/>
      <c r="R266" s="249"/>
      <c r="S266" s="249"/>
      <c r="T266" s="250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1" t="s">
        <v>175</v>
      </c>
      <c r="AU266" s="251" t="s">
        <v>85</v>
      </c>
      <c r="AV266" s="14" t="s">
        <v>85</v>
      </c>
      <c r="AW266" s="14" t="s">
        <v>39</v>
      </c>
      <c r="AX266" s="14" t="s">
        <v>77</v>
      </c>
      <c r="AY266" s="251" t="s">
        <v>164</v>
      </c>
    </row>
    <row r="267" s="15" customFormat="1">
      <c r="A267" s="15"/>
      <c r="B267" s="252"/>
      <c r="C267" s="253"/>
      <c r="D267" s="226" t="s">
        <v>175</v>
      </c>
      <c r="E267" s="254" t="s">
        <v>20</v>
      </c>
      <c r="F267" s="255" t="s">
        <v>225</v>
      </c>
      <c r="G267" s="253"/>
      <c r="H267" s="256">
        <v>6</v>
      </c>
      <c r="I267" s="257"/>
      <c r="J267" s="253"/>
      <c r="K267" s="253"/>
      <c r="L267" s="258"/>
      <c r="M267" s="259"/>
      <c r="N267" s="260"/>
      <c r="O267" s="260"/>
      <c r="P267" s="260"/>
      <c r="Q267" s="260"/>
      <c r="R267" s="260"/>
      <c r="S267" s="260"/>
      <c r="T267" s="261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T267" s="262" t="s">
        <v>175</v>
      </c>
      <c r="AU267" s="262" t="s">
        <v>85</v>
      </c>
      <c r="AV267" s="15" t="s">
        <v>171</v>
      </c>
      <c r="AW267" s="15" t="s">
        <v>39</v>
      </c>
      <c r="AX267" s="15" t="s">
        <v>22</v>
      </c>
      <c r="AY267" s="262" t="s">
        <v>164</v>
      </c>
    </row>
    <row r="268" s="12" customFormat="1" ht="22.8" customHeight="1">
      <c r="A268" s="12"/>
      <c r="B268" s="197"/>
      <c r="C268" s="198"/>
      <c r="D268" s="199" t="s">
        <v>76</v>
      </c>
      <c r="E268" s="211" t="s">
        <v>85</v>
      </c>
      <c r="F268" s="211" t="s">
        <v>397</v>
      </c>
      <c r="G268" s="198"/>
      <c r="H268" s="198"/>
      <c r="I268" s="201"/>
      <c r="J268" s="212">
        <f>BK268</f>
        <v>0</v>
      </c>
      <c r="K268" s="198"/>
      <c r="L268" s="203"/>
      <c r="M268" s="204"/>
      <c r="N268" s="205"/>
      <c r="O268" s="205"/>
      <c r="P268" s="206">
        <f>SUM(P269:P292)</f>
        <v>0</v>
      </c>
      <c r="Q268" s="205"/>
      <c r="R268" s="206">
        <f>SUM(R269:R292)</f>
        <v>1473.8973989000001</v>
      </c>
      <c r="S268" s="205"/>
      <c r="T268" s="207">
        <f>SUM(T269:T292)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08" t="s">
        <v>22</v>
      </c>
      <c r="AT268" s="209" t="s">
        <v>76</v>
      </c>
      <c r="AU268" s="209" t="s">
        <v>22</v>
      </c>
      <c r="AY268" s="208" t="s">
        <v>164</v>
      </c>
      <c r="BK268" s="210">
        <f>SUM(BK269:BK292)</f>
        <v>0</v>
      </c>
    </row>
    <row r="269" s="2" customFormat="1" ht="14.4" customHeight="1">
      <c r="A269" s="39"/>
      <c r="B269" s="40"/>
      <c r="C269" s="213" t="s">
        <v>398</v>
      </c>
      <c r="D269" s="213" t="s">
        <v>166</v>
      </c>
      <c r="E269" s="214" t="s">
        <v>399</v>
      </c>
      <c r="F269" s="215" t="s">
        <v>400</v>
      </c>
      <c r="G269" s="216" t="s">
        <v>401</v>
      </c>
      <c r="H269" s="217">
        <v>2350</v>
      </c>
      <c r="I269" s="218"/>
      <c r="J269" s="219">
        <f>ROUND(I269*H269,2)</f>
        <v>0</v>
      </c>
      <c r="K269" s="215" t="s">
        <v>170</v>
      </c>
      <c r="L269" s="45"/>
      <c r="M269" s="220" t="s">
        <v>20</v>
      </c>
      <c r="N269" s="221" t="s">
        <v>48</v>
      </c>
      <c r="O269" s="85"/>
      <c r="P269" s="222">
        <f>O269*H269</f>
        <v>0</v>
      </c>
      <c r="Q269" s="222">
        <v>0.00048000000000000001</v>
      </c>
      <c r="R269" s="222">
        <f>Q269*H269</f>
        <v>1.1280000000000001</v>
      </c>
      <c r="S269" s="222">
        <v>0</v>
      </c>
      <c r="T269" s="223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24" t="s">
        <v>171</v>
      </c>
      <c r="AT269" s="224" t="s">
        <v>166</v>
      </c>
      <c r="AU269" s="224" t="s">
        <v>85</v>
      </c>
      <c r="AY269" s="18" t="s">
        <v>164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8" t="s">
        <v>22</v>
      </c>
      <c r="BK269" s="225">
        <f>ROUND(I269*H269,2)</f>
        <v>0</v>
      </c>
      <c r="BL269" s="18" t="s">
        <v>171</v>
      </c>
      <c r="BM269" s="224" t="s">
        <v>402</v>
      </c>
    </row>
    <row r="270" s="2" customFormat="1">
      <c r="A270" s="39"/>
      <c r="B270" s="40"/>
      <c r="C270" s="41"/>
      <c r="D270" s="226" t="s">
        <v>173</v>
      </c>
      <c r="E270" s="41"/>
      <c r="F270" s="227" t="s">
        <v>403</v>
      </c>
      <c r="G270" s="41"/>
      <c r="H270" s="41"/>
      <c r="I270" s="228"/>
      <c r="J270" s="41"/>
      <c r="K270" s="41"/>
      <c r="L270" s="45"/>
      <c r="M270" s="229"/>
      <c r="N270" s="230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173</v>
      </c>
      <c r="AU270" s="18" t="s">
        <v>85</v>
      </c>
    </row>
    <row r="271" s="13" customFormat="1">
      <c r="A271" s="13"/>
      <c r="B271" s="231"/>
      <c r="C271" s="232"/>
      <c r="D271" s="226" t="s">
        <v>175</v>
      </c>
      <c r="E271" s="233" t="s">
        <v>20</v>
      </c>
      <c r="F271" s="234" t="s">
        <v>404</v>
      </c>
      <c r="G271" s="232"/>
      <c r="H271" s="233" t="s">
        <v>20</v>
      </c>
      <c r="I271" s="235"/>
      <c r="J271" s="232"/>
      <c r="K271" s="232"/>
      <c r="L271" s="236"/>
      <c r="M271" s="237"/>
      <c r="N271" s="238"/>
      <c r="O271" s="238"/>
      <c r="P271" s="238"/>
      <c r="Q271" s="238"/>
      <c r="R271" s="238"/>
      <c r="S271" s="238"/>
      <c r="T271" s="239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0" t="s">
        <v>175</v>
      </c>
      <c r="AU271" s="240" t="s">
        <v>85</v>
      </c>
      <c r="AV271" s="13" t="s">
        <v>22</v>
      </c>
      <c r="AW271" s="13" t="s">
        <v>39</v>
      </c>
      <c r="AX271" s="13" t="s">
        <v>77</v>
      </c>
      <c r="AY271" s="240" t="s">
        <v>164</v>
      </c>
    </row>
    <row r="272" s="14" customFormat="1">
      <c r="A272" s="14"/>
      <c r="B272" s="241"/>
      <c r="C272" s="242"/>
      <c r="D272" s="226" t="s">
        <v>175</v>
      </c>
      <c r="E272" s="243" t="s">
        <v>20</v>
      </c>
      <c r="F272" s="244" t="s">
        <v>405</v>
      </c>
      <c r="G272" s="242"/>
      <c r="H272" s="245">
        <v>2350</v>
      </c>
      <c r="I272" s="246"/>
      <c r="J272" s="242"/>
      <c r="K272" s="242"/>
      <c r="L272" s="247"/>
      <c r="M272" s="248"/>
      <c r="N272" s="249"/>
      <c r="O272" s="249"/>
      <c r="P272" s="249"/>
      <c r="Q272" s="249"/>
      <c r="R272" s="249"/>
      <c r="S272" s="249"/>
      <c r="T272" s="250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1" t="s">
        <v>175</v>
      </c>
      <c r="AU272" s="251" t="s">
        <v>85</v>
      </c>
      <c r="AV272" s="14" t="s">
        <v>85</v>
      </c>
      <c r="AW272" s="14" t="s">
        <v>39</v>
      </c>
      <c r="AX272" s="14" t="s">
        <v>22</v>
      </c>
      <c r="AY272" s="251" t="s">
        <v>164</v>
      </c>
    </row>
    <row r="273" s="2" customFormat="1" ht="14.4" customHeight="1">
      <c r="A273" s="39"/>
      <c r="B273" s="40"/>
      <c r="C273" s="213" t="s">
        <v>406</v>
      </c>
      <c r="D273" s="213" t="s">
        <v>166</v>
      </c>
      <c r="E273" s="214" t="s">
        <v>407</v>
      </c>
      <c r="F273" s="215" t="s">
        <v>408</v>
      </c>
      <c r="G273" s="216" t="s">
        <v>401</v>
      </c>
      <c r="H273" s="217">
        <v>2350</v>
      </c>
      <c r="I273" s="218"/>
      <c r="J273" s="219">
        <f>ROUND(I273*H273,2)</f>
        <v>0</v>
      </c>
      <c r="K273" s="215" t="s">
        <v>170</v>
      </c>
      <c r="L273" s="45"/>
      <c r="M273" s="220" t="s">
        <v>20</v>
      </c>
      <c r="N273" s="221" t="s">
        <v>48</v>
      </c>
      <c r="O273" s="85"/>
      <c r="P273" s="222">
        <f>O273*H273</f>
        <v>0</v>
      </c>
      <c r="Q273" s="222">
        <v>0</v>
      </c>
      <c r="R273" s="222">
        <f>Q273*H273</f>
        <v>0</v>
      </c>
      <c r="S273" s="222">
        <v>0</v>
      </c>
      <c r="T273" s="223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24" t="s">
        <v>171</v>
      </c>
      <c r="AT273" s="224" t="s">
        <v>166</v>
      </c>
      <c r="AU273" s="224" t="s">
        <v>85</v>
      </c>
      <c r="AY273" s="18" t="s">
        <v>164</v>
      </c>
      <c r="BE273" s="225">
        <f>IF(N273="základní",J273,0)</f>
        <v>0</v>
      </c>
      <c r="BF273" s="225">
        <f>IF(N273="snížená",J273,0)</f>
        <v>0</v>
      </c>
      <c r="BG273" s="225">
        <f>IF(N273="zákl. přenesená",J273,0)</f>
        <v>0</v>
      </c>
      <c r="BH273" s="225">
        <f>IF(N273="sníž. přenesená",J273,0)</f>
        <v>0</v>
      </c>
      <c r="BI273" s="225">
        <f>IF(N273="nulová",J273,0)</f>
        <v>0</v>
      </c>
      <c r="BJ273" s="18" t="s">
        <v>22</v>
      </c>
      <c r="BK273" s="225">
        <f>ROUND(I273*H273,2)</f>
        <v>0</v>
      </c>
      <c r="BL273" s="18" t="s">
        <v>171</v>
      </c>
      <c r="BM273" s="224" t="s">
        <v>409</v>
      </c>
    </row>
    <row r="274" s="2" customFormat="1">
      <c r="A274" s="39"/>
      <c r="B274" s="40"/>
      <c r="C274" s="41"/>
      <c r="D274" s="226" t="s">
        <v>173</v>
      </c>
      <c r="E274" s="41"/>
      <c r="F274" s="227" t="s">
        <v>410</v>
      </c>
      <c r="G274" s="41"/>
      <c r="H274" s="41"/>
      <c r="I274" s="228"/>
      <c r="J274" s="41"/>
      <c r="K274" s="41"/>
      <c r="L274" s="45"/>
      <c r="M274" s="229"/>
      <c r="N274" s="230"/>
      <c r="O274" s="85"/>
      <c r="P274" s="85"/>
      <c r="Q274" s="85"/>
      <c r="R274" s="85"/>
      <c r="S274" s="85"/>
      <c r="T274" s="86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T274" s="18" t="s">
        <v>173</v>
      </c>
      <c r="AU274" s="18" t="s">
        <v>85</v>
      </c>
    </row>
    <row r="275" s="13" customFormat="1">
      <c r="A275" s="13"/>
      <c r="B275" s="231"/>
      <c r="C275" s="232"/>
      <c r="D275" s="226" t="s">
        <v>175</v>
      </c>
      <c r="E275" s="233" t="s">
        <v>20</v>
      </c>
      <c r="F275" s="234" t="s">
        <v>404</v>
      </c>
      <c r="G275" s="232"/>
      <c r="H275" s="233" t="s">
        <v>20</v>
      </c>
      <c r="I275" s="235"/>
      <c r="J275" s="232"/>
      <c r="K275" s="232"/>
      <c r="L275" s="236"/>
      <c r="M275" s="237"/>
      <c r="N275" s="238"/>
      <c r="O275" s="238"/>
      <c r="P275" s="238"/>
      <c r="Q275" s="238"/>
      <c r="R275" s="238"/>
      <c r="S275" s="238"/>
      <c r="T275" s="239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0" t="s">
        <v>175</v>
      </c>
      <c r="AU275" s="240" t="s">
        <v>85</v>
      </c>
      <c r="AV275" s="13" t="s">
        <v>22</v>
      </c>
      <c r="AW275" s="13" t="s">
        <v>39</v>
      </c>
      <c r="AX275" s="13" t="s">
        <v>77</v>
      </c>
      <c r="AY275" s="240" t="s">
        <v>164</v>
      </c>
    </row>
    <row r="276" s="14" customFormat="1">
      <c r="A276" s="14"/>
      <c r="B276" s="241"/>
      <c r="C276" s="242"/>
      <c r="D276" s="226" t="s">
        <v>175</v>
      </c>
      <c r="E276" s="243" t="s">
        <v>20</v>
      </c>
      <c r="F276" s="244" t="s">
        <v>405</v>
      </c>
      <c r="G276" s="242"/>
      <c r="H276" s="245">
        <v>2350</v>
      </c>
      <c r="I276" s="246"/>
      <c r="J276" s="242"/>
      <c r="K276" s="242"/>
      <c r="L276" s="247"/>
      <c r="M276" s="248"/>
      <c r="N276" s="249"/>
      <c r="O276" s="249"/>
      <c r="P276" s="249"/>
      <c r="Q276" s="249"/>
      <c r="R276" s="249"/>
      <c r="S276" s="249"/>
      <c r="T276" s="250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1" t="s">
        <v>175</v>
      </c>
      <c r="AU276" s="251" t="s">
        <v>85</v>
      </c>
      <c r="AV276" s="14" t="s">
        <v>85</v>
      </c>
      <c r="AW276" s="14" t="s">
        <v>39</v>
      </c>
      <c r="AX276" s="14" t="s">
        <v>22</v>
      </c>
      <c r="AY276" s="251" t="s">
        <v>164</v>
      </c>
    </row>
    <row r="277" s="2" customFormat="1" ht="14.4" customHeight="1">
      <c r="A277" s="39"/>
      <c r="B277" s="40"/>
      <c r="C277" s="263" t="s">
        <v>411</v>
      </c>
      <c r="D277" s="263" t="s">
        <v>270</v>
      </c>
      <c r="E277" s="264" t="s">
        <v>412</v>
      </c>
      <c r="F277" s="265" t="s">
        <v>413</v>
      </c>
      <c r="G277" s="266" t="s">
        <v>273</v>
      </c>
      <c r="H277" s="267">
        <v>1465.2000000000001</v>
      </c>
      <c r="I277" s="268"/>
      <c r="J277" s="269">
        <f>ROUND(I277*H277,2)</f>
        <v>0</v>
      </c>
      <c r="K277" s="265" t="s">
        <v>170</v>
      </c>
      <c r="L277" s="270"/>
      <c r="M277" s="271" t="s">
        <v>20</v>
      </c>
      <c r="N277" s="272" t="s">
        <v>48</v>
      </c>
      <c r="O277" s="85"/>
      <c r="P277" s="222">
        <f>O277*H277</f>
        <v>0</v>
      </c>
      <c r="Q277" s="222">
        <v>1</v>
      </c>
      <c r="R277" s="222">
        <f>Q277*H277</f>
        <v>1465.2000000000001</v>
      </c>
      <c r="S277" s="222">
        <v>0</v>
      </c>
      <c r="T277" s="223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24" t="s">
        <v>226</v>
      </c>
      <c r="AT277" s="224" t="s">
        <v>270</v>
      </c>
      <c r="AU277" s="224" t="s">
        <v>85</v>
      </c>
      <c r="AY277" s="18" t="s">
        <v>164</v>
      </c>
      <c r="BE277" s="225">
        <f>IF(N277="základní",J277,0)</f>
        <v>0</v>
      </c>
      <c r="BF277" s="225">
        <f>IF(N277="snížená",J277,0)</f>
        <v>0</v>
      </c>
      <c r="BG277" s="225">
        <f>IF(N277="zákl. přenesená",J277,0)</f>
        <v>0</v>
      </c>
      <c r="BH277" s="225">
        <f>IF(N277="sníž. přenesená",J277,0)</f>
        <v>0</v>
      </c>
      <c r="BI277" s="225">
        <f>IF(N277="nulová",J277,0)</f>
        <v>0</v>
      </c>
      <c r="BJ277" s="18" t="s">
        <v>22</v>
      </c>
      <c r="BK277" s="225">
        <f>ROUND(I277*H277,2)</f>
        <v>0</v>
      </c>
      <c r="BL277" s="18" t="s">
        <v>171</v>
      </c>
      <c r="BM277" s="224" t="s">
        <v>414</v>
      </c>
    </row>
    <row r="278" s="2" customFormat="1">
      <c r="A278" s="39"/>
      <c r="B278" s="40"/>
      <c r="C278" s="41"/>
      <c r="D278" s="226" t="s">
        <v>173</v>
      </c>
      <c r="E278" s="41"/>
      <c r="F278" s="227" t="s">
        <v>413</v>
      </c>
      <c r="G278" s="41"/>
      <c r="H278" s="41"/>
      <c r="I278" s="228"/>
      <c r="J278" s="41"/>
      <c r="K278" s="41"/>
      <c r="L278" s="45"/>
      <c r="M278" s="229"/>
      <c r="N278" s="230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173</v>
      </c>
      <c r="AU278" s="18" t="s">
        <v>85</v>
      </c>
    </row>
    <row r="279" s="13" customFormat="1">
      <c r="A279" s="13"/>
      <c r="B279" s="231"/>
      <c r="C279" s="232"/>
      <c r="D279" s="226" t="s">
        <v>175</v>
      </c>
      <c r="E279" s="233" t="s">
        <v>20</v>
      </c>
      <c r="F279" s="234" t="s">
        <v>415</v>
      </c>
      <c r="G279" s="232"/>
      <c r="H279" s="233" t="s">
        <v>20</v>
      </c>
      <c r="I279" s="235"/>
      <c r="J279" s="232"/>
      <c r="K279" s="232"/>
      <c r="L279" s="236"/>
      <c r="M279" s="237"/>
      <c r="N279" s="238"/>
      <c r="O279" s="238"/>
      <c r="P279" s="238"/>
      <c r="Q279" s="238"/>
      <c r="R279" s="238"/>
      <c r="S279" s="238"/>
      <c r="T279" s="239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0" t="s">
        <v>175</v>
      </c>
      <c r="AU279" s="240" t="s">
        <v>85</v>
      </c>
      <c r="AV279" s="13" t="s">
        <v>22</v>
      </c>
      <c r="AW279" s="13" t="s">
        <v>39</v>
      </c>
      <c r="AX279" s="13" t="s">
        <v>77</v>
      </c>
      <c r="AY279" s="240" t="s">
        <v>164</v>
      </c>
    </row>
    <row r="280" s="14" customFormat="1">
      <c r="A280" s="14"/>
      <c r="B280" s="241"/>
      <c r="C280" s="242"/>
      <c r="D280" s="226" t="s">
        <v>175</v>
      </c>
      <c r="E280" s="243" t="s">
        <v>20</v>
      </c>
      <c r="F280" s="244" t="s">
        <v>416</v>
      </c>
      <c r="G280" s="242"/>
      <c r="H280" s="245">
        <v>1465.2000000000001</v>
      </c>
      <c r="I280" s="246"/>
      <c r="J280" s="242"/>
      <c r="K280" s="242"/>
      <c r="L280" s="247"/>
      <c r="M280" s="248"/>
      <c r="N280" s="249"/>
      <c r="O280" s="249"/>
      <c r="P280" s="249"/>
      <c r="Q280" s="249"/>
      <c r="R280" s="249"/>
      <c r="S280" s="249"/>
      <c r="T280" s="250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1" t="s">
        <v>175</v>
      </c>
      <c r="AU280" s="251" t="s">
        <v>85</v>
      </c>
      <c r="AV280" s="14" t="s">
        <v>85</v>
      </c>
      <c r="AW280" s="14" t="s">
        <v>39</v>
      </c>
      <c r="AX280" s="14" t="s">
        <v>22</v>
      </c>
      <c r="AY280" s="251" t="s">
        <v>164</v>
      </c>
    </row>
    <row r="281" s="2" customFormat="1" ht="14.4" customHeight="1">
      <c r="A281" s="39"/>
      <c r="B281" s="40"/>
      <c r="C281" s="213" t="s">
        <v>417</v>
      </c>
      <c r="D281" s="213" t="s">
        <v>166</v>
      </c>
      <c r="E281" s="214" t="s">
        <v>418</v>
      </c>
      <c r="F281" s="215" t="s">
        <v>419</v>
      </c>
      <c r="G281" s="216" t="s">
        <v>273</v>
      </c>
      <c r="H281" s="217">
        <v>0.082000000000000003</v>
      </c>
      <c r="I281" s="218"/>
      <c r="J281" s="219">
        <f>ROUND(I281*H281,2)</f>
        <v>0</v>
      </c>
      <c r="K281" s="215" t="s">
        <v>170</v>
      </c>
      <c r="L281" s="45"/>
      <c r="M281" s="220" t="s">
        <v>20</v>
      </c>
      <c r="N281" s="221" t="s">
        <v>48</v>
      </c>
      <c r="O281" s="85"/>
      <c r="P281" s="222">
        <f>O281*H281</f>
        <v>0</v>
      </c>
      <c r="Q281" s="222">
        <v>1.04145</v>
      </c>
      <c r="R281" s="222">
        <f>Q281*H281</f>
        <v>0.0853989</v>
      </c>
      <c r="S281" s="222">
        <v>0</v>
      </c>
      <c r="T281" s="223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24" t="s">
        <v>171</v>
      </c>
      <c r="AT281" s="224" t="s">
        <v>166</v>
      </c>
      <c r="AU281" s="224" t="s">
        <v>85</v>
      </c>
      <c r="AY281" s="18" t="s">
        <v>164</v>
      </c>
      <c r="BE281" s="225">
        <f>IF(N281="základní",J281,0)</f>
        <v>0</v>
      </c>
      <c r="BF281" s="225">
        <f>IF(N281="snížená",J281,0)</f>
        <v>0</v>
      </c>
      <c r="BG281" s="225">
        <f>IF(N281="zákl. přenesená",J281,0)</f>
        <v>0</v>
      </c>
      <c r="BH281" s="225">
        <f>IF(N281="sníž. přenesená",J281,0)</f>
        <v>0</v>
      </c>
      <c r="BI281" s="225">
        <f>IF(N281="nulová",J281,0)</f>
        <v>0</v>
      </c>
      <c r="BJ281" s="18" t="s">
        <v>22</v>
      </c>
      <c r="BK281" s="225">
        <f>ROUND(I281*H281,2)</f>
        <v>0</v>
      </c>
      <c r="BL281" s="18" t="s">
        <v>171</v>
      </c>
      <c r="BM281" s="224" t="s">
        <v>420</v>
      </c>
    </row>
    <row r="282" s="2" customFormat="1">
      <c r="A282" s="39"/>
      <c r="B282" s="40"/>
      <c r="C282" s="41"/>
      <c r="D282" s="226" t="s">
        <v>173</v>
      </c>
      <c r="E282" s="41"/>
      <c r="F282" s="227" t="s">
        <v>421</v>
      </c>
      <c r="G282" s="41"/>
      <c r="H282" s="41"/>
      <c r="I282" s="228"/>
      <c r="J282" s="41"/>
      <c r="K282" s="41"/>
      <c r="L282" s="45"/>
      <c r="M282" s="229"/>
      <c r="N282" s="230"/>
      <c r="O282" s="85"/>
      <c r="P282" s="85"/>
      <c r="Q282" s="85"/>
      <c r="R282" s="85"/>
      <c r="S282" s="85"/>
      <c r="T282" s="86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T282" s="18" t="s">
        <v>173</v>
      </c>
      <c r="AU282" s="18" t="s">
        <v>85</v>
      </c>
    </row>
    <row r="283" s="13" customFormat="1">
      <c r="A283" s="13"/>
      <c r="B283" s="231"/>
      <c r="C283" s="232"/>
      <c r="D283" s="226" t="s">
        <v>175</v>
      </c>
      <c r="E283" s="233" t="s">
        <v>20</v>
      </c>
      <c r="F283" s="234" t="s">
        <v>422</v>
      </c>
      <c r="G283" s="232"/>
      <c r="H283" s="233" t="s">
        <v>20</v>
      </c>
      <c r="I283" s="235"/>
      <c r="J283" s="232"/>
      <c r="K283" s="232"/>
      <c r="L283" s="236"/>
      <c r="M283" s="237"/>
      <c r="N283" s="238"/>
      <c r="O283" s="238"/>
      <c r="P283" s="238"/>
      <c r="Q283" s="238"/>
      <c r="R283" s="238"/>
      <c r="S283" s="238"/>
      <c r="T283" s="239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0" t="s">
        <v>175</v>
      </c>
      <c r="AU283" s="240" t="s">
        <v>85</v>
      </c>
      <c r="AV283" s="13" t="s">
        <v>22</v>
      </c>
      <c r="AW283" s="13" t="s">
        <v>39</v>
      </c>
      <c r="AX283" s="13" t="s">
        <v>77</v>
      </c>
      <c r="AY283" s="240" t="s">
        <v>164</v>
      </c>
    </row>
    <row r="284" s="14" customFormat="1">
      <c r="A284" s="14"/>
      <c r="B284" s="241"/>
      <c r="C284" s="242"/>
      <c r="D284" s="226" t="s">
        <v>175</v>
      </c>
      <c r="E284" s="243" t="s">
        <v>20</v>
      </c>
      <c r="F284" s="244" t="s">
        <v>423</v>
      </c>
      <c r="G284" s="242"/>
      <c r="H284" s="245">
        <v>0.082000000000000003</v>
      </c>
      <c r="I284" s="246"/>
      <c r="J284" s="242"/>
      <c r="K284" s="242"/>
      <c r="L284" s="247"/>
      <c r="M284" s="248"/>
      <c r="N284" s="249"/>
      <c r="O284" s="249"/>
      <c r="P284" s="249"/>
      <c r="Q284" s="249"/>
      <c r="R284" s="249"/>
      <c r="S284" s="249"/>
      <c r="T284" s="250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1" t="s">
        <v>175</v>
      </c>
      <c r="AU284" s="251" t="s">
        <v>85</v>
      </c>
      <c r="AV284" s="14" t="s">
        <v>85</v>
      </c>
      <c r="AW284" s="14" t="s">
        <v>39</v>
      </c>
      <c r="AX284" s="14" t="s">
        <v>22</v>
      </c>
      <c r="AY284" s="251" t="s">
        <v>164</v>
      </c>
    </row>
    <row r="285" s="2" customFormat="1" ht="14.4" customHeight="1">
      <c r="A285" s="39"/>
      <c r="B285" s="40"/>
      <c r="C285" s="213" t="s">
        <v>424</v>
      </c>
      <c r="D285" s="213" t="s">
        <v>166</v>
      </c>
      <c r="E285" s="214" t="s">
        <v>425</v>
      </c>
      <c r="F285" s="215" t="s">
        <v>426</v>
      </c>
      <c r="G285" s="216" t="s">
        <v>169</v>
      </c>
      <c r="H285" s="217">
        <v>12</v>
      </c>
      <c r="I285" s="218"/>
      <c r="J285" s="219">
        <f>ROUND(I285*H285,2)</f>
        <v>0</v>
      </c>
      <c r="K285" s="215" t="s">
        <v>170</v>
      </c>
      <c r="L285" s="45"/>
      <c r="M285" s="220" t="s">
        <v>20</v>
      </c>
      <c r="N285" s="221" t="s">
        <v>48</v>
      </c>
      <c r="O285" s="85"/>
      <c r="P285" s="222">
        <f>O285*H285</f>
        <v>0</v>
      </c>
      <c r="Q285" s="222">
        <v>0.108</v>
      </c>
      <c r="R285" s="222">
        <f>Q285*H285</f>
        <v>1.296</v>
      </c>
      <c r="S285" s="222">
        <v>0</v>
      </c>
      <c r="T285" s="223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24" t="s">
        <v>171</v>
      </c>
      <c r="AT285" s="224" t="s">
        <v>166</v>
      </c>
      <c r="AU285" s="224" t="s">
        <v>85</v>
      </c>
      <c r="AY285" s="18" t="s">
        <v>164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8" t="s">
        <v>22</v>
      </c>
      <c r="BK285" s="225">
        <f>ROUND(I285*H285,2)</f>
        <v>0</v>
      </c>
      <c r="BL285" s="18" t="s">
        <v>171</v>
      </c>
      <c r="BM285" s="224" t="s">
        <v>427</v>
      </c>
    </row>
    <row r="286" s="2" customFormat="1">
      <c r="A286" s="39"/>
      <c r="B286" s="40"/>
      <c r="C286" s="41"/>
      <c r="D286" s="226" t="s">
        <v>173</v>
      </c>
      <c r="E286" s="41"/>
      <c r="F286" s="227" t="s">
        <v>428</v>
      </c>
      <c r="G286" s="41"/>
      <c r="H286" s="41"/>
      <c r="I286" s="228"/>
      <c r="J286" s="41"/>
      <c r="K286" s="41"/>
      <c r="L286" s="45"/>
      <c r="M286" s="229"/>
      <c r="N286" s="230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173</v>
      </c>
      <c r="AU286" s="18" t="s">
        <v>85</v>
      </c>
    </row>
    <row r="287" s="13" customFormat="1">
      <c r="A287" s="13"/>
      <c r="B287" s="231"/>
      <c r="C287" s="232"/>
      <c r="D287" s="226" t="s">
        <v>175</v>
      </c>
      <c r="E287" s="233" t="s">
        <v>20</v>
      </c>
      <c r="F287" s="234" t="s">
        <v>429</v>
      </c>
      <c r="G287" s="232"/>
      <c r="H287" s="233" t="s">
        <v>20</v>
      </c>
      <c r="I287" s="235"/>
      <c r="J287" s="232"/>
      <c r="K287" s="232"/>
      <c r="L287" s="236"/>
      <c r="M287" s="237"/>
      <c r="N287" s="238"/>
      <c r="O287" s="238"/>
      <c r="P287" s="238"/>
      <c r="Q287" s="238"/>
      <c r="R287" s="238"/>
      <c r="S287" s="238"/>
      <c r="T287" s="239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0" t="s">
        <v>175</v>
      </c>
      <c r="AU287" s="240" t="s">
        <v>85</v>
      </c>
      <c r="AV287" s="13" t="s">
        <v>22</v>
      </c>
      <c r="AW287" s="13" t="s">
        <v>39</v>
      </c>
      <c r="AX287" s="13" t="s">
        <v>77</v>
      </c>
      <c r="AY287" s="240" t="s">
        <v>164</v>
      </c>
    </row>
    <row r="288" s="14" customFormat="1">
      <c r="A288" s="14"/>
      <c r="B288" s="241"/>
      <c r="C288" s="242"/>
      <c r="D288" s="226" t="s">
        <v>175</v>
      </c>
      <c r="E288" s="243" t="s">
        <v>20</v>
      </c>
      <c r="F288" s="244" t="s">
        <v>430</v>
      </c>
      <c r="G288" s="242"/>
      <c r="H288" s="245">
        <v>12</v>
      </c>
      <c r="I288" s="246"/>
      <c r="J288" s="242"/>
      <c r="K288" s="242"/>
      <c r="L288" s="247"/>
      <c r="M288" s="248"/>
      <c r="N288" s="249"/>
      <c r="O288" s="249"/>
      <c r="P288" s="249"/>
      <c r="Q288" s="249"/>
      <c r="R288" s="249"/>
      <c r="S288" s="249"/>
      <c r="T288" s="250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1" t="s">
        <v>175</v>
      </c>
      <c r="AU288" s="251" t="s">
        <v>85</v>
      </c>
      <c r="AV288" s="14" t="s">
        <v>85</v>
      </c>
      <c r="AW288" s="14" t="s">
        <v>39</v>
      </c>
      <c r="AX288" s="14" t="s">
        <v>22</v>
      </c>
      <c r="AY288" s="251" t="s">
        <v>164</v>
      </c>
    </row>
    <row r="289" s="2" customFormat="1" ht="14.4" customHeight="1">
      <c r="A289" s="39"/>
      <c r="B289" s="40"/>
      <c r="C289" s="263" t="s">
        <v>431</v>
      </c>
      <c r="D289" s="263" t="s">
        <v>270</v>
      </c>
      <c r="E289" s="264" t="s">
        <v>432</v>
      </c>
      <c r="F289" s="265" t="s">
        <v>433</v>
      </c>
      <c r="G289" s="266" t="s">
        <v>434</v>
      </c>
      <c r="H289" s="267">
        <v>2</v>
      </c>
      <c r="I289" s="268"/>
      <c r="J289" s="269">
        <f>ROUND(I289*H289,2)</f>
        <v>0</v>
      </c>
      <c r="K289" s="265" t="s">
        <v>170</v>
      </c>
      <c r="L289" s="270"/>
      <c r="M289" s="271" t="s">
        <v>20</v>
      </c>
      <c r="N289" s="272" t="s">
        <v>48</v>
      </c>
      <c r="O289" s="85"/>
      <c r="P289" s="222">
        <f>O289*H289</f>
        <v>0</v>
      </c>
      <c r="Q289" s="222">
        <v>3.0939999999999999</v>
      </c>
      <c r="R289" s="222">
        <f>Q289*H289</f>
        <v>6.1879999999999997</v>
      </c>
      <c r="S289" s="222">
        <v>0</v>
      </c>
      <c r="T289" s="223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24" t="s">
        <v>226</v>
      </c>
      <c r="AT289" s="224" t="s">
        <v>270</v>
      </c>
      <c r="AU289" s="224" t="s">
        <v>85</v>
      </c>
      <c r="AY289" s="18" t="s">
        <v>164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8" t="s">
        <v>22</v>
      </c>
      <c r="BK289" s="225">
        <f>ROUND(I289*H289,2)</f>
        <v>0</v>
      </c>
      <c r="BL289" s="18" t="s">
        <v>171</v>
      </c>
      <c r="BM289" s="224" t="s">
        <v>435</v>
      </c>
    </row>
    <row r="290" s="2" customFormat="1">
      <c r="A290" s="39"/>
      <c r="B290" s="40"/>
      <c r="C290" s="41"/>
      <c r="D290" s="226" t="s">
        <v>173</v>
      </c>
      <c r="E290" s="41"/>
      <c r="F290" s="227" t="s">
        <v>433</v>
      </c>
      <c r="G290" s="41"/>
      <c r="H290" s="41"/>
      <c r="I290" s="228"/>
      <c r="J290" s="41"/>
      <c r="K290" s="41"/>
      <c r="L290" s="45"/>
      <c r="M290" s="229"/>
      <c r="N290" s="230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173</v>
      </c>
      <c r="AU290" s="18" t="s">
        <v>85</v>
      </c>
    </row>
    <row r="291" s="13" customFormat="1">
      <c r="A291" s="13"/>
      <c r="B291" s="231"/>
      <c r="C291" s="232"/>
      <c r="D291" s="226" t="s">
        <v>175</v>
      </c>
      <c r="E291" s="233" t="s">
        <v>20</v>
      </c>
      <c r="F291" s="234" t="s">
        <v>429</v>
      </c>
      <c r="G291" s="232"/>
      <c r="H291" s="233" t="s">
        <v>20</v>
      </c>
      <c r="I291" s="235"/>
      <c r="J291" s="232"/>
      <c r="K291" s="232"/>
      <c r="L291" s="236"/>
      <c r="M291" s="237"/>
      <c r="N291" s="238"/>
      <c r="O291" s="238"/>
      <c r="P291" s="238"/>
      <c r="Q291" s="238"/>
      <c r="R291" s="238"/>
      <c r="S291" s="238"/>
      <c r="T291" s="23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0" t="s">
        <v>175</v>
      </c>
      <c r="AU291" s="240" t="s">
        <v>85</v>
      </c>
      <c r="AV291" s="13" t="s">
        <v>22</v>
      </c>
      <c r="AW291" s="13" t="s">
        <v>39</v>
      </c>
      <c r="AX291" s="13" t="s">
        <v>77</v>
      </c>
      <c r="AY291" s="240" t="s">
        <v>164</v>
      </c>
    </row>
    <row r="292" s="14" customFormat="1">
      <c r="A292" s="14"/>
      <c r="B292" s="241"/>
      <c r="C292" s="242"/>
      <c r="D292" s="226" t="s">
        <v>175</v>
      </c>
      <c r="E292" s="243" t="s">
        <v>20</v>
      </c>
      <c r="F292" s="244" t="s">
        <v>85</v>
      </c>
      <c r="G292" s="242"/>
      <c r="H292" s="245">
        <v>2</v>
      </c>
      <c r="I292" s="246"/>
      <c r="J292" s="242"/>
      <c r="K292" s="242"/>
      <c r="L292" s="247"/>
      <c r="M292" s="248"/>
      <c r="N292" s="249"/>
      <c r="O292" s="249"/>
      <c r="P292" s="249"/>
      <c r="Q292" s="249"/>
      <c r="R292" s="249"/>
      <c r="S292" s="249"/>
      <c r="T292" s="250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1" t="s">
        <v>175</v>
      </c>
      <c r="AU292" s="251" t="s">
        <v>85</v>
      </c>
      <c r="AV292" s="14" t="s">
        <v>85</v>
      </c>
      <c r="AW292" s="14" t="s">
        <v>39</v>
      </c>
      <c r="AX292" s="14" t="s">
        <v>22</v>
      </c>
      <c r="AY292" s="251" t="s">
        <v>164</v>
      </c>
    </row>
    <row r="293" s="12" customFormat="1" ht="22.8" customHeight="1">
      <c r="A293" s="12"/>
      <c r="B293" s="197"/>
      <c r="C293" s="198"/>
      <c r="D293" s="199" t="s">
        <v>76</v>
      </c>
      <c r="E293" s="211" t="s">
        <v>171</v>
      </c>
      <c r="F293" s="211" t="s">
        <v>436</v>
      </c>
      <c r="G293" s="198"/>
      <c r="H293" s="198"/>
      <c r="I293" s="201"/>
      <c r="J293" s="212">
        <f>BK293</f>
        <v>0</v>
      </c>
      <c r="K293" s="198"/>
      <c r="L293" s="203"/>
      <c r="M293" s="204"/>
      <c r="N293" s="205"/>
      <c r="O293" s="205"/>
      <c r="P293" s="206">
        <f>SUM(P294:P315)</f>
        <v>0</v>
      </c>
      <c r="Q293" s="205"/>
      <c r="R293" s="206">
        <f>SUM(R294:R315)</f>
        <v>116.46626999999998</v>
      </c>
      <c r="S293" s="205"/>
      <c r="T293" s="207">
        <f>SUM(T294:T315)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08" t="s">
        <v>22</v>
      </c>
      <c r="AT293" s="209" t="s">
        <v>76</v>
      </c>
      <c r="AU293" s="209" t="s">
        <v>22</v>
      </c>
      <c r="AY293" s="208" t="s">
        <v>164</v>
      </c>
      <c r="BK293" s="210">
        <f>SUM(BK294:BK315)</f>
        <v>0</v>
      </c>
    </row>
    <row r="294" s="2" customFormat="1" ht="14.4" customHeight="1">
      <c r="A294" s="39"/>
      <c r="B294" s="40"/>
      <c r="C294" s="213" t="s">
        <v>437</v>
      </c>
      <c r="D294" s="213" t="s">
        <v>166</v>
      </c>
      <c r="E294" s="214" t="s">
        <v>438</v>
      </c>
      <c r="F294" s="215" t="s">
        <v>439</v>
      </c>
      <c r="G294" s="216" t="s">
        <v>169</v>
      </c>
      <c r="H294" s="217">
        <v>38.399999999999999</v>
      </c>
      <c r="I294" s="218"/>
      <c r="J294" s="219">
        <f>ROUND(I294*H294,2)</f>
        <v>0</v>
      </c>
      <c r="K294" s="215" t="s">
        <v>170</v>
      </c>
      <c r="L294" s="45"/>
      <c r="M294" s="220" t="s">
        <v>20</v>
      </c>
      <c r="N294" s="221" t="s">
        <v>48</v>
      </c>
      <c r="O294" s="85"/>
      <c r="P294" s="222">
        <f>O294*H294</f>
        <v>0</v>
      </c>
      <c r="Q294" s="222">
        <v>0.24532999999999999</v>
      </c>
      <c r="R294" s="222">
        <f>Q294*H294</f>
        <v>9.4206719999999997</v>
      </c>
      <c r="S294" s="222">
        <v>0</v>
      </c>
      <c r="T294" s="223">
        <f>S294*H294</f>
        <v>0</v>
      </c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R294" s="224" t="s">
        <v>171</v>
      </c>
      <c r="AT294" s="224" t="s">
        <v>166</v>
      </c>
      <c r="AU294" s="224" t="s">
        <v>85</v>
      </c>
      <c r="AY294" s="18" t="s">
        <v>164</v>
      </c>
      <c r="BE294" s="225">
        <f>IF(N294="základní",J294,0)</f>
        <v>0</v>
      </c>
      <c r="BF294" s="225">
        <f>IF(N294="snížená",J294,0)</f>
        <v>0</v>
      </c>
      <c r="BG294" s="225">
        <f>IF(N294="zákl. přenesená",J294,0)</f>
        <v>0</v>
      </c>
      <c r="BH294" s="225">
        <f>IF(N294="sníž. přenesená",J294,0)</f>
        <v>0</v>
      </c>
      <c r="BI294" s="225">
        <f>IF(N294="nulová",J294,0)</f>
        <v>0</v>
      </c>
      <c r="BJ294" s="18" t="s">
        <v>22</v>
      </c>
      <c r="BK294" s="225">
        <f>ROUND(I294*H294,2)</f>
        <v>0</v>
      </c>
      <c r="BL294" s="18" t="s">
        <v>171</v>
      </c>
      <c r="BM294" s="224" t="s">
        <v>440</v>
      </c>
    </row>
    <row r="295" s="2" customFormat="1">
      <c r="A295" s="39"/>
      <c r="B295" s="40"/>
      <c r="C295" s="41"/>
      <c r="D295" s="226" t="s">
        <v>173</v>
      </c>
      <c r="E295" s="41"/>
      <c r="F295" s="227" t="s">
        <v>441</v>
      </c>
      <c r="G295" s="41"/>
      <c r="H295" s="41"/>
      <c r="I295" s="228"/>
      <c r="J295" s="41"/>
      <c r="K295" s="41"/>
      <c r="L295" s="45"/>
      <c r="M295" s="229"/>
      <c r="N295" s="230"/>
      <c r="O295" s="85"/>
      <c r="P295" s="85"/>
      <c r="Q295" s="85"/>
      <c r="R295" s="85"/>
      <c r="S295" s="85"/>
      <c r="T295" s="86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T295" s="18" t="s">
        <v>173</v>
      </c>
      <c r="AU295" s="18" t="s">
        <v>85</v>
      </c>
    </row>
    <row r="296" s="13" customFormat="1">
      <c r="A296" s="13"/>
      <c r="B296" s="231"/>
      <c r="C296" s="232"/>
      <c r="D296" s="226" t="s">
        <v>175</v>
      </c>
      <c r="E296" s="233" t="s">
        <v>20</v>
      </c>
      <c r="F296" s="234" t="s">
        <v>442</v>
      </c>
      <c r="G296" s="232"/>
      <c r="H296" s="233" t="s">
        <v>20</v>
      </c>
      <c r="I296" s="235"/>
      <c r="J296" s="232"/>
      <c r="K296" s="232"/>
      <c r="L296" s="236"/>
      <c r="M296" s="237"/>
      <c r="N296" s="238"/>
      <c r="O296" s="238"/>
      <c r="P296" s="238"/>
      <c r="Q296" s="238"/>
      <c r="R296" s="238"/>
      <c r="S296" s="238"/>
      <c r="T296" s="239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0" t="s">
        <v>175</v>
      </c>
      <c r="AU296" s="240" t="s">
        <v>85</v>
      </c>
      <c r="AV296" s="13" t="s">
        <v>22</v>
      </c>
      <c r="AW296" s="13" t="s">
        <v>39</v>
      </c>
      <c r="AX296" s="13" t="s">
        <v>77</v>
      </c>
      <c r="AY296" s="240" t="s">
        <v>164</v>
      </c>
    </row>
    <row r="297" s="14" customFormat="1">
      <c r="A297" s="14"/>
      <c r="B297" s="241"/>
      <c r="C297" s="242"/>
      <c r="D297" s="226" t="s">
        <v>175</v>
      </c>
      <c r="E297" s="243" t="s">
        <v>20</v>
      </c>
      <c r="F297" s="244" t="s">
        <v>443</v>
      </c>
      <c r="G297" s="242"/>
      <c r="H297" s="245">
        <v>18.5</v>
      </c>
      <c r="I297" s="246"/>
      <c r="J297" s="242"/>
      <c r="K297" s="242"/>
      <c r="L297" s="247"/>
      <c r="M297" s="248"/>
      <c r="N297" s="249"/>
      <c r="O297" s="249"/>
      <c r="P297" s="249"/>
      <c r="Q297" s="249"/>
      <c r="R297" s="249"/>
      <c r="S297" s="249"/>
      <c r="T297" s="250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1" t="s">
        <v>175</v>
      </c>
      <c r="AU297" s="251" t="s">
        <v>85</v>
      </c>
      <c r="AV297" s="14" t="s">
        <v>85</v>
      </c>
      <c r="AW297" s="14" t="s">
        <v>39</v>
      </c>
      <c r="AX297" s="14" t="s">
        <v>77</v>
      </c>
      <c r="AY297" s="251" t="s">
        <v>164</v>
      </c>
    </row>
    <row r="298" s="13" customFormat="1">
      <c r="A298" s="13"/>
      <c r="B298" s="231"/>
      <c r="C298" s="232"/>
      <c r="D298" s="226" t="s">
        <v>175</v>
      </c>
      <c r="E298" s="233" t="s">
        <v>20</v>
      </c>
      <c r="F298" s="234" t="s">
        <v>444</v>
      </c>
      <c r="G298" s="232"/>
      <c r="H298" s="233" t="s">
        <v>20</v>
      </c>
      <c r="I298" s="235"/>
      <c r="J298" s="232"/>
      <c r="K298" s="232"/>
      <c r="L298" s="236"/>
      <c r="M298" s="237"/>
      <c r="N298" s="238"/>
      <c r="O298" s="238"/>
      <c r="P298" s="238"/>
      <c r="Q298" s="238"/>
      <c r="R298" s="238"/>
      <c r="S298" s="238"/>
      <c r="T298" s="239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0" t="s">
        <v>175</v>
      </c>
      <c r="AU298" s="240" t="s">
        <v>85</v>
      </c>
      <c r="AV298" s="13" t="s">
        <v>22</v>
      </c>
      <c r="AW298" s="13" t="s">
        <v>39</v>
      </c>
      <c r="AX298" s="13" t="s">
        <v>77</v>
      </c>
      <c r="AY298" s="240" t="s">
        <v>164</v>
      </c>
    </row>
    <row r="299" s="14" customFormat="1">
      <c r="A299" s="14"/>
      <c r="B299" s="241"/>
      <c r="C299" s="242"/>
      <c r="D299" s="226" t="s">
        <v>175</v>
      </c>
      <c r="E299" s="243" t="s">
        <v>20</v>
      </c>
      <c r="F299" s="244" t="s">
        <v>445</v>
      </c>
      <c r="G299" s="242"/>
      <c r="H299" s="245">
        <v>19.899999999999999</v>
      </c>
      <c r="I299" s="246"/>
      <c r="J299" s="242"/>
      <c r="K299" s="242"/>
      <c r="L299" s="247"/>
      <c r="M299" s="248"/>
      <c r="N299" s="249"/>
      <c r="O299" s="249"/>
      <c r="P299" s="249"/>
      <c r="Q299" s="249"/>
      <c r="R299" s="249"/>
      <c r="S299" s="249"/>
      <c r="T299" s="250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1" t="s">
        <v>175</v>
      </c>
      <c r="AU299" s="251" t="s">
        <v>85</v>
      </c>
      <c r="AV299" s="14" t="s">
        <v>85</v>
      </c>
      <c r="AW299" s="14" t="s">
        <v>39</v>
      </c>
      <c r="AX299" s="14" t="s">
        <v>77</v>
      </c>
      <c r="AY299" s="251" t="s">
        <v>164</v>
      </c>
    </row>
    <row r="300" s="15" customFormat="1">
      <c r="A300" s="15"/>
      <c r="B300" s="252"/>
      <c r="C300" s="253"/>
      <c r="D300" s="226" t="s">
        <v>175</v>
      </c>
      <c r="E300" s="254" t="s">
        <v>20</v>
      </c>
      <c r="F300" s="255" t="s">
        <v>225</v>
      </c>
      <c r="G300" s="253"/>
      <c r="H300" s="256">
        <v>38.399999999999999</v>
      </c>
      <c r="I300" s="257"/>
      <c r="J300" s="253"/>
      <c r="K300" s="253"/>
      <c r="L300" s="258"/>
      <c r="M300" s="259"/>
      <c r="N300" s="260"/>
      <c r="O300" s="260"/>
      <c r="P300" s="260"/>
      <c r="Q300" s="260"/>
      <c r="R300" s="260"/>
      <c r="S300" s="260"/>
      <c r="T300" s="261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T300" s="262" t="s">
        <v>175</v>
      </c>
      <c r="AU300" s="262" t="s">
        <v>85</v>
      </c>
      <c r="AV300" s="15" t="s">
        <v>171</v>
      </c>
      <c r="AW300" s="15" t="s">
        <v>39</v>
      </c>
      <c r="AX300" s="15" t="s">
        <v>22</v>
      </c>
      <c r="AY300" s="262" t="s">
        <v>164</v>
      </c>
    </row>
    <row r="301" s="2" customFormat="1" ht="14.4" customHeight="1">
      <c r="A301" s="39"/>
      <c r="B301" s="40"/>
      <c r="C301" s="213" t="s">
        <v>446</v>
      </c>
      <c r="D301" s="213" t="s">
        <v>166</v>
      </c>
      <c r="E301" s="214" t="s">
        <v>447</v>
      </c>
      <c r="F301" s="215" t="s">
        <v>448</v>
      </c>
      <c r="G301" s="216" t="s">
        <v>169</v>
      </c>
      <c r="H301" s="217">
        <v>3</v>
      </c>
      <c r="I301" s="218"/>
      <c r="J301" s="219">
        <f>ROUND(I301*H301,2)</f>
        <v>0</v>
      </c>
      <c r="K301" s="215" t="s">
        <v>170</v>
      </c>
      <c r="L301" s="45"/>
      <c r="M301" s="220" t="s">
        <v>20</v>
      </c>
      <c r="N301" s="221" t="s">
        <v>48</v>
      </c>
      <c r="O301" s="85"/>
      <c r="P301" s="222">
        <f>O301*H301</f>
        <v>0</v>
      </c>
      <c r="Q301" s="222">
        <v>0.18051</v>
      </c>
      <c r="R301" s="222">
        <f>Q301*H301</f>
        <v>0.54153000000000007</v>
      </c>
      <c r="S301" s="222">
        <v>0</v>
      </c>
      <c r="T301" s="223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24" t="s">
        <v>171</v>
      </c>
      <c r="AT301" s="224" t="s">
        <v>166</v>
      </c>
      <c r="AU301" s="224" t="s">
        <v>85</v>
      </c>
      <c r="AY301" s="18" t="s">
        <v>164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18" t="s">
        <v>22</v>
      </c>
      <c r="BK301" s="225">
        <f>ROUND(I301*H301,2)</f>
        <v>0</v>
      </c>
      <c r="BL301" s="18" t="s">
        <v>171</v>
      </c>
      <c r="BM301" s="224" t="s">
        <v>449</v>
      </c>
    </row>
    <row r="302" s="2" customFormat="1">
      <c r="A302" s="39"/>
      <c r="B302" s="40"/>
      <c r="C302" s="41"/>
      <c r="D302" s="226" t="s">
        <v>173</v>
      </c>
      <c r="E302" s="41"/>
      <c r="F302" s="227" t="s">
        <v>450</v>
      </c>
      <c r="G302" s="41"/>
      <c r="H302" s="41"/>
      <c r="I302" s="228"/>
      <c r="J302" s="41"/>
      <c r="K302" s="41"/>
      <c r="L302" s="45"/>
      <c r="M302" s="229"/>
      <c r="N302" s="230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173</v>
      </c>
      <c r="AU302" s="18" t="s">
        <v>85</v>
      </c>
    </row>
    <row r="303" s="13" customFormat="1">
      <c r="A303" s="13"/>
      <c r="B303" s="231"/>
      <c r="C303" s="232"/>
      <c r="D303" s="226" t="s">
        <v>175</v>
      </c>
      <c r="E303" s="233" t="s">
        <v>20</v>
      </c>
      <c r="F303" s="234" t="s">
        <v>451</v>
      </c>
      <c r="G303" s="232"/>
      <c r="H303" s="233" t="s">
        <v>20</v>
      </c>
      <c r="I303" s="235"/>
      <c r="J303" s="232"/>
      <c r="K303" s="232"/>
      <c r="L303" s="236"/>
      <c r="M303" s="237"/>
      <c r="N303" s="238"/>
      <c r="O303" s="238"/>
      <c r="P303" s="238"/>
      <c r="Q303" s="238"/>
      <c r="R303" s="238"/>
      <c r="S303" s="238"/>
      <c r="T303" s="239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0" t="s">
        <v>175</v>
      </c>
      <c r="AU303" s="240" t="s">
        <v>85</v>
      </c>
      <c r="AV303" s="13" t="s">
        <v>22</v>
      </c>
      <c r="AW303" s="13" t="s">
        <v>39</v>
      </c>
      <c r="AX303" s="13" t="s">
        <v>77</v>
      </c>
      <c r="AY303" s="240" t="s">
        <v>164</v>
      </c>
    </row>
    <row r="304" s="14" customFormat="1">
      <c r="A304" s="14"/>
      <c r="B304" s="241"/>
      <c r="C304" s="242"/>
      <c r="D304" s="226" t="s">
        <v>175</v>
      </c>
      <c r="E304" s="243" t="s">
        <v>20</v>
      </c>
      <c r="F304" s="244" t="s">
        <v>452</v>
      </c>
      <c r="G304" s="242"/>
      <c r="H304" s="245">
        <v>3</v>
      </c>
      <c r="I304" s="246"/>
      <c r="J304" s="242"/>
      <c r="K304" s="242"/>
      <c r="L304" s="247"/>
      <c r="M304" s="248"/>
      <c r="N304" s="249"/>
      <c r="O304" s="249"/>
      <c r="P304" s="249"/>
      <c r="Q304" s="249"/>
      <c r="R304" s="249"/>
      <c r="S304" s="249"/>
      <c r="T304" s="250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1" t="s">
        <v>175</v>
      </c>
      <c r="AU304" s="251" t="s">
        <v>85</v>
      </c>
      <c r="AV304" s="14" t="s">
        <v>85</v>
      </c>
      <c r="AW304" s="14" t="s">
        <v>39</v>
      </c>
      <c r="AX304" s="14" t="s">
        <v>22</v>
      </c>
      <c r="AY304" s="251" t="s">
        <v>164</v>
      </c>
    </row>
    <row r="305" s="2" customFormat="1" ht="14.4" customHeight="1">
      <c r="A305" s="39"/>
      <c r="B305" s="40"/>
      <c r="C305" s="213" t="s">
        <v>453</v>
      </c>
      <c r="D305" s="213" t="s">
        <v>166</v>
      </c>
      <c r="E305" s="214" t="s">
        <v>454</v>
      </c>
      <c r="F305" s="215" t="s">
        <v>455</v>
      </c>
      <c r="G305" s="216" t="s">
        <v>180</v>
      </c>
      <c r="H305" s="217">
        <v>41.25</v>
      </c>
      <c r="I305" s="218"/>
      <c r="J305" s="219">
        <f>ROUND(I305*H305,2)</f>
        <v>0</v>
      </c>
      <c r="K305" s="215" t="s">
        <v>170</v>
      </c>
      <c r="L305" s="45"/>
      <c r="M305" s="220" t="s">
        <v>20</v>
      </c>
      <c r="N305" s="221" t="s">
        <v>48</v>
      </c>
      <c r="O305" s="85"/>
      <c r="P305" s="222">
        <f>O305*H305</f>
        <v>0</v>
      </c>
      <c r="Q305" s="222">
        <v>1.8899999999999999</v>
      </c>
      <c r="R305" s="222">
        <f>Q305*H305</f>
        <v>77.962499999999991</v>
      </c>
      <c r="S305" s="222">
        <v>0</v>
      </c>
      <c r="T305" s="223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24" t="s">
        <v>171</v>
      </c>
      <c r="AT305" s="224" t="s">
        <v>166</v>
      </c>
      <c r="AU305" s="224" t="s">
        <v>85</v>
      </c>
      <c r="AY305" s="18" t="s">
        <v>164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18" t="s">
        <v>22</v>
      </c>
      <c r="BK305" s="225">
        <f>ROUND(I305*H305,2)</f>
        <v>0</v>
      </c>
      <c r="BL305" s="18" t="s">
        <v>171</v>
      </c>
      <c r="BM305" s="224" t="s">
        <v>456</v>
      </c>
    </row>
    <row r="306" s="2" customFormat="1">
      <c r="A306" s="39"/>
      <c r="B306" s="40"/>
      <c r="C306" s="41"/>
      <c r="D306" s="226" t="s">
        <v>173</v>
      </c>
      <c r="E306" s="41"/>
      <c r="F306" s="227" t="s">
        <v>457</v>
      </c>
      <c r="G306" s="41"/>
      <c r="H306" s="41"/>
      <c r="I306" s="228"/>
      <c r="J306" s="41"/>
      <c r="K306" s="41"/>
      <c r="L306" s="45"/>
      <c r="M306" s="229"/>
      <c r="N306" s="230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173</v>
      </c>
      <c r="AU306" s="18" t="s">
        <v>85</v>
      </c>
    </row>
    <row r="307" s="13" customFormat="1">
      <c r="A307" s="13"/>
      <c r="B307" s="231"/>
      <c r="C307" s="232"/>
      <c r="D307" s="226" t="s">
        <v>175</v>
      </c>
      <c r="E307" s="233" t="s">
        <v>20</v>
      </c>
      <c r="F307" s="234" t="s">
        <v>458</v>
      </c>
      <c r="G307" s="232"/>
      <c r="H307" s="233" t="s">
        <v>20</v>
      </c>
      <c r="I307" s="235"/>
      <c r="J307" s="232"/>
      <c r="K307" s="232"/>
      <c r="L307" s="236"/>
      <c r="M307" s="237"/>
      <c r="N307" s="238"/>
      <c r="O307" s="238"/>
      <c r="P307" s="238"/>
      <c r="Q307" s="238"/>
      <c r="R307" s="238"/>
      <c r="S307" s="238"/>
      <c r="T307" s="239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0" t="s">
        <v>175</v>
      </c>
      <c r="AU307" s="240" t="s">
        <v>85</v>
      </c>
      <c r="AV307" s="13" t="s">
        <v>22</v>
      </c>
      <c r="AW307" s="13" t="s">
        <v>39</v>
      </c>
      <c r="AX307" s="13" t="s">
        <v>77</v>
      </c>
      <c r="AY307" s="240" t="s">
        <v>164</v>
      </c>
    </row>
    <row r="308" s="14" customFormat="1">
      <c r="A308" s="14"/>
      <c r="B308" s="241"/>
      <c r="C308" s="242"/>
      <c r="D308" s="226" t="s">
        <v>175</v>
      </c>
      <c r="E308" s="243" t="s">
        <v>20</v>
      </c>
      <c r="F308" s="244" t="s">
        <v>214</v>
      </c>
      <c r="G308" s="242"/>
      <c r="H308" s="245">
        <v>41.25</v>
      </c>
      <c r="I308" s="246"/>
      <c r="J308" s="242"/>
      <c r="K308" s="242"/>
      <c r="L308" s="247"/>
      <c r="M308" s="248"/>
      <c r="N308" s="249"/>
      <c r="O308" s="249"/>
      <c r="P308" s="249"/>
      <c r="Q308" s="249"/>
      <c r="R308" s="249"/>
      <c r="S308" s="249"/>
      <c r="T308" s="250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1" t="s">
        <v>175</v>
      </c>
      <c r="AU308" s="251" t="s">
        <v>85</v>
      </c>
      <c r="AV308" s="14" t="s">
        <v>85</v>
      </c>
      <c r="AW308" s="14" t="s">
        <v>39</v>
      </c>
      <c r="AX308" s="14" t="s">
        <v>22</v>
      </c>
      <c r="AY308" s="251" t="s">
        <v>164</v>
      </c>
    </row>
    <row r="309" s="2" customFormat="1" ht="14.4" customHeight="1">
      <c r="A309" s="39"/>
      <c r="B309" s="40"/>
      <c r="C309" s="213" t="s">
        <v>459</v>
      </c>
      <c r="D309" s="213" t="s">
        <v>166</v>
      </c>
      <c r="E309" s="214" t="s">
        <v>460</v>
      </c>
      <c r="F309" s="215" t="s">
        <v>461</v>
      </c>
      <c r="G309" s="216" t="s">
        <v>169</v>
      </c>
      <c r="H309" s="217">
        <v>38.399999999999999</v>
      </c>
      <c r="I309" s="218"/>
      <c r="J309" s="219">
        <f>ROUND(I309*H309,2)</f>
        <v>0</v>
      </c>
      <c r="K309" s="215" t="s">
        <v>170</v>
      </c>
      <c r="L309" s="45"/>
      <c r="M309" s="220" t="s">
        <v>20</v>
      </c>
      <c r="N309" s="221" t="s">
        <v>48</v>
      </c>
      <c r="O309" s="85"/>
      <c r="P309" s="222">
        <f>O309*H309</f>
        <v>0</v>
      </c>
      <c r="Q309" s="222">
        <v>0.74326999999999999</v>
      </c>
      <c r="R309" s="222">
        <f>Q309*H309</f>
        <v>28.541567999999998</v>
      </c>
      <c r="S309" s="222">
        <v>0</v>
      </c>
      <c r="T309" s="223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24" t="s">
        <v>171</v>
      </c>
      <c r="AT309" s="224" t="s">
        <v>166</v>
      </c>
      <c r="AU309" s="224" t="s">
        <v>85</v>
      </c>
      <c r="AY309" s="18" t="s">
        <v>164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8" t="s">
        <v>22</v>
      </c>
      <c r="BK309" s="225">
        <f>ROUND(I309*H309,2)</f>
        <v>0</v>
      </c>
      <c r="BL309" s="18" t="s">
        <v>171</v>
      </c>
      <c r="BM309" s="224" t="s">
        <v>462</v>
      </c>
    </row>
    <row r="310" s="2" customFormat="1">
      <c r="A310" s="39"/>
      <c r="B310" s="40"/>
      <c r="C310" s="41"/>
      <c r="D310" s="226" t="s">
        <v>173</v>
      </c>
      <c r="E310" s="41"/>
      <c r="F310" s="227" t="s">
        <v>463</v>
      </c>
      <c r="G310" s="41"/>
      <c r="H310" s="41"/>
      <c r="I310" s="228"/>
      <c r="J310" s="41"/>
      <c r="K310" s="41"/>
      <c r="L310" s="45"/>
      <c r="M310" s="229"/>
      <c r="N310" s="230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173</v>
      </c>
      <c r="AU310" s="18" t="s">
        <v>85</v>
      </c>
    </row>
    <row r="311" s="13" customFormat="1">
      <c r="A311" s="13"/>
      <c r="B311" s="231"/>
      <c r="C311" s="232"/>
      <c r="D311" s="226" t="s">
        <v>175</v>
      </c>
      <c r="E311" s="233" t="s">
        <v>20</v>
      </c>
      <c r="F311" s="234" t="s">
        <v>442</v>
      </c>
      <c r="G311" s="232"/>
      <c r="H311" s="233" t="s">
        <v>20</v>
      </c>
      <c r="I311" s="235"/>
      <c r="J311" s="232"/>
      <c r="K311" s="232"/>
      <c r="L311" s="236"/>
      <c r="M311" s="237"/>
      <c r="N311" s="238"/>
      <c r="O311" s="238"/>
      <c r="P311" s="238"/>
      <c r="Q311" s="238"/>
      <c r="R311" s="238"/>
      <c r="S311" s="238"/>
      <c r="T311" s="239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0" t="s">
        <v>175</v>
      </c>
      <c r="AU311" s="240" t="s">
        <v>85</v>
      </c>
      <c r="AV311" s="13" t="s">
        <v>22</v>
      </c>
      <c r="AW311" s="13" t="s">
        <v>39</v>
      </c>
      <c r="AX311" s="13" t="s">
        <v>77</v>
      </c>
      <c r="AY311" s="240" t="s">
        <v>164</v>
      </c>
    </row>
    <row r="312" s="14" customFormat="1">
      <c r="A312" s="14"/>
      <c r="B312" s="241"/>
      <c r="C312" s="242"/>
      <c r="D312" s="226" t="s">
        <v>175</v>
      </c>
      <c r="E312" s="243" t="s">
        <v>20</v>
      </c>
      <c r="F312" s="244" t="s">
        <v>443</v>
      </c>
      <c r="G312" s="242"/>
      <c r="H312" s="245">
        <v>18.5</v>
      </c>
      <c r="I312" s="246"/>
      <c r="J312" s="242"/>
      <c r="K312" s="242"/>
      <c r="L312" s="247"/>
      <c r="M312" s="248"/>
      <c r="N312" s="249"/>
      <c r="O312" s="249"/>
      <c r="P312" s="249"/>
      <c r="Q312" s="249"/>
      <c r="R312" s="249"/>
      <c r="S312" s="249"/>
      <c r="T312" s="250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1" t="s">
        <v>175</v>
      </c>
      <c r="AU312" s="251" t="s">
        <v>85</v>
      </c>
      <c r="AV312" s="14" t="s">
        <v>85</v>
      </c>
      <c r="AW312" s="14" t="s">
        <v>39</v>
      </c>
      <c r="AX312" s="14" t="s">
        <v>77</v>
      </c>
      <c r="AY312" s="251" t="s">
        <v>164</v>
      </c>
    </row>
    <row r="313" s="13" customFormat="1">
      <c r="A313" s="13"/>
      <c r="B313" s="231"/>
      <c r="C313" s="232"/>
      <c r="D313" s="226" t="s">
        <v>175</v>
      </c>
      <c r="E313" s="233" t="s">
        <v>20</v>
      </c>
      <c r="F313" s="234" t="s">
        <v>444</v>
      </c>
      <c r="G313" s="232"/>
      <c r="H313" s="233" t="s">
        <v>20</v>
      </c>
      <c r="I313" s="235"/>
      <c r="J313" s="232"/>
      <c r="K313" s="232"/>
      <c r="L313" s="236"/>
      <c r="M313" s="237"/>
      <c r="N313" s="238"/>
      <c r="O313" s="238"/>
      <c r="P313" s="238"/>
      <c r="Q313" s="238"/>
      <c r="R313" s="238"/>
      <c r="S313" s="238"/>
      <c r="T313" s="239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0" t="s">
        <v>175</v>
      </c>
      <c r="AU313" s="240" t="s">
        <v>85</v>
      </c>
      <c r="AV313" s="13" t="s">
        <v>22</v>
      </c>
      <c r="AW313" s="13" t="s">
        <v>39</v>
      </c>
      <c r="AX313" s="13" t="s">
        <v>77</v>
      </c>
      <c r="AY313" s="240" t="s">
        <v>164</v>
      </c>
    </row>
    <row r="314" s="14" customFormat="1">
      <c r="A314" s="14"/>
      <c r="B314" s="241"/>
      <c r="C314" s="242"/>
      <c r="D314" s="226" t="s">
        <v>175</v>
      </c>
      <c r="E314" s="243" t="s">
        <v>20</v>
      </c>
      <c r="F314" s="244" t="s">
        <v>445</v>
      </c>
      <c r="G314" s="242"/>
      <c r="H314" s="245">
        <v>19.899999999999999</v>
      </c>
      <c r="I314" s="246"/>
      <c r="J314" s="242"/>
      <c r="K314" s="242"/>
      <c r="L314" s="247"/>
      <c r="M314" s="248"/>
      <c r="N314" s="249"/>
      <c r="O314" s="249"/>
      <c r="P314" s="249"/>
      <c r="Q314" s="249"/>
      <c r="R314" s="249"/>
      <c r="S314" s="249"/>
      <c r="T314" s="250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1" t="s">
        <v>175</v>
      </c>
      <c r="AU314" s="251" t="s">
        <v>85</v>
      </c>
      <c r="AV314" s="14" t="s">
        <v>85</v>
      </c>
      <c r="AW314" s="14" t="s">
        <v>39</v>
      </c>
      <c r="AX314" s="14" t="s">
        <v>77</v>
      </c>
      <c r="AY314" s="251" t="s">
        <v>164</v>
      </c>
    </row>
    <row r="315" s="15" customFormat="1">
      <c r="A315" s="15"/>
      <c r="B315" s="252"/>
      <c r="C315" s="253"/>
      <c r="D315" s="226" t="s">
        <v>175</v>
      </c>
      <c r="E315" s="254" t="s">
        <v>20</v>
      </c>
      <c r="F315" s="255" t="s">
        <v>225</v>
      </c>
      <c r="G315" s="253"/>
      <c r="H315" s="256">
        <v>38.399999999999999</v>
      </c>
      <c r="I315" s="257"/>
      <c r="J315" s="253"/>
      <c r="K315" s="253"/>
      <c r="L315" s="258"/>
      <c r="M315" s="259"/>
      <c r="N315" s="260"/>
      <c r="O315" s="260"/>
      <c r="P315" s="260"/>
      <c r="Q315" s="260"/>
      <c r="R315" s="260"/>
      <c r="S315" s="260"/>
      <c r="T315" s="261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62" t="s">
        <v>175</v>
      </c>
      <c r="AU315" s="262" t="s">
        <v>85</v>
      </c>
      <c r="AV315" s="15" t="s">
        <v>171</v>
      </c>
      <c r="AW315" s="15" t="s">
        <v>39</v>
      </c>
      <c r="AX315" s="15" t="s">
        <v>22</v>
      </c>
      <c r="AY315" s="262" t="s">
        <v>164</v>
      </c>
    </row>
    <row r="316" s="12" customFormat="1" ht="22.8" customHeight="1">
      <c r="A316" s="12"/>
      <c r="B316" s="197"/>
      <c r="C316" s="198"/>
      <c r="D316" s="199" t="s">
        <v>76</v>
      </c>
      <c r="E316" s="211" t="s">
        <v>200</v>
      </c>
      <c r="F316" s="211" t="s">
        <v>464</v>
      </c>
      <c r="G316" s="198"/>
      <c r="H316" s="198"/>
      <c r="I316" s="201"/>
      <c r="J316" s="212">
        <f>BK316</f>
        <v>0</v>
      </c>
      <c r="K316" s="198"/>
      <c r="L316" s="203"/>
      <c r="M316" s="204"/>
      <c r="N316" s="205"/>
      <c r="O316" s="205"/>
      <c r="P316" s="206">
        <f>SUM(P317:P386)</f>
        <v>0</v>
      </c>
      <c r="Q316" s="205"/>
      <c r="R316" s="206">
        <f>SUM(R317:R386)</f>
        <v>21953.308216000001</v>
      </c>
      <c r="S316" s="205"/>
      <c r="T316" s="207">
        <f>SUM(T317:T386)</f>
        <v>0</v>
      </c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R316" s="208" t="s">
        <v>22</v>
      </c>
      <c r="AT316" s="209" t="s">
        <v>76</v>
      </c>
      <c r="AU316" s="209" t="s">
        <v>22</v>
      </c>
      <c r="AY316" s="208" t="s">
        <v>164</v>
      </c>
      <c r="BK316" s="210">
        <f>SUM(BK317:BK386)</f>
        <v>0</v>
      </c>
    </row>
    <row r="317" s="2" customFormat="1" ht="14.4" customHeight="1">
      <c r="A317" s="39"/>
      <c r="B317" s="40"/>
      <c r="C317" s="213" t="s">
        <v>465</v>
      </c>
      <c r="D317" s="213" t="s">
        <v>166</v>
      </c>
      <c r="E317" s="214" t="s">
        <v>466</v>
      </c>
      <c r="F317" s="215" t="s">
        <v>467</v>
      </c>
      <c r="G317" s="216" t="s">
        <v>169</v>
      </c>
      <c r="H317" s="217">
        <v>1285</v>
      </c>
      <c r="I317" s="218"/>
      <c r="J317" s="219">
        <f>ROUND(I317*H317,2)</f>
        <v>0</v>
      </c>
      <c r="K317" s="215" t="s">
        <v>170</v>
      </c>
      <c r="L317" s="45"/>
      <c r="M317" s="220" t="s">
        <v>20</v>
      </c>
      <c r="N317" s="221" t="s">
        <v>48</v>
      </c>
      <c r="O317" s="85"/>
      <c r="P317" s="222">
        <f>O317*H317</f>
        <v>0</v>
      </c>
      <c r="Q317" s="222">
        <v>0</v>
      </c>
      <c r="R317" s="222">
        <f>Q317*H317</f>
        <v>0</v>
      </c>
      <c r="S317" s="222">
        <v>0</v>
      </c>
      <c r="T317" s="223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24" t="s">
        <v>171</v>
      </c>
      <c r="AT317" s="224" t="s">
        <v>166</v>
      </c>
      <c r="AU317" s="224" t="s">
        <v>85</v>
      </c>
      <c r="AY317" s="18" t="s">
        <v>164</v>
      </c>
      <c r="BE317" s="225">
        <f>IF(N317="základní",J317,0)</f>
        <v>0</v>
      </c>
      <c r="BF317" s="225">
        <f>IF(N317="snížená",J317,0)</f>
        <v>0</v>
      </c>
      <c r="BG317" s="225">
        <f>IF(N317="zákl. přenesená",J317,0)</f>
        <v>0</v>
      </c>
      <c r="BH317" s="225">
        <f>IF(N317="sníž. přenesená",J317,0)</f>
        <v>0</v>
      </c>
      <c r="BI317" s="225">
        <f>IF(N317="nulová",J317,0)</f>
        <v>0</v>
      </c>
      <c r="BJ317" s="18" t="s">
        <v>22</v>
      </c>
      <c r="BK317" s="225">
        <f>ROUND(I317*H317,2)</f>
        <v>0</v>
      </c>
      <c r="BL317" s="18" t="s">
        <v>171</v>
      </c>
      <c r="BM317" s="224" t="s">
        <v>468</v>
      </c>
    </row>
    <row r="318" s="2" customFormat="1">
      <c r="A318" s="39"/>
      <c r="B318" s="40"/>
      <c r="C318" s="41"/>
      <c r="D318" s="226" t="s">
        <v>173</v>
      </c>
      <c r="E318" s="41"/>
      <c r="F318" s="227" t="s">
        <v>469</v>
      </c>
      <c r="G318" s="41"/>
      <c r="H318" s="41"/>
      <c r="I318" s="228"/>
      <c r="J318" s="41"/>
      <c r="K318" s="41"/>
      <c r="L318" s="45"/>
      <c r="M318" s="229"/>
      <c r="N318" s="230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173</v>
      </c>
      <c r="AU318" s="18" t="s">
        <v>85</v>
      </c>
    </row>
    <row r="319" s="13" customFormat="1">
      <c r="A319" s="13"/>
      <c r="B319" s="231"/>
      <c r="C319" s="232"/>
      <c r="D319" s="226" t="s">
        <v>175</v>
      </c>
      <c r="E319" s="233" t="s">
        <v>20</v>
      </c>
      <c r="F319" s="234" t="s">
        <v>470</v>
      </c>
      <c r="G319" s="232"/>
      <c r="H319" s="233" t="s">
        <v>20</v>
      </c>
      <c r="I319" s="235"/>
      <c r="J319" s="232"/>
      <c r="K319" s="232"/>
      <c r="L319" s="236"/>
      <c r="M319" s="237"/>
      <c r="N319" s="238"/>
      <c r="O319" s="238"/>
      <c r="P319" s="238"/>
      <c r="Q319" s="238"/>
      <c r="R319" s="238"/>
      <c r="S319" s="238"/>
      <c r="T319" s="239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0" t="s">
        <v>175</v>
      </c>
      <c r="AU319" s="240" t="s">
        <v>85</v>
      </c>
      <c r="AV319" s="13" t="s">
        <v>22</v>
      </c>
      <c r="AW319" s="13" t="s">
        <v>4</v>
      </c>
      <c r="AX319" s="13" t="s">
        <v>77</v>
      </c>
      <c r="AY319" s="240" t="s">
        <v>164</v>
      </c>
    </row>
    <row r="320" s="13" customFormat="1">
      <c r="A320" s="13"/>
      <c r="B320" s="231"/>
      <c r="C320" s="232"/>
      <c r="D320" s="226" t="s">
        <v>175</v>
      </c>
      <c r="E320" s="233" t="s">
        <v>20</v>
      </c>
      <c r="F320" s="234" t="s">
        <v>471</v>
      </c>
      <c r="G320" s="232"/>
      <c r="H320" s="233" t="s">
        <v>20</v>
      </c>
      <c r="I320" s="235"/>
      <c r="J320" s="232"/>
      <c r="K320" s="232"/>
      <c r="L320" s="236"/>
      <c r="M320" s="237"/>
      <c r="N320" s="238"/>
      <c r="O320" s="238"/>
      <c r="P320" s="238"/>
      <c r="Q320" s="238"/>
      <c r="R320" s="238"/>
      <c r="S320" s="238"/>
      <c r="T320" s="239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0" t="s">
        <v>175</v>
      </c>
      <c r="AU320" s="240" t="s">
        <v>85</v>
      </c>
      <c r="AV320" s="13" t="s">
        <v>22</v>
      </c>
      <c r="AW320" s="13" t="s">
        <v>4</v>
      </c>
      <c r="AX320" s="13" t="s">
        <v>77</v>
      </c>
      <c r="AY320" s="240" t="s">
        <v>164</v>
      </c>
    </row>
    <row r="321" s="14" customFormat="1">
      <c r="A321" s="14"/>
      <c r="B321" s="241"/>
      <c r="C321" s="242"/>
      <c r="D321" s="226" t="s">
        <v>175</v>
      </c>
      <c r="E321" s="243" t="s">
        <v>20</v>
      </c>
      <c r="F321" s="244" t="s">
        <v>472</v>
      </c>
      <c r="G321" s="242"/>
      <c r="H321" s="245">
        <v>1285</v>
      </c>
      <c r="I321" s="246"/>
      <c r="J321" s="242"/>
      <c r="K321" s="242"/>
      <c r="L321" s="247"/>
      <c r="M321" s="248"/>
      <c r="N321" s="249"/>
      <c r="O321" s="249"/>
      <c r="P321" s="249"/>
      <c r="Q321" s="249"/>
      <c r="R321" s="249"/>
      <c r="S321" s="249"/>
      <c r="T321" s="250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1" t="s">
        <v>175</v>
      </c>
      <c r="AU321" s="251" t="s">
        <v>85</v>
      </c>
      <c r="AV321" s="14" t="s">
        <v>85</v>
      </c>
      <c r="AW321" s="14" t="s">
        <v>39</v>
      </c>
      <c r="AX321" s="14" t="s">
        <v>22</v>
      </c>
      <c r="AY321" s="251" t="s">
        <v>164</v>
      </c>
    </row>
    <row r="322" s="2" customFormat="1" ht="14.4" customHeight="1">
      <c r="A322" s="39"/>
      <c r="B322" s="40"/>
      <c r="C322" s="263" t="s">
        <v>473</v>
      </c>
      <c r="D322" s="263" t="s">
        <v>270</v>
      </c>
      <c r="E322" s="264" t="s">
        <v>474</v>
      </c>
      <c r="F322" s="265" t="s">
        <v>475</v>
      </c>
      <c r="G322" s="266" t="s">
        <v>273</v>
      </c>
      <c r="H322" s="267">
        <v>34.088000000000001</v>
      </c>
      <c r="I322" s="268"/>
      <c r="J322" s="269">
        <f>ROUND(I322*H322,2)</f>
        <v>0</v>
      </c>
      <c r="K322" s="265" t="s">
        <v>170</v>
      </c>
      <c r="L322" s="270"/>
      <c r="M322" s="271" t="s">
        <v>20</v>
      </c>
      <c r="N322" s="272" t="s">
        <v>48</v>
      </c>
      <c r="O322" s="85"/>
      <c r="P322" s="222">
        <f>O322*H322</f>
        <v>0</v>
      </c>
      <c r="Q322" s="222">
        <v>1</v>
      </c>
      <c r="R322" s="222">
        <f>Q322*H322</f>
        <v>34.088000000000001</v>
      </c>
      <c r="S322" s="222">
        <v>0</v>
      </c>
      <c r="T322" s="223">
        <f>S322*H322</f>
        <v>0</v>
      </c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R322" s="224" t="s">
        <v>226</v>
      </c>
      <c r="AT322" s="224" t="s">
        <v>270</v>
      </c>
      <c r="AU322" s="224" t="s">
        <v>85</v>
      </c>
      <c r="AY322" s="18" t="s">
        <v>164</v>
      </c>
      <c r="BE322" s="225">
        <f>IF(N322="základní",J322,0)</f>
        <v>0</v>
      </c>
      <c r="BF322" s="225">
        <f>IF(N322="snížená",J322,0)</f>
        <v>0</v>
      </c>
      <c r="BG322" s="225">
        <f>IF(N322="zákl. přenesená",J322,0)</f>
        <v>0</v>
      </c>
      <c r="BH322" s="225">
        <f>IF(N322="sníž. přenesená",J322,0)</f>
        <v>0</v>
      </c>
      <c r="BI322" s="225">
        <f>IF(N322="nulová",J322,0)</f>
        <v>0</v>
      </c>
      <c r="BJ322" s="18" t="s">
        <v>22</v>
      </c>
      <c r="BK322" s="225">
        <f>ROUND(I322*H322,2)</f>
        <v>0</v>
      </c>
      <c r="BL322" s="18" t="s">
        <v>171</v>
      </c>
      <c r="BM322" s="224" t="s">
        <v>476</v>
      </c>
    </row>
    <row r="323" s="2" customFormat="1">
      <c r="A323" s="39"/>
      <c r="B323" s="40"/>
      <c r="C323" s="41"/>
      <c r="D323" s="226" t="s">
        <v>173</v>
      </c>
      <c r="E323" s="41"/>
      <c r="F323" s="227" t="s">
        <v>475</v>
      </c>
      <c r="G323" s="41"/>
      <c r="H323" s="41"/>
      <c r="I323" s="228"/>
      <c r="J323" s="41"/>
      <c r="K323" s="41"/>
      <c r="L323" s="45"/>
      <c r="M323" s="229"/>
      <c r="N323" s="230"/>
      <c r="O323" s="85"/>
      <c r="P323" s="85"/>
      <c r="Q323" s="85"/>
      <c r="R323" s="85"/>
      <c r="S323" s="85"/>
      <c r="T323" s="86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T323" s="18" t="s">
        <v>173</v>
      </c>
      <c r="AU323" s="18" t="s">
        <v>85</v>
      </c>
    </row>
    <row r="324" s="13" customFormat="1">
      <c r="A324" s="13"/>
      <c r="B324" s="231"/>
      <c r="C324" s="232"/>
      <c r="D324" s="226" t="s">
        <v>175</v>
      </c>
      <c r="E324" s="233" t="s">
        <v>20</v>
      </c>
      <c r="F324" s="234" t="s">
        <v>477</v>
      </c>
      <c r="G324" s="232"/>
      <c r="H324" s="233" t="s">
        <v>20</v>
      </c>
      <c r="I324" s="235"/>
      <c r="J324" s="232"/>
      <c r="K324" s="232"/>
      <c r="L324" s="236"/>
      <c r="M324" s="237"/>
      <c r="N324" s="238"/>
      <c r="O324" s="238"/>
      <c r="P324" s="238"/>
      <c r="Q324" s="238"/>
      <c r="R324" s="238"/>
      <c r="S324" s="238"/>
      <c r="T324" s="239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0" t="s">
        <v>175</v>
      </c>
      <c r="AU324" s="240" t="s">
        <v>85</v>
      </c>
      <c r="AV324" s="13" t="s">
        <v>22</v>
      </c>
      <c r="AW324" s="13" t="s">
        <v>39</v>
      </c>
      <c r="AX324" s="13" t="s">
        <v>77</v>
      </c>
      <c r="AY324" s="240" t="s">
        <v>164</v>
      </c>
    </row>
    <row r="325" s="13" customFormat="1">
      <c r="A325" s="13"/>
      <c r="B325" s="231"/>
      <c r="C325" s="232"/>
      <c r="D325" s="226" t="s">
        <v>175</v>
      </c>
      <c r="E325" s="233" t="s">
        <v>20</v>
      </c>
      <c r="F325" s="234" t="s">
        <v>478</v>
      </c>
      <c r="G325" s="232"/>
      <c r="H325" s="233" t="s">
        <v>20</v>
      </c>
      <c r="I325" s="235"/>
      <c r="J325" s="232"/>
      <c r="K325" s="232"/>
      <c r="L325" s="236"/>
      <c r="M325" s="237"/>
      <c r="N325" s="238"/>
      <c r="O325" s="238"/>
      <c r="P325" s="238"/>
      <c r="Q325" s="238"/>
      <c r="R325" s="238"/>
      <c r="S325" s="238"/>
      <c r="T325" s="239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0" t="s">
        <v>175</v>
      </c>
      <c r="AU325" s="240" t="s">
        <v>85</v>
      </c>
      <c r="AV325" s="13" t="s">
        <v>22</v>
      </c>
      <c r="AW325" s="13" t="s">
        <v>39</v>
      </c>
      <c r="AX325" s="13" t="s">
        <v>77</v>
      </c>
      <c r="AY325" s="240" t="s">
        <v>164</v>
      </c>
    </row>
    <row r="326" s="13" customFormat="1">
      <c r="A326" s="13"/>
      <c r="B326" s="231"/>
      <c r="C326" s="232"/>
      <c r="D326" s="226" t="s">
        <v>175</v>
      </c>
      <c r="E326" s="233" t="s">
        <v>20</v>
      </c>
      <c r="F326" s="234" t="s">
        <v>479</v>
      </c>
      <c r="G326" s="232"/>
      <c r="H326" s="233" t="s">
        <v>20</v>
      </c>
      <c r="I326" s="235"/>
      <c r="J326" s="232"/>
      <c r="K326" s="232"/>
      <c r="L326" s="236"/>
      <c r="M326" s="237"/>
      <c r="N326" s="238"/>
      <c r="O326" s="238"/>
      <c r="P326" s="238"/>
      <c r="Q326" s="238"/>
      <c r="R326" s="238"/>
      <c r="S326" s="238"/>
      <c r="T326" s="239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0" t="s">
        <v>175</v>
      </c>
      <c r="AU326" s="240" t="s">
        <v>85</v>
      </c>
      <c r="AV326" s="13" t="s">
        <v>22</v>
      </c>
      <c r="AW326" s="13" t="s">
        <v>39</v>
      </c>
      <c r="AX326" s="13" t="s">
        <v>77</v>
      </c>
      <c r="AY326" s="240" t="s">
        <v>164</v>
      </c>
    </row>
    <row r="327" s="13" customFormat="1">
      <c r="A327" s="13"/>
      <c r="B327" s="231"/>
      <c r="C327" s="232"/>
      <c r="D327" s="226" t="s">
        <v>175</v>
      </c>
      <c r="E327" s="233" t="s">
        <v>20</v>
      </c>
      <c r="F327" s="234" t="s">
        <v>480</v>
      </c>
      <c r="G327" s="232"/>
      <c r="H327" s="233" t="s">
        <v>20</v>
      </c>
      <c r="I327" s="235"/>
      <c r="J327" s="232"/>
      <c r="K327" s="232"/>
      <c r="L327" s="236"/>
      <c r="M327" s="237"/>
      <c r="N327" s="238"/>
      <c r="O327" s="238"/>
      <c r="P327" s="238"/>
      <c r="Q327" s="238"/>
      <c r="R327" s="238"/>
      <c r="S327" s="238"/>
      <c r="T327" s="239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0" t="s">
        <v>175</v>
      </c>
      <c r="AU327" s="240" t="s">
        <v>85</v>
      </c>
      <c r="AV327" s="13" t="s">
        <v>22</v>
      </c>
      <c r="AW327" s="13" t="s">
        <v>39</v>
      </c>
      <c r="AX327" s="13" t="s">
        <v>77</v>
      </c>
      <c r="AY327" s="240" t="s">
        <v>164</v>
      </c>
    </row>
    <row r="328" s="14" customFormat="1">
      <c r="A328" s="14"/>
      <c r="B328" s="241"/>
      <c r="C328" s="242"/>
      <c r="D328" s="226" t="s">
        <v>175</v>
      </c>
      <c r="E328" s="243" t="s">
        <v>20</v>
      </c>
      <c r="F328" s="244" t="s">
        <v>481</v>
      </c>
      <c r="G328" s="242"/>
      <c r="H328" s="245">
        <v>34.088000000000001</v>
      </c>
      <c r="I328" s="246"/>
      <c r="J328" s="242"/>
      <c r="K328" s="242"/>
      <c r="L328" s="247"/>
      <c r="M328" s="248"/>
      <c r="N328" s="249"/>
      <c r="O328" s="249"/>
      <c r="P328" s="249"/>
      <c r="Q328" s="249"/>
      <c r="R328" s="249"/>
      <c r="S328" s="249"/>
      <c r="T328" s="250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1" t="s">
        <v>175</v>
      </c>
      <c r="AU328" s="251" t="s">
        <v>85</v>
      </c>
      <c r="AV328" s="14" t="s">
        <v>85</v>
      </c>
      <c r="AW328" s="14" t="s">
        <v>39</v>
      </c>
      <c r="AX328" s="14" t="s">
        <v>22</v>
      </c>
      <c r="AY328" s="251" t="s">
        <v>164</v>
      </c>
    </row>
    <row r="329" s="2" customFormat="1" ht="14.4" customHeight="1">
      <c r="A329" s="39"/>
      <c r="B329" s="40"/>
      <c r="C329" s="213" t="s">
        <v>482</v>
      </c>
      <c r="D329" s="213" t="s">
        <v>166</v>
      </c>
      <c r="E329" s="214" t="s">
        <v>483</v>
      </c>
      <c r="F329" s="215" t="s">
        <v>484</v>
      </c>
      <c r="G329" s="216" t="s">
        <v>169</v>
      </c>
      <c r="H329" s="217">
        <v>9225</v>
      </c>
      <c r="I329" s="218"/>
      <c r="J329" s="219">
        <f>ROUND(I329*H329,2)</f>
        <v>0</v>
      </c>
      <c r="K329" s="215" t="s">
        <v>170</v>
      </c>
      <c r="L329" s="45"/>
      <c r="M329" s="220" t="s">
        <v>20</v>
      </c>
      <c r="N329" s="221" t="s">
        <v>48</v>
      </c>
      <c r="O329" s="85"/>
      <c r="P329" s="222">
        <f>O329*H329</f>
        <v>0</v>
      </c>
      <c r="Q329" s="222">
        <v>0.48089999999999999</v>
      </c>
      <c r="R329" s="222">
        <f>Q329*H329</f>
        <v>4436.3024999999998</v>
      </c>
      <c r="S329" s="222">
        <v>0</v>
      </c>
      <c r="T329" s="223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24" t="s">
        <v>171</v>
      </c>
      <c r="AT329" s="224" t="s">
        <v>166</v>
      </c>
      <c r="AU329" s="224" t="s">
        <v>85</v>
      </c>
      <c r="AY329" s="18" t="s">
        <v>164</v>
      </c>
      <c r="BE329" s="225">
        <f>IF(N329="základní",J329,0)</f>
        <v>0</v>
      </c>
      <c r="BF329" s="225">
        <f>IF(N329="snížená",J329,0)</f>
        <v>0</v>
      </c>
      <c r="BG329" s="225">
        <f>IF(N329="zákl. přenesená",J329,0)</f>
        <v>0</v>
      </c>
      <c r="BH329" s="225">
        <f>IF(N329="sníž. přenesená",J329,0)</f>
        <v>0</v>
      </c>
      <c r="BI329" s="225">
        <f>IF(N329="nulová",J329,0)</f>
        <v>0</v>
      </c>
      <c r="BJ329" s="18" t="s">
        <v>22</v>
      </c>
      <c r="BK329" s="225">
        <f>ROUND(I329*H329,2)</f>
        <v>0</v>
      </c>
      <c r="BL329" s="18" t="s">
        <v>171</v>
      </c>
      <c r="BM329" s="224" t="s">
        <v>485</v>
      </c>
    </row>
    <row r="330" s="2" customFormat="1">
      <c r="A330" s="39"/>
      <c r="B330" s="40"/>
      <c r="C330" s="41"/>
      <c r="D330" s="226" t="s">
        <v>173</v>
      </c>
      <c r="E330" s="41"/>
      <c r="F330" s="227" t="s">
        <v>486</v>
      </c>
      <c r="G330" s="41"/>
      <c r="H330" s="41"/>
      <c r="I330" s="228"/>
      <c r="J330" s="41"/>
      <c r="K330" s="41"/>
      <c r="L330" s="45"/>
      <c r="M330" s="229"/>
      <c r="N330" s="230"/>
      <c r="O330" s="85"/>
      <c r="P330" s="85"/>
      <c r="Q330" s="85"/>
      <c r="R330" s="85"/>
      <c r="S330" s="85"/>
      <c r="T330" s="86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T330" s="18" t="s">
        <v>173</v>
      </c>
      <c r="AU330" s="18" t="s">
        <v>85</v>
      </c>
    </row>
    <row r="331" s="13" customFormat="1">
      <c r="A331" s="13"/>
      <c r="B331" s="231"/>
      <c r="C331" s="232"/>
      <c r="D331" s="226" t="s">
        <v>175</v>
      </c>
      <c r="E331" s="233" t="s">
        <v>20</v>
      </c>
      <c r="F331" s="234" t="s">
        <v>487</v>
      </c>
      <c r="G331" s="232"/>
      <c r="H331" s="233" t="s">
        <v>20</v>
      </c>
      <c r="I331" s="235"/>
      <c r="J331" s="232"/>
      <c r="K331" s="232"/>
      <c r="L331" s="236"/>
      <c r="M331" s="237"/>
      <c r="N331" s="238"/>
      <c r="O331" s="238"/>
      <c r="P331" s="238"/>
      <c r="Q331" s="238"/>
      <c r="R331" s="238"/>
      <c r="S331" s="238"/>
      <c r="T331" s="239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0" t="s">
        <v>175</v>
      </c>
      <c r="AU331" s="240" t="s">
        <v>85</v>
      </c>
      <c r="AV331" s="13" t="s">
        <v>22</v>
      </c>
      <c r="AW331" s="13" t="s">
        <v>39</v>
      </c>
      <c r="AX331" s="13" t="s">
        <v>77</v>
      </c>
      <c r="AY331" s="240" t="s">
        <v>164</v>
      </c>
    </row>
    <row r="332" s="13" customFormat="1">
      <c r="A332" s="13"/>
      <c r="B332" s="231"/>
      <c r="C332" s="232"/>
      <c r="D332" s="226" t="s">
        <v>175</v>
      </c>
      <c r="E332" s="233" t="s">
        <v>20</v>
      </c>
      <c r="F332" s="234" t="s">
        <v>488</v>
      </c>
      <c r="G332" s="232"/>
      <c r="H332" s="233" t="s">
        <v>20</v>
      </c>
      <c r="I332" s="235"/>
      <c r="J332" s="232"/>
      <c r="K332" s="232"/>
      <c r="L332" s="236"/>
      <c r="M332" s="237"/>
      <c r="N332" s="238"/>
      <c r="O332" s="238"/>
      <c r="P332" s="238"/>
      <c r="Q332" s="238"/>
      <c r="R332" s="238"/>
      <c r="S332" s="238"/>
      <c r="T332" s="239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0" t="s">
        <v>175</v>
      </c>
      <c r="AU332" s="240" t="s">
        <v>85</v>
      </c>
      <c r="AV332" s="13" t="s">
        <v>22</v>
      </c>
      <c r="AW332" s="13" t="s">
        <v>39</v>
      </c>
      <c r="AX332" s="13" t="s">
        <v>77</v>
      </c>
      <c r="AY332" s="240" t="s">
        <v>164</v>
      </c>
    </row>
    <row r="333" s="14" customFormat="1">
      <c r="A333" s="14"/>
      <c r="B333" s="241"/>
      <c r="C333" s="242"/>
      <c r="D333" s="226" t="s">
        <v>175</v>
      </c>
      <c r="E333" s="243" t="s">
        <v>20</v>
      </c>
      <c r="F333" s="244" t="s">
        <v>489</v>
      </c>
      <c r="G333" s="242"/>
      <c r="H333" s="245">
        <v>9225</v>
      </c>
      <c r="I333" s="246"/>
      <c r="J333" s="242"/>
      <c r="K333" s="242"/>
      <c r="L333" s="247"/>
      <c r="M333" s="248"/>
      <c r="N333" s="249"/>
      <c r="O333" s="249"/>
      <c r="P333" s="249"/>
      <c r="Q333" s="249"/>
      <c r="R333" s="249"/>
      <c r="S333" s="249"/>
      <c r="T333" s="250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1" t="s">
        <v>175</v>
      </c>
      <c r="AU333" s="251" t="s">
        <v>85</v>
      </c>
      <c r="AV333" s="14" t="s">
        <v>85</v>
      </c>
      <c r="AW333" s="14" t="s">
        <v>39</v>
      </c>
      <c r="AX333" s="14" t="s">
        <v>22</v>
      </c>
      <c r="AY333" s="251" t="s">
        <v>164</v>
      </c>
    </row>
    <row r="334" s="2" customFormat="1" ht="14.4" customHeight="1">
      <c r="A334" s="39"/>
      <c r="B334" s="40"/>
      <c r="C334" s="213" t="s">
        <v>490</v>
      </c>
      <c r="D334" s="213" t="s">
        <v>166</v>
      </c>
      <c r="E334" s="214" t="s">
        <v>491</v>
      </c>
      <c r="F334" s="215" t="s">
        <v>492</v>
      </c>
      <c r="G334" s="216" t="s">
        <v>169</v>
      </c>
      <c r="H334" s="217">
        <v>9090</v>
      </c>
      <c r="I334" s="218"/>
      <c r="J334" s="219">
        <f>ROUND(I334*H334,2)</f>
        <v>0</v>
      </c>
      <c r="K334" s="215" t="s">
        <v>170</v>
      </c>
      <c r="L334" s="45"/>
      <c r="M334" s="220" t="s">
        <v>20</v>
      </c>
      <c r="N334" s="221" t="s">
        <v>48</v>
      </c>
      <c r="O334" s="85"/>
      <c r="P334" s="222">
        <f>O334*H334</f>
        <v>0</v>
      </c>
      <c r="Q334" s="222">
        <v>0.57299999999999995</v>
      </c>
      <c r="R334" s="222">
        <f>Q334*H334</f>
        <v>5208.5699999999997</v>
      </c>
      <c r="S334" s="222">
        <v>0</v>
      </c>
      <c r="T334" s="223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24" t="s">
        <v>171</v>
      </c>
      <c r="AT334" s="224" t="s">
        <v>166</v>
      </c>
      <c r="AU334" s="224" t="s">
        <v>85</v>
      </c>
      <c r="AY334" s="18" t="s">
        <v>164</v>
      </c>
      <c r="BE334" s="225">
        <f>IF(N334="základní",J334,0)</f>
        <v>0</v>
      </c>
      <c r="BF334" s="225">
        <f>IF(N334="snížená",J334,0)</f>
        <v>0</v>
      </c>
      <c r="BG334" s="225">
        <f>IF(N334="zákl. přenesená",J334,0)</f>
        <v>0</v>
      </c>
      <c r="BH334" s="225">
        <f>IF(N334="sníž. přenesená",J334,0)</f>
        <v>0</v>
      </c>
      <c r="BI334" s="225">
        <f>IF(N334="nulová",J334,0)</f>
        <v>0</v>
      </c>
      <c r="BJ334" s="18" t="s">
        <v>22</v>
      </c>
      <c r="BK334" s="225">
        <f>ROUND(I334*H334,2)</f>
        <v>0</v>
      </c>
      <c r="BL334" s="18" t="s">
        <v>171</v>
      </c>
      <c r="BM334" s="224" t="s">
        <v>493</v>
      </c>
    </row>
    <row r="335" s="2" customFormat="1">
      <c r="A335" s="39"/>
      <c r="B335" s="40"/>
      <c r="C335" s="41"/>
      <c r="D335" s="226" t="s">
        <v>173</v>
      </c>
      <c r="E335" s="41"/>
      <c r="F335" s="227" t="s">
        <v>494</v>
      </c>
      <c r="G335" s="41"/>
      <c r="H335" s="41"/>
      <c r="I335" s="228"/>
      <c r="J335" s="41"/>
      <c r="K335" s="41"/>
      <c r="L335" s="45"/>
      <c r="M335" s="229"/>
      <c r="N335" s="230"/>
      <c r="O335" s="85"/>
      <c r="P335" s="85"/>
      <c r="Q335" s="85"/>
      <c r="R335" s="85"/>
      <c r="S335" s="85"/>
      <c r="T335" s="86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173</v>
      </c>
      <c r="AU335" s="18" t="s">
        <v>85</v>
      </c>
    </row>
    <row r="336" s="13" customFormat="1">
      <c r="A336" s="13"/>
      <c r="B336" s="231"/>
      <c r="C336" s="232"/>
      <c r="D336" s="226" t="s">
        <v>175</v>
      </c>
      <c r="E336" s="233" t="s">
        <v>20</v>
      </c>
      <c r="F336" s="234" t="s">
        <v>487</v>
      </c>
      <c r="G336" s="232"/>
      <c r="H336" s="233" t="s">
        <v>20</v>
      </c>
      <c r="I336" s="235"/>
      <c r="J336" s="232"/>
      <c r="K336" s="232"/>
      <c r="L336" s="236"/>
      <c r="M336" s="237"/>
      <c r="N336" s="238"/>
      <c r="O336" s="238"/>
      <c r="P336" s="238"/>
      <c r="Q336" s="238"/>
      <c r="R336" s="238"/>
      <c r="S336" s="238"/>
      <c r="T336" s="239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0" t="s">
        <v>175</v>
      </c>
      <c r="AU336" s="240" t="s">
        <v>85</v>
      </c>
      <c r="AV336" s="13" t="s">
        <v>22</v>
      </c>
      <c r="AW336" s="13" t="s">
        <v>39</v>
      </c>
      <c r="AX336" s="13" t="s">
        <v>77</v>
      </c>
      <c r="AY336" s="240" t="s">
        <v>164</v>
      </c>
    </row>
    <row r="337" s="13" customFormat="1">
      <c r="A337" s="13"/>
      <c r="B337" s="231"/>
      <c r="C337" s="232"/>
      <c r="D337" s="226" t="s">
        <v>175</v>
      </c>
      <c r="E337" s="233" t="s">
        <v>20</v>
      </c>
      <c r="F337" s="234" t="s">
        <v>488</v>
      </c>
      <c r="G337" s="232"/>
      <c r="H337" s="233" t="s">
        <v>20</v>
      </c>
      <c r="I337" s="235"/>
      <c r="J337" s="232"/>
      <c r="K337" s="232"/>
      <c r="L337" s="236"/>
      <c r="M337" s="237"/>
      <c r="N337" s="238"/>
      <c r="O337" s="238"/>
      <c r="P337" s="238"/>
      <c r="Q337" s="238"/>
      <c r="R337" s="238"/>
      <c r="S337" s="238"/>
      <c r="T337" s="239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0" t="s">
        <v>175</v>
      </c>
      <c r="AU337" s="240" t="s">
        <v>85</v>
      </c>
      <c r="AV337" s="13" t="s">
        <v>22</v>
      </c>
      <c r="AW337" s="13" t="s">
        <v>39</v>
      </c>
      <c r="AX337" s="13" t="s">
        <v>77</v>
      </c>
      <c r="AY337" s="240" t="s">
        <v>164</v>
      </c>
    </row>
    <row r="338" s="14" customFormat="1">
      <c r="A338" s="14"/>
      <c r="B338" s="241"/>
      <c r="C338" s="242"/>
      <c r="D338" s="226" t="s">
        <v>175</v>
      </c>
      <c r="E338" s="243" t="s">
        <v>20</v>
      </c>
      <c r="F338" s="244" t="s">
        <v>489</v>
      </c>
      <c r="G338" s="242"/>
      <c r="H338" s="245">
        <v>9225</v>
      </c>
      <c r="I338" s="246"/>
      <c r="J338" s="242"/>
      <c r="K338" s="242"/>
      <c r="L338" s="247"/>
      <c r="M338" s="248"/>
      <c r="N338" s="249"/>
      <c r="O338" s="249"/>
      <c r="P338" s="249"/>
      <c r="Q338" s="249"/>
      <c r="R338" s="249"/>
      <c r="S338" s="249"/>
      <c r="T338" s="250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1" t="s">
        <v>175</v>
      </c>
      <c r="AU338" s="251" t="s">
        <v>85</v>
      </c>
      <c r="AV338" s="14" t="s">
        <v>85</v>
      </c>
      <c r="AW338" s="14" t="s">
        <v>39</v>
      </c>
      <c r="AX338" s="14" t="s">
        <v>77</v>
      </c>
      <c r="AY338" s="251" t="s">
        <v>164</v>
      </c>
    </row>
    <row r="339" s="13" customFormat="1">
      <c r="A339" s="13"/>
      <c r="B339" s="231"/>
      <c r="C339" s="232"/>
      <c r="D339" s="226" t="s">
        <v>175</v>
      </c>
      <c r="E339" s="233" t="s">
        <v>20</v>
      </c>
      <c r="F339" s="234" t="s">
        <v>495</v>
      </c>
      <c r="G339" s="232"/>
      <c r="H339" s="233" t="s">
        <v>20</v>
      </c>
      <c r="I339" s="235"/>
      <c r="J339" s="232"/>
      <c r="K339" s="232"/>
      <c r="L339" s="236"/>
      <c r="M339" s="237"/>
      <c r="N339" s="238"/>
      <c r="O339" s="238"/>
      <c r="P339" s="238"/>
      <c r="Q339" s="238"/>
      <c r="R339" s="238"/>
      <c r="S339" s="238"/>
      <c r="T339" s="239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0" t="s">
        <v>175</v>
      </c>
      <c r="AU339" s="240" t="s">
        <v>85</v>
      </c>
      <c r="AV339" s="13" t="s">
        <v>22</v>
      </c>
      <c r="AW339" s="13" t="s">
        <v>39</v>
      </c>
      <c r="AX339" s="13" t="s">
        <v>77</v>
      </c>
      <c r="AY339" s="240" t="s">
        <v>164</v>
      </c>
    </row>
    <row r="340" s="14" customFormat="1">
      <c r="A340" s="14"/>
      <c r="B340" s="241"/>
      <c r="C340" s="242"/>
      <c r="D340" s="226" t="s">
        <v>175</v>
      </c>
      <c r="E340" s="243" t="s">
        <v>20</v>
      </c>
      <c r="F340" s="244" t="s">
        <v>496</v>
      </c>
      <c r="G340" s="242"/>
      <c r="H340" s="245">
        <v>-5</v>
      </c>
      <c r="I340" s="246"/>
      <c r="J340" s="242"/>
      <c r="K340" s="242"/>
      <c r="L340" s="247"/>
      <c r="M340" s="248"/>
      <c r="N340" s="249"/>
      <c r="O340" s="249"/>
      <c r="P340" s="249"/>
      <c r="Q340" s="249"/>
      <c r="R340" s="249"/>
      <c r="S340" s="249"/>
      <c r="T340" s="250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1" t="s">
        <v>175</v>
      </c>
      <c r="AU340" s="251" t="s">
        <v>85</v>
      </c>
      <c r="AV340" s="14" t="s">
        <v>85</v>
      </c>
      <c r="AW340" s="14" t="s">
        <v>39</v>
      </c>
      <c r="AX340" s="14" t="s">
        <v>77</v>
      </c>
      <c r="AY340" s="251" t="s">
        <v>164</v>
      </c>
    </row>
    <row r="341" s="13" customFormat="1">
      <c r="A341" s="13"/>
      <c r="B341" s="231"/>
      <c r="C341" s="232"/>
      <c r="D341" s="226" t="s">
        <v>175</v>
      </c>
      <c r="E341" s="233" t="s">
        <v>20</v>
      </c>
      <c r="F341" s="234" t="s">
        <v>497</v>
      </c>
      <c r="G341" s="232"/>
      <c r="H341" s="233" t="s">
        <v>20</v>
      </c>
      <c r="I341" s="235"/>
      <c r="J341" s="232"/>
      <c r="K341" s="232"/>
      <c r="L341" s="236"/>
      <c r="M341" s="237"/>
      <c r="N341" s="238"/>
      <c r="O341" s="238"/>
      <c r="P341" s="238"/>
      <c r="Q341" s="238"/>
      <c r="R341" s="238"/>
      <c r="S341" s="238"/>
      <c r="T341" s="239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0" t="s">
        <v>175</v>
      </c>
      <c r="AU341" s="240" t="s">
        <v>85</v>
      </c>
      <c r="AV341" s="13" t="s">
        <v>22</v>
      </c>
      <c r="AW341" s="13" t="s">
        <v>39</v>
      </c>
      <c r="AX341" s="13" t="s">
        <v>77</v>
      </c>
      <c r="AY341" s="240" t="s">
        <v>164</v>
      </c>
    </row>
    <row r="342" s="14" customFormat="1">
      <c r="A342" s="14"/>
      <c r="B342" s="241"/>
      <c r="C342" s="242"/>
      <c r="D342" s="226" t="s">
        <v>175</v>
      </c>
      <c r="E342" s="243" t="s">
        <v>20</v>
      </c>
      <c r="F342" s="244" t="s">
        <v>498</v>
      </c>
      <c r="G342" s="242"/>
      <c r="H342" s="245">
        <v>-80</v>
      </c>
      <c r="I342" s="246"/>
      <c r="J342" s="242"/>
      <c r="K342" s="242"/>
      <c r="L342" s="247"/>
      <c r="M342" s="248"/>
      <c r="N342" s="249"/>
      <c r="O342" s="249"/>
      <c r="P342" s="249"/>
      <c r="Q342" s="249"/>
      <c r="R342" s="249"/>
      <c r="S342" s="249"/>
      <c r="T342" s="250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1" t="s">
        <v>175</v>
      </c>
      <c r="AU342" s="251" t="s">
        <v>85</v>
      </c>
      <c r="AV342" s="14" t="s">
        <v>85</v>
      </c>
      <c r="AW342" s="14" t="s">
        <v>39</v>
      </c>
      <c r="AX342" s="14" t="s">
        <v>77</v>
      </c>
      <c r="AY342" s="251" t="s">
        <v>164</v>
      </c>
    </row>
    <row r="343" s="13" customFormat="1">
      <c r="A343" s="13"/>
      <c r="B343" s="231"/>
      <c r="C343" s="232"/>
      <c r="D343" s="226" t="s">
        <v>175</v>
      </c>
      <c r="E343" s="233" t="s">
        <v>20</v>
      </c>
      <c r="F343" s="234" t="s">
        <v>499</v>
      </c>
      <c r="G343" s="232"/>
      <c r="H343" s="233" t="s">
        <v>20</v>
      </c>
      <c r="I343" s="235"/>
      <c r="J343" s="232"/>
      <c r="K343" s="232"/>
      <c r="L343" s="236"/>
      <c r="M343" s="237"/>
      <c r="N343" s="238"/>
      <c r="O343" s="238"/>
      <c r="P343" s="238"/>
      <c r="Q343" s="238"/>
      <c r="R343" s="238"/>
      <c r="S343" s="238"/>
      <c r="T343" s="239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0" t="s">
        <v>175</v>
      </c>
      <c r="AU343" s="240" t="s">
        <v>85</v>
      </c>
      <c r="AV343" s="13" t="s">
        <v>22</v>
      </c>
      <c r="AW343" s="13" t="s">
        <v>39</v>
      </c>
      <c r="AX343" s="13" t="s">
        <v>77</v>
      </c>
      <c r="AY343" s="240" t="s">
        <v>164</v>
      </c>
    </row>
    <row r="344" s="14" customFormat="1">
      <c r="A344" s="14"/>
      <c r="B344" s="241"/>
      <c r="C344" s="242"/>
      <c r="D344" s="226" t="s">
        <v>175</v>
      </c>
      <c r="E344" s="243" t="s">
        <v>20</v>
      </c>
      <c r="F344" s="244" t="s">
        <v>500</v>
      </c>
      <c r="G344" s="242"/>
      <c r="H344" s="245">
        <v>-50</v>
      </c>
      <c r="I344" s="246"/>
      <c r="J344" s="242"/>
      <c r="K344" s="242"/>
      <c r="L344" s="247"/>
      <c r="M344" s="248"/>
      <c r="N344" s="249"/>
      <c r="O344" s="249"/>
      <c r="P344" s="249"/>
      <c r="Q344" s="249"/>
      <c r="R344" s="249"/>
      <c r="S344" s="249"/>
      <c r="T344" s="250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1" t="s">
        <v>175</v>
      </c>
      <c r="AU344" s="251" t="s">
        <v>85</v>
      </c>
      <c r="AV344" s="14" t="s">
        <v>85</v>
      </c>
      <c r="AW344" s="14" t="s">
        <v>39</v>
      </c>
      <c r="AX344" s="14" t="s">
        <v>77</v>
      </c>
      <c r="AY344" s="251" t="s">
        <v>164</v>
      </c>
    </row>
    <row r="345" s="15" customFormat="1">
      <c r="A345" s="15"/>
      <c r="B345" s="252"/>
      <c r="C345" s="253"/>
      <c r="D345" s="226" t="s">
        <v>175</v>
      </c>
      <c r="E345" s="254" t="s">
        <v>20</v>
      </c>
      <c r="F345" s="255" t="s">
        <v>225</v>
      </c>
      <c r="G345" s="253"/>
      <c r="H345" s="256">
        <v>9090</v>
      </c>
      <c r="I345" s="257"/>
      <c r="J345" s="253"/>
      <c r="K345" s="253"/>
      <c r="L345" s="258"/>
      <c r="M345" s="259"/>
      <c r="N345" s="260"/>
      <c r="O345" s="260"/>
      <c r="P345" s="260"/>
      <c r="Q345" s="260"/>
      <c r="R345" s="260"/>
      <c r="S345" s="260"/>
      <c r="T345" s="261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T345" s="262" t="s">
        <v>175</v>
      </c>
      <c r="AU345" s="262" t="s">
        <v>85</v>
      </c>
      <c r="AV345" s="15" t="s">
        <v>171</v>
      </c>
      <c r="AW345" s="15" t="s">
        <v>39</v>
      </c>
      <c r="AX345" s="15" t="s">
        <v>22</v>
      </c>
      <c r="AY345" s="262" t="s">
        <v>164</v>
      </c>
    </row>
    <row r="346" s="2" customFormat="1" ht="14.4" customHeight="1">
      <c r="A346" s="39"/>
      <c r="B346" s="40"/>
      <c r="C346" s="213" t="s">
        <v>501</v>
      </c>
      <c r="D346" s="213" t="s">
        <v>166</v>
      </c>
      <c r="E346" s="214" t="s">
        <v>502</v>
      </c>
      <c r="F346" s="215" t="s">
        <v>503</v>
      </c>
      <c r="G346" s="216" t="s">
        <v>169</v>
      </c>
      <c r="H346" s="217">
        <v>10397.5</v>
      </c>
      <c r="I346" s="218"/>
      <c r="J346" s="219">
        <f>ROUND(I346*H346,2)</f>
        <v>0</v>
      </c>
      <c r="K346" s="215" t="s">
        <v>170</v>
      </c>
      <c r="L346" s="45"/>
      <c r="M346" s="220" t="s">
        <v>20</v>
      </c>
      <c r="N346" s="221" t="s">
        <v>48</v>
      </c>
      <c r="O346" s="85"/>
      <c r="P346" s="222">
        <f>O346*H346</f>
        <v>0</v>
      </c>
      <c r="Q346" s="222">
        <v>0.4153</v>
      </c>
      <c r="R346" s="222">
        <f>Q346*H346</f>
        <v>4318.0817500000003</v>
      </c>
      <c r="S346" s="222">
        <v>0</v>
      </c>
      <c r="T346" s="223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24" t="s">
        <v>171</v>
      </c>
      <c r="AT346" s="224" t="s">
        <v>166</v>
      </c>
      <c r="AU346" s="224" t="s">
        <v>85</v>
      </c>
      <c r="AY346" s="18" t="s">
        <v>164</v>
      </c>
      <c r="BE346" s="225">
        <f>IF(N346="základní",J346,0)</f>
        <v>0</v>
      </c>
      <c r="BF346" s="225">
        <f>IF(N346="snížená",J346,0)</f>
        <v>0</v>
      </c>
      <c r="BG346" s="225">
        <f>IF(N346="zákl. přenesená",J346,0)</f>
        <v>0</v>
      </c>
      <c r="BH346" s="225">
        <f>IF(N346="sníž. přenesená",J346,0)</f>
        <v>0</v>
      </c>
      <c r="BI346" s="225">
        <f>IF(N346="nulová",J346,0)</f>
        <v>0</v>
      </c>
      <c r="BJ346" s="18" t="s">
        <v>22</v>
      </c>
      <c r="BK346" s="225">
        <f>ROUND(I346*H346,2)</f>
        <v>0</v>
      </c>
      <c r="BL346" s="18" t="s">
        <v>171</v>
      </c>
      <c r="BM346" s="224" t="s">
        <v>504</v>
      </c>
    </row>
    <row r="347" s="2" customFormat="1">
      <c r="A347" s="39"/>
      <c r="B347" s="40"/>
      <c r="C347" s="41"/>
      <c r="D347" s="226" t="s">
        <v>173</v>
      </c>
      <c r="E347" s="41"/>
      <c r="F347" s="227" t="s">
        <v>505</v>
      </c>
      <c r="G347" s="41"/>
      <c r="H347" s="41"/>
      <c r="I347" s="228"/>
      <c r="J347" s="41"/>
      <c r="K347" s="41"/>
      <c r="L347" s="45"/>
      <c r="M347" s="229"/>
      <c r="N347" s="230"/>
      <c r="O347" s="85"/>
      <c r="P347" s="85"/>
      <c r="Q347" s="85"/>
      <c r="R347" s="85"/>
      <c r="S347" s="85"/>
      <c r="T347" s="86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T347" s="18" t="s">
        <v>173</v>
      </c>
      <c r="AU347" s="18" t="s">
        <v>85</v>
      </c>
    </row>
    <row r="348" s="13" customFormat="1">
      <c r="A348" s="13"/>
      <c r="B348" s="231"/>
      <c r="C348" s="232"/>
      <c r="D348" s="226" t="s">
        <v>175</v>
      </c>
      <c r="E348" s="233" t="s">
        <v>20</v>
      </c>
      <c r="F348" s="234" t="s">
        <v>506</v>
      </c>
      <c r="G348" s="232"/>
      <c r="H348" s="233" t="s">
        <v>20</v>
      </c>
      <c r="I348" s="235"/>
      <c r="J348" s="232"/>
      <c r="K348" s="232"/>
      <c r="L348" s="236"/>
      <c r="M348" s="237"/>
      <c r="N348" s="238"/>
      <c r="O348" s="238"/>
      <c r="P348" s="238"/>
      <c r="Q348" s="238"/>
      <c r="R348" s="238"/>
      <c r="S348" s="238"/>
      <c r="T348" s="239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0" t="s">
        <v>175</v>
      </c>
      <c r="AU348" s="240" t="s">
        <v>85</v>
      </c>
      <c r="AV348" s="13" t="s">
        <v>22</v>
      </c>
      <c r="AW348" s="13" t="s">
        <v>39</v>
      </c>
      <c r="AX348" s="13" t="s">
        <v>77</v>
      </c>
      <c r="AY348" s="240" t="s">
        <v>164</v>
      </c>
    </row>
    <row r="349" s="14" customFormat="1">
      <c r="A349" s="14"/>
      <c r="B349" s="241"/>
      <c r="C349" s="242"/>
      <c r="D349" s="226" t="s">
        <v>175</v>
      </c>
      <c r="E349" s="243" t="s">
        <v>20</v>
      </c>
      <c r="F349" s="244" t="s">
        <v>507</v>
      </c>
      <c r="G349" s="242"/>
      <c r="H349" s="245">
        <v>10397.5</v>
      </c>
      <c r="I349" s="246"/>
      <c r="J349" s="242"/>
      <c r="K349" s="242"/>
      <c r="L349" s="247"/>
      <c r="M349" s="248"/>
      <c r="N349" s="249"/>
      <c r="O349" s="249"/>
      <c r="P349" s="249"/>
      <c r="Q349" s="249"/>
      <c r="R349" s="249"/>
      <c r="S349" s="249"/>
      <c r="T349" s="250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1" t="s">
        <v>175</v>
      </c>
      <c r="AU349" s="251" t="s">
        <v>85</v>
      </c>
      <c r="AV349" s="14" t="s">
        <v>85</v>
      </c>
      <c r="AW349" s="14" t="s">
        <v>39</v>
      </c>
      <c r="AX349" s="14" t="s">
        <v>22</v>
      </c>
      <c r="AY349" s="251" t="s">
        <v>164</v>
      </c>
    </row>
    <row r="350" s="2" customFormat="1" ht="14.4" customHeight="1">
      <c r="A350" s="39"/>
      <c r="B350" s="40"/>
      <c r="C350" s="213" t="s">
        <v>508</v>
      </c>
      <c r="D350" s="213" t="s">
        <v>166</v>
      </c>
      <c r="E350" s="214" t="s">
        <v>509</v>
      </c>
      <c r="F350" s="215" t="s">
        <v>510</v>
      </c>
      <c r="G350" s="216" t="s">
        <v>169</v>
      </c>
      <c r="H350" s="217">
        <v>11257.5</v>
      </c>
      <c r="I350" s="218"/>
      <c r="J350" s="219">
        <f>ROUND(I350*H350,2)</f>
        <v>0</v>
      </c>
      <c r="K350" s="215" t="s">
        <v>170</v>
      </c>
      <c r="L350" s="45"/>
      <c r="M350" s="220" t="s">
        <v>20</v>
      </c>
      <c r="N350" s="221" t="s">
        <v>48</v>
      </c>
      <c r="O350" s="85"/>
      <c r="P350" s="222">
        <f>O350*H350</f>
        <v>0</v>
      </c>
      <c r="Q350" s="222">
        <v>0.46000000000000002</v>
      </c>
      <c r="R350" s="222">
        <f>Q350*H350</f>
        <v>5178.4499999999998</v>
      </c>
      <c r="S350" s="222">
        <v>0</v>
      </c>
      <c r="T350" s="223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24" t="s">
        <v>171</v>
      </c>
      <c r="AT350" s="224" t="s">
        <v>166</v>
      </c>
      <c r="AU350" s="224" t="s">
        <v>85</v>
      </c>
      <c r="AY350" s="18" t="s">
        <v>164</v>
      </c>
      <c r="BE350" s="225">
        <f>IF(N350="základní",J350,0)</f>
        <v>0</v>
      </c>
      <c r="BF350" s="225">
        <f>IF(N350="snížená",J350,0)</f>
        <v>0</v>
      </c>
      <c r="BG350" s="225">
        <f>IF(N350="zákl. přenesená",J350,0)</f>
        <v>0</v>
      </c>
      <c r="BH350" s="225">
        <f>IF(N350="sníž. přenesená",J350,0)</f>
        <v>0</v>
      </c>
      <c r="BI350" s="225">
        <f>IF(N350="nulová",J350,0)</f>
        <v>0</v>
      </c>
      <c r="BJ350" s="18" t="s">
        <v>22</v>
      </c>
      <c r="BK350" s="225">
        <f>ROUND(I350*H350,2)</f>
        <v>0</v>
      </c>
      <c r="BL350" s="18" t="s">
        <v>171</v>
      </c>
      <c r="BM350" s="224" t="s">
        <v>511</v>
      </c>
    </row>
    <row r="351" s="2" customFormat="1">
      <c r="A351" s="39"/>
      <c r="B351" s="40"/>
      <c r="C351" s="41"/>
      <c r="D351" s="226" t="s">
        <v>173</v>
      </c>
      <c r="E351" s="41"/>
      <c r="F351" s="227" t="s">
        <v>512</v>
      </c>
      <c r="G351" s="41"/>
      <c r="H351" s="41"/>
      <c r="I351" s="228"/>
      <c r="J351" s="41"/>
      <c r="K351" s="41"/>
      <c r="L351" s="45"/>
      <c r="M351" s="229"/>
      <c r="N351" s="230"/>
      <c r="O351" s="85"/>
      <c r="P351" s="85"/>
      <c r="Q351" s="85"/>
      <c r="R351" s="85"/>
      <c r="S351" s="85"/>
      <c r="T351" s="86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T351" s="18" t="s">
        <v>173</v>
      </c>
      <c r="AU351" s="18" t="s">
        <v>85</v>
      </c>
    </row>
    <row r="352" s="13" customFormat="1">
      <c r="A352" s="13"/>
      <c r="B352" s="231"/>
      <c r="C352" s="232"/>
      <c r="D352" s="226" t="s">
        <v>175</v>
      </c>
      <c r="E352" s="233" t="s">
        <v>20</v>
      </c>
      <c r="F352" s="234" t="s">
        <v>513</v>
      </c>
      <c r="G352" s="232"/>
      <c r="H352" s="233" t="s">
        <v>20</v>
      </c>
      <c r="I352" s="235"/>
      <c r="J352" s="232"/>
      <c r="K352" s="232"/>
      <c r="L352" s="236"/>
      <c r="M352" s="237"/>
      <c r="N352" s="238"/>
      <c r="O352" s="238"/>
      <c r="P352" s="238"/>
      <c r="Q352" s="238"/>
      <c r="R352" s="238"/>
      <c r="S352" s="238"/>
      <c r="T352" s="239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0" t="s">
        <v>175</v>
      </c>
      <c r="AU352" s="240" t="s">
        <v>85</v>
      </c>
      <c r="AV352" s="13" t="s">
        <v>22</v>
      </c>
      <c r="AW352" s="13" t="s">
        <v>39</v>
      </c>
      <c r="AX352" s="13" t="s">
        <v>77</v>
      </c>
      <c r="AY352" s="240" t="s">
        <v>164</v>
      </c>
    </row>
    <row r="353" s="14" customFormat="1">
      <c r="A353" s="14"/>
      <c r="B353" s="241"/>
      <c r="C353" s="242"/>
      <c r="D353" s="226" t="s">
        <v>175</v>
      </c>
      <c r="E353" s="243" t="s">
        <v>20</v>
      </c>
      <c r="F353" s="244" t="s">
        <v>514</v>
      </c>
      <c r="G353" s="242"/>
      <c r="H353" s="245">
        <v>11257.5</v>
      </c>
      <c r="I353" s="246"/>
      <c r="J353" s="242"/>
      <c r="K353" s="242"/>
      <c r="L353" s="247"/>
      <c r="M353" s="248"/>
      <c r="N353" s="249"/>
      <c r="O353" s="249"/>
      <c r="P353" s="249"/>
      <c r="Q353" s="249"/>
      <c r="R353" s="249"/>
      <c r="S353" s="249"/>
      <c r="T353" s="250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1" t="s">
        <v>175</v>
      </c>
      <c r="AU353" s="251" t="s">
        <v>85</v>
      </c>
      <c r="AV353" s="14" t="s">
        <v>85</v>
      </c>
      <c r="AW353" s="14" t="s">
        <v>39</v>
      </c>
      <c r="AX353" s="14" t="s">
        <v>22</v>
      </c>
      <c r="AY353" s="251" t="s">
        <v>164</v>
      </c>
    </row>
    <row r="354" s="2" customFormat="1" ht="14.4" customHeight="1">
      <c r="A354" s="39"/>
      <c r="B354" s="40"/>
      <c r="C354" s="213" t="s">
        <v>515</v>
      </c>
      <c r="D354" s="213" t="s">
        <v>166</v>
      </c>
      <c r="E354" s="214" t="s">
        <v>516</v>
      </c>
      <c r="F354" s="215" t="s">
        <v>517</v>
      </c>
      <c r="G354" s="216" t="s">
        <v>169</v>
      </c>
      <c r="H354" s="217">
        <v>8756.5</v>
      </c>
      <c r="I354" s="218"/>
      <c r="J354" s="219">
        <f>ROUND(I354*H354,2)</f>
        <v>0</v>
      </c>
      <c r="K354" s="215" t="s">
        <v>170</v>
      </c>
      <c r="L354" s="45"/>
      <c r="M354" s="220" t="s">
        <v>20</v>
      </c>
      <c r="N354" s="221" t="s">
        <v>48</v>
      </c>
      <c r="O354" s="85"/>
      <c r="P354" s="222">
        <f>O354*H354</f>
        <v>0</v>
      </c>
      <c r="Q354" s="222">
        <v>0.18462999999999999</v>
      </c>
      <c r="R354" s="222">
        <f>Q354*H354</f>
        <v>1616.712595</v>
      </c>
      <c r="S354" s="222">
        <v>0</v>
      </c>
      <c r="T354" s="223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24" t="s">
        <v>171</v>
      </c>
      <c r="AT354" s="224" t="s">
        <v>166</v>
      </c>
      <c r="AU354" s="224" t="s">
        <v>85</v>
      </c>
      <c r="AY354" s="18" t="s">
        <v>164</v>
      </c>
      <c r="BE354" s="225">
        <f>IF(N354="základní",J354,0)</f>
        <v>0</v>
      </c>
      <c r="BF354" s="225">
        <f>IF(N354="snížená",J354,0)</f>
        <v>0</v>
      </c>
      <c r="BG354" s="225">
        <f>IF(N354="zákl. přenesená",J354,0)</f>
        <v>0</v>
      </c>
      <c r="BH354" s="225">
        <f>IF(N354="sníž. přenesená",J354,0)</f>
        <v>0</v>
      </c>
      <c r="BI354" s="225">
        <f>IF(N354="nulová",J354,0)</f>
        <v>0</v>
      </c>
      <c r="BJ354" s="18" t="s">
        <v>22</v>
      </c>
      <c r="BK354" s="225">
        <f>ROUND(I354*H354,2)</f>
        <v>0</v>
      </c>
      <c r="BL354" s="18" t="s">
        <v>171</v>
      </c>
      <c r="BM354" s="224" t="s">
        <v>518</v>
      </c>
    </row>
    <row r="355" s="2" customFormat="1">
      <c r="A355" s="39"/>
      <c r="B355" s="40"/>
      <c r="C355" s="41"/>
      <c r="D355" s="226" t="s">
        <v>173</v>
      </c>
      <c r="E355" s="41"/>
      <c r="F355" s="227" t="s">
        <v>519</v>
      </c>
      <c r="G355" s="41"/>
      <c r="H355" s="41"/>
      <c r="I355" s="228"/>
      <c r="J355" s="41"/>
      <c r="K355" s="41"/>
      <c r="L355" s="45"/>
      <c r="M355" s="229"/>
      <c r="N355" s="230"/>
      <c r="O355" s="85"/>
      <c r="P355" s="85"/>
      <c r="Q355" s="85"/>
      <c r="R355" s="85"/>
      <c r="S355" s="85"/>
      <c r="T355" s="86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T355" s="18" t="s">
        <v>173</v>
      </c>
      <c r="AU355" s="18" t="s">
        <v>85</v>
      </c>
    </row>
    <row r="356" s="13" customFormat="1">
      <c r="A356" s="13"/>
      <c r="B356" s="231"/>
      <c r="C356" s="232"/>
      <c r="D356" s="226" t="s">
        <v>175</v>
      </c>
      <c r="E356" s="233" t="s">
        <v>20</v>
      </c>
      <c r="F356" s="234" t="s">
        <v>520</v>
      </c>
      <c r="G356" s="232"/>
      <c r="H356" s="233" t="s">
        <v>20</v>
      </c>
      <c r="I356" s="235"/>
      <c r="J356" s="232"/>
      <c r="K356" s="232"/>
      <c r="L356" s="236"/>
      <c r="M356" s="237"/>
      <c r="N356" s="238"/>
      <c r="O356" s="238"/>
      <c r="P356" s="238"/>
      <c r="Q356" s="238"/>
      <c r="R356" s="238"/>
      <c r="S356" s="238"/>
      <c r="T356" s="239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0" t="s">
        <v>175</v>
      </c>
      <c r="AU356" s="240" t="s">
        <v>85</v>
      </c>
      <c r="AV356" s="13" t="s">
        <v>22</v>
      </c>
      <c r="AW356" s="13" t="s">
        <v>39</v>
      </c>
      <c r="AX356" s="13" t="s">
        <v>77</v>
      </c>
      <c r="AY356" s="240" t="s">
        <v>164</v>
      </c>
    </row>
    <row r="357" s="14" customFormat="1">
      <c r="A357" s="14"/>
      <c r="B357" s="241"/>
      <c r="C357" s="242"/>
      <c r="D357" s="226" t="s">
        <v>175</v>
      </c>
      <c r="E357" s="243" t="s">
        <v>20</v>
      </c>
      <c r="F357" s="244" t="s">
        <v>521</v>
      </c>
      <c r="G357" s="242"/>
      <c r="H357" s="245">
        <v>8756.5</v>
      </c>
      <c r="I357" s="246"/>
      <c r="J357" s="242"/>
      <c r="K357" s="242"/>
      <c r="L357" s="247"/>
      <c r="M357" s="248"/>
      <c r="N357" s="249"/>
      <c r="O357" s="249"/>
      <c r="P357" s="249"/>
      <c r="Q357" s="249"/>
      <c r="R357" s="249"/>
      <c r="S357" s="249"/>
      <c r="T357" s="250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1" t="s">
        <v>175</v>
      </c>
      <c r="AU357" s="251" t="s">
        <v>85</v>
      </c>
      <c r="AV357" s="14" t="s">
        <v>85</v>
      </c>
      <c r="AW357" s="14" t="s">
        <v>39</v>
      </c>
      <c r="AX357" s="14" t="s">
        <v>22</v>
      </c>
      <c r="AY357" s="251" t="s">
        <v>164</v>
      </c>
    </row>
    <row r="358" s="2" customFormat="1" ht="14.4" customHeight="1">
      <c r="A358" s="39"/>
      <c r="B358" s="40"/>
      <c r="C358" s="213" t="s">
        <v>522</v>
      </c>
      <c r="D358" s="213" t="s">
        <v>166</v>
      </c>
      <c r="E358" s="214" t="s">
        <v>523</v>
      </c>
      <c r="F358" s="215" t="s">
        <v>524</v>
      </c>
      <c r="G358" s="216" t="s">
        <v>169</v>
      </c>
      <c r="H358" s="217">
        <v>1162.55</v>
      </c>
      <c r="I358" s="218"/>
      <c r="J358" s="219">
        <f>ROUND(I358*H358,2)</f>
        <v>0</v>
      </c>
      <c r="K358" s="215" t="s">
        <v>170</v>
      </c>
      <c r="L358" s="45"/>
      <c r="M358" s="220" t="s">
        <v>20</v>
      </c>
      <c r="N358" s="221" t="s">
        <v>48</v>
      </c>
      <c r="O358" s="85"/>
      <c r="P358" s="222">
        <f>O358*H358</f>
        <v>0</v>
      </c>
      <c r="Q358" s="222">
        <v>0.23000000000000001</v>
      </c>
      <c r="R358" s="222">
        <f>Q358*H358</f>
        <v>267.38650000000001</v>
      </c>
      <c r="S358" s="222">
        <v>0</v>
      </c>
      <c r="T358" s="223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24" t="s">
        <v>171</v>
      </c>
      <c r="AT358" s="224" t="s">
        <v>166</v>
      </c>
      <c r="AU358" s="224" t="s">
        <v>85</v>
      </c>
      <c r="AY358" s="18" t="s">
        <v>164</v>
      </c>
      <c r="BE358" s="225">
        <f>IF(N358="základní",J358,0)</f>
        <v>0</v>
      </c>
      <c r="BF358" s="225">
        <f>IF(N358="snížená",J358,0)</f>
        <v>0</v>
      </c>
      <c r="BG358" s="225">
        <f>IF(N358="zákl. přenesená",J358,0)</f>
        <v>0</v>
      </c>
      <c r="BH358" s="225">
        <f>IF(N358="sníž. přenesená",J358,0)</f>
        <v>0</v>
      </c>
      <c r="BI358" s="225">
        <f>IF(N358="nulová",J358,0)</f>
        <v>0</v>
      </c>
      <c r="BJ358" s="18" t="s">
        <v>22</v>
      </c>
      <c r="BK358" s="225">
        <f>ROUND(I358*H358,2)</f>
        <v>0</v>
      </c>
      <c r="BL358" s="18" t="s">
        <v>171</v>
      </c>
      <c r="BM358" s="224" t="s">
        <v>525</v>
      </c>
    </row>
    <row r="359" s="2" customFormat="1">
      <c r="A359" s="39"/>
      <c r="B359" s="40"/>
      <c r="C359" s="41"/>
      <c r="D359" s="226" t="s">
        <v>173</v>
      </c>
      <c r="E359" s="41"/>
      <c r="F359" s="227" t="s">
        <v>526</v>
      </c>
      <c r="G359" s="41"/>
      <c r="H359" s="41"/>
      <c r="I359" s="228"/>
      <c r="J359" s="41"/>
      <c r="K359" s="41"/>
      <c r="L359" s="45"/>
      <c r="M359" s="229"/>
      <c r="N359" s="230"/>
      <c r="O359" s="85"/>
      <c r="P359" s="85"/>
      <c r="Q359" s="85"/>
      <c r="R359" s="85"/>
      <c r="S359" s="85"/>
      <c r="T359" s="86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173</v>
      </c>
      <c r="AU359" s="18" t="s">
        <v>85</v>
      </c>
    </row>
    <row r="360" s="13" customFormat="1">
      <c r="A360" s="13"/>
      <c r="B360" s="231"/>
      <c r="C360" s="232"/>
      <c r="D360" s="226" t="s">
        <v>175</v>
      </c>
      <c r="E360" s="233" t="s">
        <v>20</v>
      </c>
      <c r="F360" s="234" t="s">
        <v>527</v>
      </c>
      <c r="G360" s="232"/>
      <c r="H360" s="233" t="s">
        <v>20</v>
      </c>
      <c r="I360" s="235"/>
      <c r="J360" s="232"/>
      <c r="K360" s="232"/>
      <c r="L360" s="236"/>
      <c r="M360" s="237"/>
      <c r="N360" s="238"/>
      <c r="O360" s="238"/>
      <c r="P360" s="238"/>
      <c r="Q360" s="238"/>
      <c r="R360" s="238"/>
      <c r="S360" s="238"/>
      <c r="T360" s="239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0" t="s">
        <v>175</v>
      </c>
      <c r="AU360" s="240" t="s">
        <v>85</v>
      </c>
      <c r="AV360" s="13" t="s">
        <v>22</v>
      </c>
      <c r="AW360" s="13" t="s">
        <v>39</v>
      </c>
      <c r="AX360" s="13" t="s">
        <v>77</v>
      </c>
      <c r="AY360" s="240" t="s">
        <v>164</v>
      </c>
    </row>
    <row r="361" s="14" customFormat="1">
      <c r="A361" s="14"/>
      <c r="B361" s="241"/>
      <c r="C361" s="242"/>
      <c r="D361" s="226" t="s">
        <v>175</v>
      </c>
      <c r="E361" s="243" t="s">
        <v>20</v>
      </c>
      <c r="F361" s="244" t="s">
        <v>343</v>
      </c>
      <c r="G361" s="242"/>
      <c r="H361" s="245">
        <v>1162.55</v>
      </c>
      <c r="I361" s="246"/>
      <c r="J361" s="242"/>
      <c r="K361" s="242"/>
      <c r="L361" s="247"/>
      <c r="M361" s="248"/>
      <c r="N361" s="249"/>
      <c r="O361" s="249"/>
      <c r="P361" s="249"/>
      <c r="Q361" s="249"/>
      <c r="R361" s="249"/>
      <c r="S361" s="249"/>
      <c r="T361" s="250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1" t="s">
        <v>175</v>
      </c>
      <c r="AU361" s="251" t="s">
        <v>85</v>
      </c>
      <c r="AV361" s="14" t="s">
        <v>85</v>
      </c>
      <c r="AW361" s="14" t="s">
        <v>39</v>
      </c>
      <c r="AX361" s="14" t="s">
        <v>22</v>
      </c>
      <c r="AY361" s="251" t="s">
        <v>164</v>
      </c>
    </row>
    <row r="362" s="2" customFormat="1" ht="14.4" customHeight="1">
      <c r="A362" s="39"/>
      <c r="B362" s="40"/>
      <c r="C362" s="213" t="s">
        <v>528</v>
      </c>
      <c r="D362" s="213" t="s">
        <v>166</v>
      </c>
      <c r="E362" s="214" t="s">
        <v>529</v>
      </c>
      <c r="F362" s="215" t="s">
        <v>530</v>
      </c>
      <c r="G362" s="216" t="s">
        <v>169</v>
      </c>
      <c r="H362" s="217">
        <v>17514</v>
      </c>
      <c r="I362" s="218"/>
      <c r="J362" s="219">
        <f>ROUND(I362*H362,2)</f>
        <v>0</v>
      </c>
      <c r="K362" s="215" t="s">
        <v>170</v>
      </c>
      <c r="L362" s="45"/>
      <c r="M362" s="220" t="s">
        <v>20</v>
      </c>
      <c r="N362" s="221" t="s">
        <v>48</v>
      </c>
      <c r="O362" s="85"/>
      <c r="P362" s="222">
        <f>O362*H362</f>
        <v>0</v>
      </c>
      <c r="Q362" s="222">
        <v>0.00060999999999999997</v>
      </c>
      <c r="R362" s="222">
        <f>Q362*H362</f>
        <v>10.683539999999999</v>
      </c>
      <c r="S362" s="222">
        <v>0</v>
      </c>
      <c r="T362" s="223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24" t="s">
        <v>171</v>
      </c>
      <c r="AT362" s="224" t="s">
        <v>166</v>
      </c>
      <c r="AU362" s="224" t="s">
        <v>85</v>
      </c>
      <c r="AY362" s="18" t="s">
        <v>164</v>
      </c>
      <c r="BE362" s="225">
        <f>IF(N362="základní",J362,0)</f>
        <v>0</v>
      </c>
      <c r="BF362" s="225">
        <f>IF(N362="snížená",J362,0)</f>
        <v>0</v>
      </c>
      <c r="BG362" s="225">
        <f>IF(N362="zákl. přenesená",J362,0)</f>
        <v>0</v>
      </c>
      <c r="BH362" s="225">
        <f>IF(N362="sníž. přenesená",J362,0)</f>
        <v>0</v>
      </c>
      <c r="BI362" s="225">
        <f>IF(N362="nulová",J362,0)</f>
        <v>0</v>
      </c>
      <c r="BJ362" s="18" t="s">
        <v>22</v>
      </c>
      <c r="BK362" s="225">
        <f>ROUND(I362*H362,2)</f>
        <v>0</v>
      </c>
      <c r="BL362" s="18" t="s">
        <v>171</v>
      </c>
      <c r="BM362" s="224" t="s">
        <v>531</v>
      </c>
    </row>
    <row r="363" s="2" customFormat="1">
      <c r="A363" s="39"/>
      <c r="B363" s="40"/>
      <c r="C363" s="41"/>
      <c r="D363" s="226" t="s">
        <v>173</v>
      </c>
      <c r="E363" s="41"/>
      <c r="F363" s="227" t="s">
        <v>532</v>
      </c>
      <c r="G363" s="41"/>
      <c r="H363" s="41"/>
      <c r="I363" s="228"/>
      <c r="J363" s="41"/>
      <c r="K363" s="41"/>
      <c r="L363" s="45"/>
      <c r="M363" s="229"/>
      <c r="N363" s="230"/>
      <c r="O363" s="85"/>
      <c r="P363" s="85"/>
      <c r="Q363" s="85"/>
      <c r="R363" s="85"/>
      <c r="S363" s="85"/>
      <c r="T363" s="86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173</v>
      </c>
      <c r="AU363" s="18" t="s">
        <v>85</v>
      </c>
    </row>
    <row r="364" s="13" customFormat="1">
      <c r="A364" s="13"/>
      <c r="B364" s="231"/>
      <c r="C364" s="232"/>
      <c r="D364" s="226" t="s">
        <v>175</v>
      </c>
      <c r="E364" s="233" t="s">
        <v>20</v>
      </c>
      <c r="F364" s="234" t="s">
        <v>533</v>
      </c>
      <c r="G364" s="232"/>
      <c r="H364" s="233" t="s">
        <v>20</v>
      </c>
      <c r="I364" s="235"/>
      <c r="J364" s="232"/>
      <c r="K364" s="232"/>
      <c r="L364" s="236"/>
      <c r="M364" s="237"/>
      <c r="N364" s="238"/>
      <c r="O364" s="238"/>
      <c r="P364" s="238"/>
      <c r="Q364" s="238"/>
      <c r="R364" s="238"/>
      <c r="S364" s="238"/>
      <c r="T364" s="239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0" t="s">
        <v>175</v>
      </c>
      <c r="AU364" s="240" t="s">
        <v>85</v>
      </c>
      <c r="AV364" s="13" t="s">
        <v>22</v>
      </c>
      <c r="AW364" s="13" t="s">
        <v>39</v>
      </c>
      <c r="AX364" s="13" t="s">
        <v>77</v>
      </c>
      <c r="AY364" s="240" t="s">
        <v>164</v>
      </c>
    </row>
    <row r="365" s="13" customFormat="1">
      <c r="A365" s="13"/>
      <c r="B365" s="231"/>
      <c r="C365" s="232"/>
      <c r="D365" s="226" t="s">
        <v>175</v>
      </c>
      <c r="E365" s="233" t="s">
        <v>20</v>
      </c>
      <c r="F365" s="234" t="s">
        <v>534</v>
      </c>
      <c r="G365" s="232"/>
      <c r="H365" s="233" t="s">
        <v>20</v>
      </c>
      <c r="I365" s="235"/>
      <c r="J365" s="232"/>
      <c r="K365" s="232"/>
      <c r="L365" s="236"/>
      <c r="M365" s="237"/>
      <c r="N365" s="238"/>
      <c r="O365" s="238"/>
      <c r="P365" s="238"/>
      <c r="Q365" s="238"/>
      <c r="R365" s="238"/>
      <c r="S365" s="238"/>
      <c r="T365" s="239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0" t="s">
        <v>175</v>
      </c>
      <c r="AU365" s="240" t="s">
        <v>85</v>
      </c>
      <c r="AV365" s="13" t="s">
        <v>22</v>
      </c>
      <c r="AW365" s="13" t="s">
        <v>39</v>
      </c>
      <c r="AX365" s="13" t="s">
        <v>77</v>
      </c>
      <c r="AY365" s="240" t="s">
        <v>164</v>
      </c>
    </row>
    <row r="366" s="14" customFormat="1">
      <c r="A366" s="14"/>
      <c r="B366" s="241"/>
      <c r="C366" s="242"/>
      <c r="D366" s="226" t="s">
        <v>175</v>
      </c>
      <c r="E366" s="243" t="s">
        <v>20</v>
      </c>
      <c r="F366" s="244" t="s">
        <v>535</v>
      </c>
      <c r="G366" s="242"/>
      <c r="H366" s="245">
        <v>8594.5</v>
      </c>
      <c r="I366" s="246"/>
      <c r="J366" s="242"/>
      <c r="K366" s="242"/>
      <c r="L366" s="247"/>
      <c r="M366" s="248"/>
      <c r="N366" s="249"/>
      <c r="O366" s="249"/>
      <c r="P366" s="249"/>
      <c r="Q366" s="249"/>
      <c r="R366" s="249"/>
      <c r="S366" s="249"/>
      <c r="T366" s="250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1" t="s">
        <v>175</v>
      </c>
      <c r="AU366" s="251" t="s">
        <v>85</v>
      </c>
      <c r="AV366" s="14" t="s">
        <v>85</v>
      </c>
      <c r="AW366" s="14" t="s">
        <v>39</v>
      </c>
      <c r="AX366" s="14" t="s">
        <v>77</v>
      </c>
      <c r="AY366" s="251" t="s">
        <v>164</v>
      </c>
    </row>
    <row r="367" s="13" customFormat="1">
      <c r="A367" s="13"/>
      <c r="B367" s="231"/>
      <c r="C367" s="232"/>
      <c r="D367" s="226" t="s">
        <v>175</v>
      </c>
      <c r="E367" s="233" t="s">
        <v>20</v>
      </c>
      <c r="F367" s="234" t="s">
        <v>536</v>
      </c>
      <c r="G367" s="232"/>
      <c r="H367" s="233" t="s">
        <v>20</v>
      </c>
      <c r="I367" s="235"/>
      <c r="J367" s="232"/>
      <c r="K367" s="232"/>
      <c r="L367" s="236"/>
      <c r="M367" s="237"/>
      <c r="N367" s="238"/>
      <c r="O367" s="238"/>
      <c r="P367" s="238"/>
      <c r="Q367" s="238"/>
      <c r="R367" s="238"/>
      <c r="S367" s="238"/>
      <c r="T367" s="239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0" t="s">
        <v>175</v>
      </c>
      <c r="AU367" s="240" t="s">
        <v>85</v>
      </c>
      <c r="AV367" s="13" t="s">
        <v>22</v>
      </c>
      <c r="AW367" s="13" t="s">
        <v>39</v>
      </c>
      <c r="AX367" s="13" t="s">
        <v>77</v>
      </c>
      <c r="AY367" s="240" t="s">
        <v>164</v>
      </c>
    </row>
    <row r="368" s="13" customFormat="1">
      <c r="A368" s="13"/>
      <c r="B368" s="231"/>
      <c r="C368" s="232"/>
      <c r="D368" s="226" t="s">
        <v>175</v>
      </c>
      <c r="E368" s="233" t="s">
        <v>20</v>
      </c>
      <c r="F368" s="234" t="s">
        <v>537</v>
      </c>
      <c r="G368" s="232"/>
      <c r="H368" s="233" t="s">
        <v>20</v>
      </c>
      <c r="I368" s="235"/>
      <c r="J368" s="232"/>
      <c r="K368" s="232"/>
      <c r="L368" s="236"/>
      <c r="M368" s="237"/>
      <c r="N368" s="238"/>
      <c r="O368" s="238"/>
      <c r="P368" s="238"/>
      <c r="Q368" s="238"/>
      <c r="R368" s="238"/>
      <c r="S368" s="238"/>
      <c r="T368" s="239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0" t="s">
        <v>175</v>
      </c>
      <c r="AU368" s="240" t="s">
        <v>85</v>
      </c>
      <c r="AV368" s="13" t="s">
        <v>22</v>
      </c>
      <c r="AW368" s="13" t="s">
        <v>39</v>
      </c>
      <c r="AX368" s="13" t="s">
        <v>77</v>
      </c>
      <c r="AY368" s="240" t="s">
        <v>164</v>
      </c>
    </row>
    <row r="369" s="14" customFormat="1">
      <c r="A369" s="14"/>
      <c r="B369" s="241"/>
      <c r="C369" s="242"/>
      <c r="D369" s="226" t="s">
        <v>175</v>
      </c>
      <c r="E369" s="243" t="s">
        <v>20</v>
      </c>
      <c r="F369" s="244" t="s">
        <v>538</v>
      </c>
      <c r="G369" s="242"/>
      <c r="H369" s="245">
        <v>8919.5</v>
      </c>
      <c r="I369" s="246"/>
      <c r="J369" s="242"/>
      <c r="K369" s="242"/>
      <c r="L369" s="247"/>
      <c r="M369" s="248"/>
      <c r="N369" s="249"/>
      <c r="O369" s="249"/>
      <c r="P369" s="249"/>
      <c r="Q369" s="249"/>
      <c r="R369" s="249"/>
      <c r="S369" s="249"/>
      <c r="T369" s="250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1" t="s">
        <v>175</v>
      </c>
      <c r="AU369" s="251" t="s">
        <v>85</v>
      </c>
      <c r="AV369" s="14" t="s">
        <v>85</v>
      </c>
      <c r="AW369" s="14" t="s">
        <v>39</v>
      </c>
      <c r="AX369" s="14" t="s">
        <v>77</v>
      </c>
      <c r="AY369" s="251" t="s">
        <v>164</v>
      </c>
    </row>
    <row r="370" s="15" customFormat="1">
      <c r="A370" s="15"/>
      <c r="B370" s="252"/>
      <c r="C370" s="253"/>
      <c r="D370" s="226" t="s">
        <v>175</v>
      </c>
      <c r="E370" s="254" t="s">
        <v>20</v>
      </c>
      <c r="F370" s="255" t="s">
        <v>225</v>
      </c>
      <c r="G370" s="253"/>
      <c r="H370" s="256">
        <v>17514</v>
      </c>
      <c r="I370" s="257"/>
      <c r="J370" s="253"/>
      <c r="K370" s="253"/>
      <c r="L370" s="258"/>
      <c r="M370" s="259"/>
      <c r="N370" s="260"/>
      <c r="O370" s="260"/>
      <c r="P370" s="260"/>
      <c r="Q370" s="260"/>
      <c r="R370" s="260"/>
      <c r="S370" s="260"/>
      <c r="T370" s="261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62" t="s">
        <v>175</v>
      </c>
      <c r="AU370" s="262" t="s">
        <v>85</v>
      </c>
      <c r="AV370" s="15" t="s">
        <v>171</v>
      </c>
      <c r="AW370" s="15" t="s">
        <v>39</v>
      </c>
      <c r="AX370" s="15" t="s">
        <v>22</v>
      </c>
      <c r="AY370" s="262" t="s">
        <v>164</v>
      </c>
    </row>
    <row r="371" s="2" customFormat="1" ht="14.4" customHeight="1">
      <c r="A371" s="39"/>
      <c r="B371" s="40"/>
      <c r="C371" s="213" t="s">
        <v>539</v>
      </c>
      <c r="D371" s="213" t="s">
        <v>166</v>
      </c>
      <c r="E371" s="214" t="s">
        <v>540</v>
      </c>
      <c r="F371" s="215" t="s">
        <v>541</v>
      </c>
      <c r="G371" s="216" t="s">
        <v>169</v>
      </c>
      <c r="H371" s="217">
        <v>8501.5</v>
      </c>
      <c r="I371" s="218"/>
      <c r="J371" s="219">
        <f>ROUND(I371*H371,2)</f>
        <v>0</v>
      </c>
      <c r="K371" s="215" t="s">
        <v>170</v>
      </c>
      <c r="L371" s="45"/>
      <c r="M371" s="220" t="s">
        <v>20</v>
      </c>
      <c r="N371" s="221" t="s">
        <v>48</v>
      </c>
      <c r="O371" s="85"/>
      <c r="P371" s="222">
        <f>O371*H371</f>
        <v>0</v>
      </c>
      <c r="Q371" s="222">
        <v>0.10373</v>
      </c>
      <c r="R371" s="222">
        <f>Q371*H371</f>
        <v>881.86059499999999</v>
      </c>
      <c r="S371" s="222">
        <v>0</v>
      </c>
      <c r="T371" s="223">
        <f>S371*H371</f>
        <v>0</v>
      </c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R371" s="224" t="s">
        <v>171</v>
      </c>
      <c r="AT371" s="224" t="s">
        <v>166</v>
      </c>
      <c r="AU371" s="224" t="s">
        <v>85</v>
      </c>
      <c r="AY371" s="18" t="s">
        <v>164</v>
      </c>
      <c r="BE371" s="225">
        <f>IF(N371="základní",J371,0)</f>
        <v>0</v>
      </c>
      <c r="BF371" s="225">
        <f>IF(N371="snížená",J371,0)</f>
        <v>0</v>
      </c>
      <c r="BG371" s="225">
        <f>IF(N371="zákl. přenesená",J371,0)</f>
        <v>0</v>
      </c>
      <c r="BH371" s="225">
        <f>IF(N371="sníž. přenesená",J371,0)</f>
        <v>0</v>
      </c>
      <c r="BI371" s="225">
        <f>IF(N371="nulová",J371,0)</f>
        <v>0</v>
      </c>
      <c r="BJ371" s="18" t="s">
        <v>22</v>
      </c>
      <c r="BK371" s="225">
        <f>ROUND(I371*H371,2)</f>
        <v>0</v>
      </c>
      <c r="BL371" s="18" t="s">
        <v>171</v>
      </c>
      <c r="BM371" s="224" t="s">
        <v>542</v>
      </c>
    </row>
    <row r="372" s="2" customFormat="1">
      <c r="A372" s="39"/>
      <c r="B372" s="40"/>
      <c r="C372" s="41"/>
      <c r="D372" s="226" t="s">
        <v>173</v>
      </c>
      <c r="E372" s="41"/>
      <c r="F372" s="227" t="s">
        <v>543</v>
      </c>
      <c r="G372" s="41"/>
      <c r="H372" s="41"/>
      <c r="I372" s="228"/>
      <c r="J372" s="41"/>
      <c r="K372" s="41"/>
      <c r="L372" s="45"/>
      <c r="M372" s="229"/>
      <c r="N372" s="230"/>
      <c r="O372" s="85"/>
      <c r="P372" s="85"/>
      <c r="Q372" s="85"/>
      <c r="R372" s="85"/>
      <c r="S372" s="85"/>
      <c r="T372" s="86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T372" s="18" t="s">
        <v>173</v>
      </c>
      <c r="AU372" s="18" t="s">
        <v>85</v>
      </c>
    </row>
    <row r="373" s="13" customFormat="1">
      <c r="A373" s="13"/>
      <c r="B373" s="231"/>
      <c r="C373" s="232"/>
      <c r="D373" s="226" t="s">
        <v>175</v>
      </c>
      <c r="E373" s="233" t="s">
        <v>20</v>
      </c>
      <c r="F373" s="234" t="s">
        <v>544</v>
      </c>
      <c r="G373" s="232"/>
      <c r="H373" s="233" t="s">
        <v>20</v>
      </c>
      <c r="I373" s="235"/>
      <c r="J373" s="232"/>
      <c r="K373" s="232"/>
      <c r="L373" s="236"/>
      <c r="M373" s="237"/>
      <c r="N373" s="238"/>
      <c r="O373" s="238"/>
      <c r="P373" s="238"/>
      <c r="Q373" s="238"/>
      <c r="R373" s="238"/>
      <c r="S373" s="238"/>
      <c r="T373" s="239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0" t="s">
        <v>175</v>
      </c>
      <c r="AU373" s="240" t="s">
        <v>85</v>
      </c>
      <c r="AV373" s="13" t="s">
        <v>22</v>
      </c>
      <c r="AW373" s="13" t="s">
        <v>39</v>
      </c>
      <c r="AX373" s="13" t="s">
        <v>77</v>
      </c>
      <c r="AY373" s="240" t="s">
        <v>164</v>
      </c>
    </row>
    <row r="374" s="14" customFormat="1">
      <c r="A374" s="14"/>
      <c r="B374" s="241"/>
      <c r="C374" s="242"/>
      <c r="D374" s="226" t="s">
        <v>175</v>
      </c>
      <c r="E374" s="243" t="s">
        <v>20</v>
      </c>
      <c r="F374" s="244" t="s">
        <v>545</v>
      </c>
      <c r="G374" s="242"/>
      <c r="H374" s="245">
        <v>8501.5</v>
      </c>
      <c r="I374" s="246"/>
      <c r="J374" s="242"/>
      <c r="K374" s="242"/>
      <c r="L374" s="247"/>
      <c r="M374" s="248"/>
      <c r="N374" s="249"/>
      <c r="O374" s="249"/>
      <c r="P374" s="249"/>
      <c r="Q374" s="249"/>
      <c r="R374" s="249"/>
      <c r="S374" s="249"/>
      <c r="T374" s="250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1" t="s">
        <v>175</v>
      </c>
      <c r="AU374" s="251" t="s">
        <v>85</v>
      </c>
      <c r="AV374" s="14" t="s">
        <v>85</v>
      </c>
      <c r="AW374" s="14" t="s">
        <v>39</v>
      </c>
      <c r="AX374" s="14" t="s">
        <v>22</v>
      </c>
      <c r="AY374" s="251" t="s">
        <v>164</v>
      </c>
    </row>
    <row r="375" s="2" customFormat="1" ht="14.4" customHeight="1">
      <c r="A375" s="39"/>
      <c r="B375" s="40"/>
      <c r="C375" s="213" t="s">
        <v>546</v>
      </c>
      <c r="D375" s="213" t="s">
        <v>166</v>
      </c>
      <c r="E375" s="214" t="s">
        <v>547</v>
      </c>
      <c r="F375" s="215" t="s">
        <v>548</v>
      </c>
      <c r="G375" s="216" t="s">
        <v>169</v>
      </c>
      <c r="H375" s="217">
        <v>3</v>
      </c>
      <c r="I375" s="218"/>
      <c r="J375" s="219">
        <f>ROUND(I375*H375,2)</f>
        <v>0</v>
      </c>
      <c r="K375" s="215" t="s">
        <v>170</v>
      </c>
      <c r="L375" s="45"/>
      <c r="M375" s="220" t="s">
        <v>20</v>
      </c>
      <c r="N375" s="221" t="s">
        <v>48</v>
      </c>
      <c r="O375" s="85"/>
      <c r="P375" s="222">
        <f>O375*H375</f>
        <v>0</v>
      </c>
      <c r="Q375" s="222">
        <v>0.19536000000000001</v>
      </c>
      <c r="R375" s="222">
        <f>Q375*H375</f>
        <v>0.58608000000000005</v>
      </c>
      <c r="S375" s="222">
        <v>0</v>
      </c>
      <c r="T375" s="223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24" t="s">
        <v>171</v>
      </c>
      <c r="AT375" s="224" t="s">
        <v>166</v>
      </c>
      <c r="AU375" s="224" t="s">
        <v>85</v>
      </c>
      <c r="AY375" s="18" t="s">
        <v>164</v>
      </c>
      <c r="BE375" s="225">
        <f>IF(N375="základní",J375,0)</f>
        <v>0</v>
      </c>
      <c r="BF375" s="225">
        <f>IF(N375="snížená",J375,0)</f>
        <v>0</v>
      </c>
      <c r="BG375" s="225">
        <f>IF(N375="zákl. přenesená",J375,0)</f>
        <v>0</v>
      </c>
      <c r="BH375" s="225">
        <f>IF(N375="sníž. přenesená",J375,0)</f>
        <v>0</v>
      </c>
      <c r="BI375" s="225">
        <f>IF(N375="nulová",J375,0)</f>
        <v>0</v>
      </c>
      <c r="BJ375" s="18" t="s">
        <v>22</v>
      </c>
      <c r="BK375" s="225">
        <f>ROUND(I375*H375,2)</f>
        <v>0</v>
      </c>
      <c r="BL375" s="18" t="s">
        <v>171</v>
      </c>
      <c r="BM375" s="224" t="s">
        <v>549</v>
      </c>
    </row>
    <row r="376" s="2" customFormat="1">
      <c r="A376" s="39"/>
      <c r="B376" s="40"/>
      <c r="C376" s="41"/>
      <c r="D376" s="226" t="s">
        <v>173</v>
      </c>
      <c r="E376" s="41"/>
      <c r="F376" s="227" t="s">
        <v>550</v>
      </c>
      <c r="G376" s="41"/>
      <c r="H376" s="41"/>
      <c r="I376" s="228"/>
      <c r="J376" s="41"/>
      <c r="K376" s="41"/>
      <c r="L376" s="45"/>
      <c r="M376" s="229"/>
      <c r="N376" s="230"/>
      <c r="O376" s="85"/>
      <c r="P376" s="85"/>
      <c r="Q376" s="85"/>
      <c r="R376" s="85"/>
      <c r="S376" s="85"/>
      <c r="T376" s="86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T376" s="18" t="s">
        <v>173</v>
      </c>
      <c r="AU376" s="18" t="s">
        <v>85</v>
      </c>
    </row>
    <row r="377" s="13" customFormat="1">
      <c r="A377" s="13"/>
      <c r="B377" s="231"/>
      <c r="C377" s="232"/>
      <c r="D377" s="226" t="s">
        <v>175</v>
      </c>
      <c r="E377" s="233" t="s">
        <v>20</v>
      </c>
      <c r="F377" s="234" t="s">
        <v>551</v>
      </c>
      <c r="G377" s="232"/>
      <c r="H377" s="233" t="s">
        <v>20</v>
      </c>
      <c r="I377" s="235"/>
      <c r="J377" s="232"/>
      <c r="K377" s="232"/>
      <c r="L377" s="236"/>
      <c r="M377" s="237"/>
      <c r="N377" s="238"/>
      <c r="O377" s="238"/>
      <c r="P377" s="238"/>
      <c r="Q377" s="238"/>
      <c r="R377" s="238"/>
      <c r="S377" s="238"/>
      <c r="T377" s="239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40" t="s">
        <v>175</v>
      </c>
      <c r="AU377" s="240" t="s">
        <v>85</v>
      </c>
      <c r="AV377" s="13" t="s">
        <v>22</v>
      </c>
      <c r="AW377" s="13" t="s">
        <v>39</v>
      </c>
      <c r="AX377" s="13" t="s">
        <v>77</v>
      </c>
      <c r="AY377" s="240" t="s">
        <v>164</v>
      </c>
    </row>
    <row r="378" s="14" customFormat="1">
      <c r="A378" s="14"/>
      <c r="B378" s="241"/>
      <c r="C378" s="242"/>
      <c r="D378" s="226" t="s">
        <v>175</v>
      </c>
      <c r="E378" s="243" t="s">
        <v>20</v>
      </c>
      <c r="F378" s="244" t="s">
        <v>452</v>
      </c>
      <c r="G378" s="242"/>
      <c r="H378" s="245">
        <v>3</v>
      </c>
      <c r="I378" s="246"/>
      <c r="J378" s="242"/>
      <c r="K378" s="242"/>
      <c r="L378" s="247"/>
      <c r="M378" s="248"/>
      <c r="N378" s="249"/>
      <c r="O378" s="249"/>
      <c r="P378" s="249"/>
      <c r="Q378" s="249"/>
      <c r="R378" s="249"/>
      <c r="S378" s="249"/>
      <c r="T378" s="250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1" t="s">
        <v>175</v>
      </c>
      <c r="AU378" s="251" t="s">
        <v>85</v>
      </c>
      <c r="AV378" s="14" t="s">
        <v>85</v>
      </c>
      <c r="AW378" s="14" t="s">
        <v>39</v>
      </c>
      <c r="AX378" s="14" t="s">
        <v>22</v>
      </c>
      <c r="AY378" s="251" t="s">
        <v>164</v>
      </c>
    </row>
    <row r="379" s="2" customFormat="1" ht="14.4" customHeight="1">
      <c r="A379" s="39"/>
      <c r="B379" s="40"/>
      <c r="C379" s="263" t="s">
        <v>552</v>
      </c>
      <c r="D379" s="263" t="s">
        <v>270</v>
      </c>
      <c r="E379" s="264" t="s">
        <v>553</v>
      </c>
      <c r="F379" s="265" t="s">
        <v>554</v>
      </c>
      <c r="G379" s="266" t="s">
        <v>169</v>
      </c>
      <c r="H379" s="267">
        <v>2.448</v>
      </c>
      <c r="I379" s="268"/>
      <c r="J379" s="269">
        <f>ROUND(I379*H379,2)</f>
        <v>0</v>
      </c>
      <c r="K379" s="265" t="s">
        <v>170</v>
      </c>
      <c r="L379" s="270"/>
      <c r="M379" s="271" t="s">
        <v>20</v>
      </c>
      <c r="N379" s="272" t="s">
        <v>48</v>
      </c>
      <c r="O379" s="85"/>
      <c r="P379" s="222">
        <f>O379*H379</f>
        <v>0</v>
      </c>
      <c r="Q379" s="222">
        <v>0.222</v>
      </c>
      <c r="R379" s="222">
        <f>Q379*H379</f>
        <v>0.54345600000000005</v>
      </c>
      <c r="S379" s="222">
        <v>0</v>
      </c>
      <c r="T379" s="223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24" t="s">
        <v>226</v>
      </c>
      <c r="AT379" s="224" t="s">
        <v>270</v>
      </c>
      <c r="AU379" s="224" t="s">
        <v>85</v>
      </c>
      <c r="AY379" s="18" t="s">
        <v>164</v>
      </c>
      <c r="BE379" s="225">
        <f>IF(N379="základní",J379,0)</f>
        <v>0</v>
      </c>
      <c r="BF379" s="225">
        <f>IF(N379="snížená",J379,0)</f>
        <v>0</v>
      </c>
      <c r="BG379" s="225">
        <f>IF(N379="zákl. přenesená",J379,0)</f>
        <v>0</v>
      </c>
      <c r="BH379" s="225">
        <f>IF(N379="sníž. přenesená",J379,0)</f>
        <v>0</v>
      </c>
      <c r="BI379" s="225">
        <f>IF(N379="nulová",J379,0)</f>
        <v>0</v>
      </c>
      <c r="BJ379" s="18" t="s">
        <v>22</v>
      </c>
      <c r="BK379" s="225">
        <f>ROUND(I379*H379,2)</f>
        <v>0</v>
      </c>
      <c r="BL379" s="18" t="s">
        <v>171</v>
      </c>
      <c r="BM379" s="224" t="s">
        <v>555</v>
      </c>
    </row>
    <row r="380" s="2" customFormat="1">
      <c r="A380" s="39"/>
      <c r="B380" s="40"/>
      <c r="C380" s="41"/>
      <c r="D380" s="226" t="s">
        <v>173</v>
      </c>
      <c r="E380" s="41"/>
      <c r="F380" s="227" t="s">
        <v>554</v>
      </c>
      <c r="G380" s="41"/>
      <c r="H380" s="41"/>
      <c r="I380" s="228"/>
      <c r="J380" s="41"/>
      <c r="K380" s="41"/>
      <c r="L380" s="45"/>
      <c r="M380" s="229"/>
      <c r="N380" s="230"/>
      <c r="O380" s="85"/>
      <c r="P380" s="85"/>
      <c r="Q380" s="85"/>
      <c r="R380" s="85"/>
      <c r="S380" s="85"/>
      <c r="T380" s="86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T380" s="18" t="s">
        <v>173</v>
      </c>
      <c r="AU380" s="18" t="s">
        <v>85</v>
      </c>
    </row>
    <row r="381" s="13" customFormat="1">
      <c r="A381" s="13"/>
      <c r="B381" s="231"/>
      <c r="C381" s="232"/>
      <c r="D381" s="226" t="s">
        <v>175</v>
      </c>
      <c r="E381" s="233" t="s">
        <v>20</v>
      </c>
      <c r="F381" s="234" t="s">
        <v>556</v>
      </c>
      <c r="G381" s="232"/>
      <c r="H381" s="233" t="s">
        <v>20</v>
      </c>
      <c r="I381" s="235"/>
      <c r="J381" s="232"/>
      <c r="K381" s="232"/>
      <c r="L381" s="236"/>
      <c r="M381" s="237"/>
      <c r="N381" s="238"/>
      <c r="O381" s="238"/>
      <c r="P381" s="238"/>
      <c r="Q381" s="238"/>
      <c r="R381" s="238"/>
      <c r="S381" s="238"/>
      <c r="T381" s="239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0" t="s">
        <v>175</v>
      </c>
      <c r="AU381" s="240" t="s">
        <v>85</v>
      </c>
      <c r="AV381" s="13" t="s">
        <v>22</v>
      </c>
      <c r="AW381" s="13" t="s">
        <v>39</v>
      </c>
      <c r="AX381" s="13" t="s">
        <v>77</v>
      </c>
      <c r="AY381" s="240" t="s">
        <v>164</v>
      </c>
    </row>
    <row r="382" s="14" customFormat="1">
      <c r="A382" s="14"/>
      <c r="B382" s="241"/>
      <c r="C382" s="242"/>
      <c r="D382" s="226" t="s">
        <v>175</v>
      </c>
      <c r="E382" s="243" t="s">
        <v>20</v>
      </c>
      <c r="F382" s="244" t="s">
        <v>557</v>
      </c>
      <c r="G382" s="242"/>
      <c r="H382" s="245">
        <v>2.448</v>
      </c>
      <c r="I382" s="246"/>
      <c r="J382" s="242"/>
      <c r="K382" s="242"/>
      <c r="L382" s="247"/>
      <c r="M382" s="248"/>
      <c r="N382" s="249"/>
      <c r="O382" s="249"/>
      <c r="P382" s="249"/>
      <c r="Q382" s="249"/>
      <c r="R382" s="249"/>
      <c r="S382" s="249"/>
      <c r="T382" s="250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1" t="s">
        <v>175</v>
      </c>
      <c r="AU382" s="251" t="s">
        <v>85</v>
      </c>
      <c r="AV382" s="14" t="s">
        <v>85</v>
      </c>
      <c r="AW382" s="14" t="s">
        <v>39</v>
      </c>
      <c r="AX382" s="14" t="s">
        <v>22</v>
      </c>
      <c r="AY382" s="251" t="s">
        <v>164</v>
      </c>
    </row>
    <row r="383" s="2" customFormat="1" ht="14.4" customHeight="1">
      <c r="A383" s="39"/>
      <c r="B383" s="40"/>
      <c r="C383" s="213" t="s">
        <v>558</v>
      </c>
      <c r="D383" s="213" t="s">
        <v>166</v>
      </c>
      <c r="E383" s="214" t="s">
        <v>559</v>
      </c>
      <c r="F383" s="215" t="s">
        <v>560</v>
      </c>
      <c r="G383" s="216" t="s">
        <v>401</v>
      </c>
      <c r="H383" s="217">
        <v>12</v>
      </c>
      <c r="I383" s="218"/>
      <c r="J383" s="219">
        <f>ROUND(I383*H383,2)</f>
        <v>0</v>
      </c>
      <c r="K383" s="215" t="s">
        <v>170</v>
      </c>
      <c r="L383" s="45"/>
      <c r="M383" s="220" t="s">
        <v>20</v>
      </c>
      <c r="N383" s="221" t="s">
        <v>48</v>
      </c>
      <c r="O383" s="85"/>
      <c r="P383" s="222">
        <f>O383*H383</f>
        <v>0</v>
      </c>
      <c r="Q383" s="222">
        <v>0.0035999999999999999</v>
      </c>
      <c r="R383" s="222">
        <f>Q383*H383</f>
        <v>0.043200000000000002</v>
      </c>
      <c r="S383" s="222">
        <v>0</v>
      </c>
      <c r="T383" s="223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24" t="s">
        <v>171</v>
      </c>
      <c r="AT383" s="224" t="s">
        <v>166</v>
      </c>
      <c r="AU383" s="224" t="s">
        <v>85</v>
      </c>
      <c r="AY383" s="18" t="s">
        <v>164</v>
      </c>
      <c r="BE383" s="225">
        <f>IF(N383="základní",J383,0)</f>
        <v>0</v>
      </c>
      <c r="BF383" s="225">
        <f>IF(N383="snížená",J383,0)</f>
        <v>0</v>
      </c>
      <c r="BG383" s="225">
        <f>IF(N383="zákl. přenesená",J383,0)</f>
        <v>0</v>
      </c>
      <c r="BH383" s="225">
        <f>IF(N383="sníž. přenesená",J383,0)</f>
        <v>0</v>
      </c>
      <c r="BI383" s="225">
        <f>IF(N383="nulová",J383,0)</f>
        <v>0</v>
      </c>
      <c r="BJ383" s="18" t="s">
        <v>22</v>
      </c>
      <c r="BK383" s="225">
        <f>ROUND(I383*H383,2)</f>
        <v>0</v>
      </c>
      <c r="BL383" s="18" t="s">
        <v>171</v>
      </c>
      <c r="BM383" s="224" t="s">
        <v>561</v>
      </c>
    </row>
    <row r="384" s="2" customFormat="1">
      <c r="A384" s="39"/>
      <c r="B384" s="40"/>
      <c r="C384" s="41"/>
      <c r="D384" s="226" t="s">
        <v>173</v>
      </c>
      <c r="E384" s="41"/>
      <c r="F384" s="227" t="s">
        <v>562</v>
      </c>
      <c r="G384" s="41"/>
      <c r="H384" s="41"/>
      <c r="I384" s="228"/>
      <c r="J384" s="41"/>
      <c r="K384" s="41"/>
      <c r="L384" s="45"/>
      <c r="M384" s="229"/>
      <c r="N384" s="230"/>
      <c r="O384" s="85"/>
      <c r="P384" s="85"/>
      <c r="Q384" s="85"/>
      <c r="R384" s="85"/>
      <c r="S384" s="85"/>
      <c r="T384" s="86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T384" s="18" t="s">
        <v>173</v>
      </c>
      <c r="AU384" s="18" t="s">
        <v>85</v>
      </c>
    </row>
    <row r="385" s="13" customFormat="1">
      <c r="A385" s="13"/>
      <c r="B385" s="231"/>
      <c r="C385" s="232"/>
      <c r="D385" s="226" t="s">
        <v>175</v>
      </c>
      <c r="E385" s="233" t="s">
        <v>20</v>
      </c>
      <c r="F385" s="234" t="s">
        <v>563</v>
      </c>
      <c r="G385" s="232"/>
      <c r="H385" s="233" t="s">
        <v>20</v>
      </c>
      <c r="I385" s="235"/>
      <c r="J385" s="232"/>
      <c r="K385" s="232"/>
      <c r="L385" s="236"/>
      <c r="M385" s="237"/>
      <c r="N385" s="238"/>
      <c r="O385" s="238"/>
      <c r="P385" s="238"/>
      <c r="Q385" s="238"/>
      <c r="R385" s="238"/>
      <c r="S385" s="238"/>
      <c r="T385" s="239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0" t="s">
        <v>175</v>
      </c>
      <c r="AU385" s="240" t="s">
        <v>85</v>
      </c>
      <c r="AV385" s="13" t="s">
        <v>22</v>
      </c>
      <c r="AW385" s="13" t="s">
        <v>39</v>
      </c>
      <c r="AX385" s="13" t="s">
        <v>77</v>
      </c>
      <c r="AY385" s="240" t="s">
        <v>164</v>
      </c>
    </row>
    <row r="386" s="14" customFormat="1">
      <c r="A386" s="14"/>
      <c r="B386" s="241"/>
      <c r="C386" s="242"/>
      <c r="D386" s="226" t="s">
        <v>175</v>
      </c>
      <c r="E386" s="243" t="s">
        <v>20</v>
      </c>
      <c r="F386" s="244" t="s">
        <v>256</v>
      </c>
      <c r="G386" s="242"/>
      <c r="H386" s="245">
        <v>12</v>
      </c>
      <c r="I386" s="246"/>
      <c r="J386" s="242"/>
      <c r="K386" s="242"/>
      <c r="L386" s="247"/>
      <c r="M386" s="248"/>
      <c r="N386" s="249"/>
      <c r="O386" s="249"/>
      <c r="P386" s="249"/>
      <c r="Q386" s="249"/>
      <c r="R386" s="249"/>
      <c r="S386" s="249"/>
      <c r="T386" s="250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1" t="s">
        <v>175</v>
      </c>
      <c r="AU386" s="251" t="s">
        <v>85</v>
      </c>
      <c r="AV386" s="14" t="s">
        <v>85</v>
      </c>
      <c r="AW386" s="14" t="s">
        <v>39</v>
      </c>
      <c r="AX386" s="14" t="s">
        <v>22</v>
      </c>
      <c r="AY386" s="251" t="s">
        <v>164</v>
      </c>
    </row>
    <row r="387" s="12" customFormat="1" ht="22.8" customHeight="1">
      <c r="A387" s="12"/>
      <c r="B387" s="197"/>
      <c r="C387" s="198"/>
      <c r="D387" s="199" t="s">
        <v>76</v>
      </c>
      <c r="E387" s="211" t="s">
        <v>208</v>
      </c>
      <c r="F387" s="211" t="s">
        <v>564</v>
      </c>
      <c r="G387" s="198"/>
      <c r="H387" s="198"/>
      <c r="I387" s="201"/>
      <c r="J387" s="212">
        <f>BK387</f>
        <v>0</v>
      </c>
      <c r="K387" s="198"/>
      <c r="L387" s="203"/>
      <c r="M387" s="204"/>
      <c r="N387" s="205"/>
      <c r="O387" s="205"/>
      <c r="P387" s="206">
        <f>SUM(P388:P391)</f>
        <v>0</v>
      </c>
      <c r="Q387" s="205"/>
      <c r="R387" s="206">
        <f>SUM(R388:R391)</f>
        <v>0.16517999999999999</v>
      </c>
      <c r="S387" s="205"/>
      <c r="T387" s="207">
        <f>SUM(T388:T391)</f>
        <v>0</v>
      </c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R387" s="208" t="s">
        <v>22</v>
      </c>
      <c r="AT387" s="209" t="s">
        <v>76</v>
      </c>
      <c r="AU387" s="209" t="s">
        <v>22</v>
      </c>
      <c r="AY387" s="208" t="s">
        <v>164</v>
      </c>
      <c r="BK387" s="210">
        <f>SUM(BK388:BK391)</f>
        <v>0</v>
      </c>
    </row>
    <row r="388" s="2" customFormat="1" ht="14.4" customHeight="1">
      <c r="A388" s="39"/>
      <c r="B388" s="40"/>
      <c r="C388" s="213" t="s">
        <v>565</v>
      </c>
      <c r="D388" s="213" t="s">
        <v>166</v>
      </c>
      <c r="E388" s="214" t="s">
        <v>566</v>
      </c>
      <c r="F388" s="215" t="s">
        <v>567</v>
      </c>
      <c r="G388" s="216" t="s">
        <v>169</v>
      </c>
      <c r="H388" s="217">
        <v>3</v>
      </c>
      <c r="I388" s="218"/>
      <c r="J388" s="219">
        <f>ROUND(I388*H388,2)</f>
        <v>0</v>
      </c>
      <c r="K388" s="215" t="s">
        <v>170</v>
      </c>
      <c r="L388" s="45"/>
      <c r="M388" s="220" t="s">
        <v>20</v>
      </c>
      <c r="N388" s="221" t="s">
        <v>48</v>
      </c>
      <c r="O388" s="85"/>
      <c r="P388" s="222">
        <f>O388*H388</f>
        <v>0</v>
      </c>
      <c r="Q388" s="222">
        <v>0.055059999999999998</v>
      </c>
      <c r="R388" s="222">
        <f>Q388*H388</f>
        <v>0.16517999999999999</v>
      </c>
      <c r="S388" s="222">
        <v>0</v>
      </c>
      <c r="T388" s="223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24" t="s">
        <v>171</v>
      </c>
      <c r="AT388" s="224" t="s">
        <v>166</v>
      </c>
      <c r="AU388" s="224" t="s">
        <v>85</v>
      </c>
      <c r="AY388" s="18" t="s">
        <v>164</v>
      </c>
      <c r="BE388" s="225">
        <f>IF(N388="základní",J388,0)</f>
        <v>0</v>
      </c>
      <c r="BF388" s="225">
        <f>IF(N388="snížená",J388,0)</f>
        <v>0</v>
      </c>
      <c r="BG388" s="225">
        <f>IF(N388="zákl. přenesená",J388,0)</f>
        <v>0</v>
      </c>
      <c r="BH388" s="225">
        <f>IF(N388="sníž. přenesená",J388,0)</f>
        <v>0</v>
      </c>
      <c r="BI388" s="225">
        <f>IF(N388="nulová",J388,0)</f>
        <v>0</v>
      </c>
      <c r="BJ388" s="18" t="s">
        <v>22</v>
      </c>
      <c r="BK388" s="225">
        <f>ROUND(I388*H388,2)</f>
        <v>0</v>
      </c>
      <c r="BL388" s="18" t="s">
        <v>171</v>
      </c>
      <c r="BM388" s="224" t="s">
        <v>568</v>
      </c>
    </row>
    <row r="389" s="2" customFormat="1">
      <c r="A389" s="39"/>
      <c r="B389" s="40"/>
      <c r="C389" s="41"/>
      <c r="D389" s="226" t="s">
        <v>173</v>
      </c>
      <c r="E389" s="41"/>
      <c r="F389" s="227" t="s">
        <v>569</v>
      </c>
      <c r="G389" s="41"/>
      <c r="H389" s="41"/>
      <c r="I389" s="228"/>
      <c r="J389" s="41"/>
      <c r="K389" s="41"/>
      <c r="L389" s="45"/>
      <c r="M389" s="229"/>
      <c r="N389" s="230"/>
      <c r="O389" s="85"/>
      <c r="P389" s="85"/>
      <c r="Q389" s="85"/>
      <c r="R389" s="85"/>
      <c r="S389" s="85"/>
      <c r="T389" s="86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T389" s="18" t="s">
        <v>173</v>
      </c>
      <c r="AU389" s="18" t="s">
        <v>85</v>
      </c>
    </row>
    <row r="390" s="13" customFormat="1">
      <c r="A390" s="13"/>
      <c r="B390" s="231"/>
      <c r="C390" s="232"/>
      <c r="D390" s="226" t="s">
        <v>175</v>
      </c>
      <c r="E390" s="233" t="s">
        <v>20</v>
      </c>
      <c r="F390" s="234" t="s">
        <v>570</v>
      </c>
      <c r="G390" s="232"/>
      <c r="H390" s="233" t="s">
        <v>20</v>
      </c>
      <c r="I390" s="235"/>
      <c r="J390" s="232"/>
      <c r="K390" s="232"/>
      <c r="L390" s="236"/>
      <c r="M390" s="237"/>
      <c r="N390" s="238"/>
      <c r="O390" s="238"/>
      <c r="P390" s="238"/>
      <c r="Q390" s="238"/>
      <c r="R390" s="238"/>
      <c r="S390" s="238"/>
      <c r="T390" s="239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0" t="s">
        <v>175</v>
      </c>
      <c r="AU390" s="240" t="s">
        <v>85</v>
      </c>
      <c r="AV390" s="13" t="s">
        <v>22</v>
      </c>
      <c r="AW390" s="13" t="s">
        <v>39</v>
      </c>
      <c r="AX390" s="13" t="s">
        <v>77</v>
      </c>
      <c r="AY390" s="240" t="s">
        <v>164</v>
      </c>
    </row>
    <row r="391" s="14" customFormat="1">
      <c r="A391" s="14"/>
      <c r="B391" s="241"/>
      <c r="C391" s="242"/>
      <c r="D391" s="226" t="s">
        <v>175</v>
      </c>
      <c r="E391" s="243" t="s">
        <v>20</v>
      </c>
      <c r="F391" s="244" t="s">
        <v>452</v>
      </c>
      <c r="G391" s="242"/>
      <c r="H391" s="245">
        <v>3</v>
      </c>
      <c r="I391" s="246"/>
      <c r="J391" s="242"/>
      <c r="K391" s="242"/>
      <c r="L391" s="247"/>
      <c r="M391" s="248"/>
      <c r="N391" s="249"/>
      <c r="O391" s="249"/>
      <c r="P391" s="249"/>
      <c r="Q391" s="249"/>
      <c r="R391" s="249"/>
      <c r="S391" s="249"/>
      <c r="T391" s="250"/>
      <c r="U391" s="14"/>
      <c r="V391" s="14"/>
      <c r="W391" s="14"/>
      <c r="X391" s="14"/>
      <c r="Y391" s="14"/>
      <c r="Z391" s="14"/>
      <c r="AA391" s="14"/>
      <c r="AB391" s="14"/>
      <c r="AC391" s="14"/>
      <c r="AD391" s="14"/>
      <c r="AE391" s="14"/>
      <c r="AT391" s="251" t="s">
        <v>175</v>
      </c>
      <c r="AU391" s="251" t="s">
        <v>85</v>
      </c>
      <c r="AV391" s="14" t="s">
        <v>85</v>
      </c>
      <c r="AW391" s="14" t="s">
        <v>39</v>
      </c>
      <c r="AX391" s="14" t="s">
        <v>22</v>
      </c>
      <c r="AY391" s="251" t="s">
        <v>164</v>
      </c>
    </row>
    <row r="392" s="12" customFormat="1" ht="22.8" customHeight="1">
      <c r="A392" s="12"/>
      <c r="B392" s="197"/>
      <c r="C392" s="198"/>
      <c r="D392" s="199" t="s">
        <v>76</v>
      </c>
      <c r="E392" s="211" t="s">
        <v>226</v>
      </c>
      <c r="F392" s="211" t="s">
        <v>571</v>
      </c>
      <c r="G392" s="198"/>
      <c r="H392" s="198"/>
      <c r="I392" s="201"/>
      <c r="J392" s="212">
        <f>BK392</f>
        <v>0</v>
      </c>
      <c r="K392" s="198"/>
      <c r="L392" s="203"/>
      <c r="M392" s="204"/>
      <c r="N392" s="205"/>
      <c r="O392" s="205"/>
      <c r="P392" s="206">
        <f>SUM(P393:P396)</f>
        <v>0</v>
      </c>
      <c r="Q392" s="205"/>
      <c r="R392" s="206">
        <f>SUM(R393:R396)</f>
        <v>12.8682</v>
      </c>
      <c r="S392" s="205"/>
      <c r="T392" s="207">
        <f>SUM(T393:T396)</f>
        <v>0</v>
      </c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R392" s="208" t="s">
        <v>22</v>
      </c>
      <c r="AT392" s="209" t="s">
        <v>76</v>
      </c>
      <c r="AU392" s="209" t="s">
        <v>22</v>
      </c>
      <c r="AY392" s="208" t="s">
        <v>164</v>
      </c>
      <c r="BK392" s="210">
        <f>SUM(BK393:BK396)</f>
        <v>0</v>
      </c>
    </row>
    <row r="393" s="2" customFormat="1" ht="14.4" customHeight="1">
      <c r="A393" s="39"/>
      <c r="B393" s="40"/>
      <c r="C393" s="213" t="s">
        <v>572</v>
      </c>
      <c r="D393" s="213" t="s">
        <v>166</v>
      </c>
      <c r="E393" s="214" t="s">
        <v>573</v>
      </c>
      <c r="F393" s="215" t="s">
        <v>574</v>
      </c>
      <c r="G393" s="216" t="s">
        <v>401</v>
      </c>
      <c r="H393" s="217">
        <v>90</v>
      </c>
      <c r="I393" s="218"/>
      <c r="J393" s="219">
        <f>ROUND(I393*H393,2)</f>
        <v>0</v>
      </c>
      <c r="K393" s="215" t="s">
        <v>170</v>
      </c>
      <c r="L393" s="45"/>
      <c r="M393" s="220" t="s">
        <v>20</v>
      </c>
      <c r="N393" s="221" t="s">
        <v>48</v>
      </c>
      <c r="O393" s="85"/>
      <c r="P393" s="222">
        <f>O393*H393</f>
        <v>0</v>
      </c>
      <c r="Q393" s="222">
        <v>0.14298</v>
      </c>
      <c r="R393" s="222">
        <f>Q393*H393</f>
        <v>12.8682</v>
      </c>
      <c r="S393" s="222">
        <v>0</v>
      </c>
      <c r="T393" s="223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24" t="s">
        <v>171</v>
      </c>
      <c r="AT393" s="224" t="s">
        <v>166</v>
      </c>
      <c r="AU393" s="224" t="s">
        <v>85</v>
      </c>
      <c r="AY393" s="18" t="s">
        <v>164</v>
      </c>
      <c r="BE393" s="225">
        <f>IF(N393="základní",J393,0)</f>
        <v>0</v>
      </c>
      <c r="BF393" s="225">
        <f>IF(N393="snížená",J393,0)</f>
        <v>0</v>
      </c>
      <c r="BG393" s="225">
        <f>IF(N393="zákl. přenesená",J393,0)</f>
        <v>0</v>
      </c>
      <c r="BH393" s="225">
        <f>IF(N393="sníž. přenesená",J393,0)</f>
        <v>0</v>
      </c>
      <c r="BI393" s="225">
        <f>IF(N393="nulová",J393,0)</f>
        <v>0</v>
      </c>
      <c r="BJ393" s="18" t="s">
        <v>22</v>
      </c>
      <c r="BK393" s="225">
        <f>ROUND(I393*H393,2)</f>
        <v>0</v>
      </c>
      <c r="BL393" s="18" t="s">
        <v>171</v>
      </c>
      <c r="BM393" s="224" t="s">
        <v>575</v>
      </c>
    </row>
    <row r="394" s="2" customFormat="1">
      <c r="A394" s="39"/>
      <c r="B394" s="40"/>
      <c r="C394" s="41"/>
      <c r="D394" s="226" t="s">
        <v>173</v>
      </c>
      <c r="E394" s="41"/>
      <c r="F394" s="227" t="s">
        <v>576</v>
      </c>
      <c r="G394" s="41"/>
      <c r="H394" s="41"/>
      <c r="I394" s="228"/>
      <c r="J394" s="41"/>
      <c r="K394" s="41"/>
      <c r="L394" s="45"/>
      <c r="M394" s="229"/>
      <c r="N394" s="230"/>
      <c r="O394" s="85"/>
      <c r="P394" s="85"/>
      <c r="Q394" s="85"/>
      <c r="R394" s="85"/>
      <c r="S394" s="85"/>
      <c r="T394" s="86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T394" s="18" t="s">
        <v>173</v>
      </c>
      <c r="AU394" s="18" t="s">
        <v>85</v>
      </c>
    </row>
    <row r="395" s="13" customFormat="1">
      <c r="A395" s="13"/>
      <c r="B395" s="231"/>
      <c r="C395" s="232"/>
      <c r="D395" s="226" t="s">
        <v>175</v>
      </c>
      <c r="E395" s="233" t="s">
        <v>20</v>
      </c>
      <c r="F395" s="234" t="s">
        <v>577</v>
      </c>
      <c r="G395" s="232"/>
      <c r="H395" s="233" t="s">
        <v>20</v>
      </c>
      <c r="I395" s="235"/>
      <c r="J395" s="232"/>
      <c r="K395" s="232"/>
      <c r="L395" s="236"/>
      <c r="M395" s="237"/>
      <c r="N395" s="238"/>
      <c r="O395" s="238"/>
      <c r="P395" s="238"/>
      <c r="Q395" s="238"/>
      <c r="R395" s="238"/>
      <c r="S395" s="238"/>
      <c r="T395" s="239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0" t="s">
        <v>175</v>
      </c>
      <c r="AU395" s="240" t="s">
        <v>85</v>
      </c>
      <c r="AV395" s="13" t="s">
        <v>22</v>
      </c>
      <c r="AW395" s="13" t="s">
        <v>39</v>
      </c>
      <c r="AX395" s="13" t="s">
        <v>77</v>
      </c>
      <c r="AY395" s="240" t="s">
        <v>164</v>
      </c>
    </row>
    <row r="396" s="14" customFormat="1">
      <c r="A396" s="14"/>
      <c r="B396" s="241"/>
      <c r="C396" s="242"/>
      <c r="D396" s="226" t="s">
        <v>175</v>
      </c>
      <c r="E396" s="243" t="s">
        <v>20</v>
      </c>
      <c r="F396" s="244" t="s">
        <v>578</v>
      </c>
      <c r="G396" s="242"/>
      <c r="H396" s="245">
        <v>90</v>
      </c>
      <c r="I396" s="246"/>
      <c r="J396" s="242"/>
      <c r="K396" s="242"/>
      <c r="L396" s="247"/>
      <c r="M396" s="248"/>
      <c r="N396" s="249"/>
      <c r="O396" s="249"/>
      <c r="P396" s="249"/>
      <c r="Q396" s="249"/>
      <c r="R396" s="249"/>
      <c r="S396" s="249"/>
      <c r="T396" s="250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1" t="s">
        <v>175</v>
      </c>
      <c r="AU396" s="251" t="s">
        <v>85</v>
      </c>
      <c r="AV396" s="14" t="s">
        <v>85</v>
      </c>
      <c r="AW396" s="14" t="s">
        <v>39</v>
      </c>
      <c r="AX396" s="14" t="s">
        <v>22</v>
      </c>
      <c r="AY396" s="251" t="s">
        <v>164</v>
      </c>
    </row>
    <row r="397" s="12" customFormat="1" ht="22.8" customHeight="1">
      <c r="A397" s="12"/>
      <c r="B397" s="197"/>
      <c r="C397" s="198"/>
      <c r="D397" s="199" t="s">
        <v>76</v>
      </c>
      <c r="E397" s="211" t="s">
        <v>235</v>
      </c>
      <c r="F397" s="211" t="s">
        <v>579</v>
      </c>
      <c r="G397" s="198"/>
      <c r="H397" s="198"/>
      <c r="I397" s="201"/>
      <c r="J397" s="212">
        <f>BK397</f>
        <v>0</v>
      </c>
      <c r="K397" s="198"/>
      <c r="L397" s="203"/>
      <c r="M397" s="204"/>
      <c r="N397" s="205"/>
      <c r="O397" s="205"/>
      <c r="P397" s="206">
        <f>SUM(P398:P486)</f>
        <v>0</v>
      </c>
      <c r="Q397" s="205"/>
      <c r="R397" s="206">
        <f>SUM(R398:R486)</f>
        <v>69.232178000000005</v>
      </c>
      <c r="S397" s="205"/>
      <c r="T397" s="207">
        <f>SUM(T398:T486)</f>
        <v>40.789999999999999</v>
      </c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R397" s="208" t="s">
        <v>22</v>
      </c>
      <c r="AT397" s="209" t="s">
        <v>76</v>
      </c>
      <c r="AU397" s="209" t="s">
        <v>22</v>
      </c>
      <c r="AY397" s="208" t="s">
        <v>164</v>
      </c>
      <c r="BK397" s="210">
        <f>SUM(BK398:BK486)</f>
        <v>0</v>
      </c>
    </row>
    <row r="398" s="2" customFormat="1" ht="14.4" customHeight="1">
      <c r="A398" s="39"/>
      <c r="B398" s="40"/>
      <c r="C398" s="263" t="s">
        <v>580</v>
      </c>
      <c r="D398" s="263" t="s">
        <v>270</v>
      </c>
      <c r="E398" s="264" t="s">
        <v>581</v>
      </c>
      <c r="F398" s="265" t="s">
        <v>582</v>
      </c>
      <c r="G398" s="266" t="s">
        <v>434</v>
      </c>
      <c r="H398" s="267">
        <v>2</v>
      </c>
      <c r="I398" s="268"/>
      <c r="J398" s="269">
        <f>ROUND(I398*H398,2)</f>
        <v>0</v>
      </c>
      <c r="K398" s="265" t="s">
        <v>170</v>
      </c>
      <c r="L398" s="270"/>
      <c r="M398" s="271" t="s">
        <v>20</v>
      </c>
      <c r="N398" s="272" t="s">
        <v>48</v>
      </c>
      <c r="O398" s="85"/>
      <c r="P398" s="222">
        <f>O398*H398</f>
        <v>0</v>
      </c>
      <c r="Q398" s="222">
        <v>0.0020999999999999999</v>
      </c>
      <c r="R398" s="222">
        <f>Q398*H398</f>
        <v>0.0041999999999999997</v>
      </c>
      <c r="S398" s="222">
        <v>0</v>
      </c>
      <c r="T398" s="223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24" t="s">
        <v>406</v>
      </c>
      <c r="AT398" s="224" t="s">
        <v>270</v>
      </c>
      <c r="AU398" s="224" t="s">
        <v>85</v>
      </c>
      <c r="AY398" s="18" t="s">
        <v>164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8" t="s">
        <v>22</v>
      </c>
      <c r="BK398" s="225">
        <f>ROUND(I398*H398,2)</f>
        <v>0</v>
      </c>
      <c r="BL398" s="18" t="s">
        <v>291</v>
      </c>
      <c r="BM398" s="224" t="s">
        <v>583</v>
      </c>
    </row>
    <row r="399" s="2" customFormat="1">
      <c r="A399" s="39"/>
      <c r="B399" s="40"/>
      <c r="C399" s="41"/>
      <c r="D399" s="226" t="s">
        <v>173</v>
      </c>
      <c r="E399" s="41"/>
      <c r="F399" s="227" t="s">
        <v>582</v>
      </c>
      <c r="G399" s="41"/>
      <c r="H399" s="41"/>
      <c r="I399" s="228"/>
      <c r="J399" s="41"/>
      <c r="K399" s="41"/>
      <c r="L399" s="45"/>
      <c r="M399" s="229"/>
      <c r="N399" s="230"/>
      <c r="O399" s="85"/>
      <c r="P399" s="85"/>
      <c r="Q399" s="85"/>
      <c r="R399" s="85"/>
      <c r="S399" s="85"/>
      <c r="T399" s="86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T399" s="18" t="s">
        <v>173</v>
      </c>
      <c r="AU399" s="18" t="s">
        <v>85</v>
      </c>
    </row>
    <row r="400" s="13" customFormat="1">
      <c r="A400" s="13"/>
      <c r="B400" s="231"/>
      <c r="C400" s="232"/>
      <c r="D400" s="226" t="s">
        <v>175</v>
      </c>
      <c r="E400" s="233" t="s">
        <v>20</v>
      </c>
      <c r="F400" s="234" t="s">
        <v>584</v>
      </c>
      <c r="G400" s="232"/>
      <c r="H400" s="233" t="s">
        <v>20</v>
      </c>
      <c r="I400" s="235"/>
      <c r="J400" s="232"/>
      <c r="K400" s="232"/>
      <c r="L400" s="236"/>
      <c r="M400" s="237"/>
      <c r="N400" s="238"/>
      <c r="O400" s="238"/>
      <c r="P400" s="238"/>
      <c r="Q400" s="238"/>
      <c r="R400" s="238"/>
      <c r="S400" s="238"/>
      <c r="T400" s="239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0" t="s">
        <v>175</v>
      </c>
      <c r="AU400" s="240" t="s">
        <v>85</v>
      </c>
      <c r="AV400" s="13" t="s">
        <v>22</v>
      </c>
      <c r="AW400" s="13" t="s">
        <v>39</v>
      </c>
      <c r="AX400" s="13" t="s">
        <v>77</v>
      </c>
      <c r="AY400" s="240" t="s">
        <v>164</v>
      </c>
    </row>
    <row r="401" s="14" customFormat="1">
      <c r="A401" s="14"/>
      <c r="B401" s="241"/>
      <c r="C401" s="242"/>
      <c r="D401" s="226" t="s">
        <v>175</v>
      </c>
      <c r="E401" s="243" t="s">
        <v>20</v>
      </c>
      <c r="F401" s="244" t="s">
        <v>85</v>
      </c>
      <c r="G401" s="242"/>
      <c r="H401" s="245">
        <v>2</v>
      </c>
      <c r="I401" s="246"/>
      <c r="J401" s="242"/>
      <c r="K401" s="242"/>
      <c r="L401" s="247"/>
      <c r="M401" s="248"/>
      <c r="N401" s="249"/>
      <c r="O401" s="249"/>
      <c r="P401" s="249"/>
      <c r="Q401" s="249"/>
      <c r="R401" s="249"/>
      <c r="S401" s="249"/>
      <c r="T401" s="250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51" t="s">
        <v>175</v>
      </c>
      <c r="AU401" s="251" t="s">
        <v>85</v>
      </c>
      <c r="AV401" s="14" t="s">
        <v>85</v>
      </c>
      <c r="AW401" s="14" t="s">
        <v>39</v>
      </c>
      <c r="AX401" s="14" t="s">
        <v>22</v>
      </c>
      <c r="AY401" s="251" t="s">
        <v>164</v>
      </c>
    </row>
    <row r="402" s="2" customFormat="1" ht="14.4" customHeight="1">
      <c r="A402" s="39"/>
      <c r="B402" s="40"/>
      <c r="C402" s="213" t="s">
        <v>585</v>
      </c>
      <c r="D402" s="213" t="s">
        <v>166</v>
      </c>
      <c r="E402" s="214" t="s">
        <v>586</v>
      </c>
      <c r="F402" s="215" t="s">
        <v>587</v>
      </c>
      <c r="G402" s="216" t="s">
        <v>401</v>
      </c>
      <c r="H402" s="217">
        <v>6</v>
      </c>
      <c r="I402" s="218"/>
      <c r="J402" s="219">
        <f>ROUND(I402*H402,2)</f>
        <v>0</v>
      </c>
      <c r="K402" s="215" t="s">
        <v>20</v>
      </c>
      <c r="L402" s="45"/>
      <c r="M402" s="220" t="s">
        <v>20</v>
      </c>
      <c r="N402" s="221" t="s">
        <v>48</v>
      </c>
      <c r="O402" s="85"/>
      <c r="P402" s="222">
        <f>O402*H402</f>
        <v>0</v>
      </c>
      <c r="Q402" s="222">
        <v>0.018460000000000001</v>
      </c>
      <c r="R402" s="222">
        <f>Q402*H402</f>
        <v>0.11076</v>
      </c>
      <c r="S402" s="222">
        <v>0</v>
      </c>
      <c r="T402" s="223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24" t="s">
        <v>291</v>
      </c>
      <c r="AT402" s="224" t="s">
        <v>166</v>
      </c>
      <c r="AU402" s="224" t="s">
        <v>85</v>
      </c>
      <c r="AY402" s="18" t="s">
        <v>164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8" t="s">
        <v>22</v>
      </c>
      <c r="BK402" s="225">
        <f>ROUND(I402*H402,2)</f>
        <v>0</v>
      </c>
      <c r="BL402" s="18" t="s">
        <v>291</v>
      </c>
      <c r="BM402" s="224" t="s">
        <v>588</v>
      </c>
    </row>
    <row r="403" s="2" customFormat="1">
      <c r="A403" s="39"/>
      <c r="B403" s="40"/>
      <c r="C403" s="41"/>
      <c r="D403" s="226" t="s">
        <v>173</v>
      </c>
      <c r="E403" s="41"/>
      <c r="F403" s="227" t="s">
        <v>587</v>
      </c>
      <c r="G403" s="41"/>
      <c r="H403" s="41"/>
      <c r="I403" s="228"/>
      <c r="J403" s="41"/>
      <c r="K403" s="41"/>
      <c r="L403" s="45"/>
      <c r="M403" s="229"/>
      <c r="N403" s="230"/>
      <c r="O403" s="85"/>
      <c r="P403" s="85"/>
      <c r="Q403" s="85"/>
      <c r="R403" s="85"/>
      <c r="S403" s="85"/>
      <c r="T403" s="86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T403" s="18" t="s">
        <v>173</v>
      </c>
      <c r="AU403" s="18" t="s">
        <v>85</v>
      </c>
    </row>
    <row r="404" s="13" customFormat="1">
      <c r="A404" s="13"/>
      <c r="B404" s="231"/>
      <c r="C404" s="232"/>
      <c r="D404" s="226" t="s">
        <v>175</v>
      </c>
      <c r="E404" s="233" t="s">
        <v>20</v>
      </c>
      <c r="F404" s="234" t="s">
        <v>589</v>
      </c>
      <c r="G404" s="232"/>
      <c r="H404" s="233" t="s">
        <v>20</v>
      </c>
      <c r="I404" s="235"/>
      <c r="J404" s="232"/>
      <c r="K404" s="232"/>
      <c r="L404" s="236"/>
      <c r="M404" s="237"/>
      <c r="N404" s="238"/>
      <c r="O404" s="238"/>
      <c r="P404" s="238"/>
      <c r="Q404" s="238"/>
      <c r="R404" s="238"/>
      <c r="S404" s="238"/>
      <c r="T404" s="239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0" t="s">
        <v>175</v>
      </c>
      <c r="AU404" s="240" t="s">
        <v>85</v>
      </c>
      <c r="AV404" s="13" t="s">
        <v>22</v>
      </c>
      <c r="AW404" s="13" t="s">
        <v>39</v>
      </c>
      <c r="AX404" s="13" t="s">
        <v>77</v>
      </c>
      <c r="AY404" s="240" t="s">
        <v>164</v>
      </c>
    </row>
    <row r="405" s="14" customFormat="1">
      <c r="A405" s="14"/>
      <c r="B405" s="241"/>
      <c r="C405" s="242"/>
      <c r="D405" s="226" t="s">
        <v>175</v>
      </c>
      <c r="E405" s="243" t="s">
        <v>20</v>
      </c>
      <c r="F405" s="244" t="s">
        <v>590</v>
      </c>
      <c r="G405" s="242"/>
      <c r="H405" s="245">
        <v>6</v>
      </c>
      <c r="I405" s="246"/>
      <c r="J405" s="242"/>
      <c r="K405" s="242"/>
      <c r="L405" s="247"/>
      <c r="M405" s="248"/>
      <c r="N405" s="249"/>
      <c r="O405" s="249"/>
      <c r="P405" s="249"/>
      <c r="Q405" s="249"/>
      <c r="R405" s="249"/>
      <c r="S405" s="249"/>
      <c r="T405" s="250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1" t="s">
        <v>175</v>
      </c>
      <c r="AU405" s="251" t="s">
        <v>85</v>
      </c>
      <c r="AV405" s="14" t="s">
        <v>85</v>
      </c>
      <c r="AW405" s="14" t="s">
        <v>39</v>
      </c>
      <c r="AX405" s="14" t="s">
        <v>22</v>
      </c>
      <c r="AY405" s="251" t="s">
        <v>164</v>
      </c>
    </row>
    <row r="406" s="2" customFormat="1" ht="14.4" customHeight="1">
      <c r="A406" s="39"/>
      <c r="B406" s="40"/>
      <c r="C406" s="213" t="s">
        <v>591</v>
      </c>
      <c r="D406" s="213" t="s">
        <v>166</v>
      </c>
      <c r="E406" s="214" t="s">
        <v>592</v>
      </c>
      <c r="F406" s="215" t="s">
        <v>593</v>
      </c>
      <c r="G406" s="216" t="s">
        <v>434</v>
      </c>
      <c r="H406" s="217">
        <v>2</v>
      </c>
      <c r="I406" s="218"/>
      <c r="J406" s="219">
        <f>ROUND(I406*H406,2)</f>
        <v>0</v>
      </c>
      <c r="K406" s="215" t="s">
        <v>170</v>
      </c>
      <c r="L406" s="45"/>
      <c r="M406" s="220" t="s">
        <v>20</v>
      </c>
      <c r="N406" s="221" t="s">
        <v>48</v>
      </c>
      <c r="O406" s="85"/>
      <c r="P406" s="222">
        <f>O406*H406</f>
        <v>0</v>
      </c>
      <c r="Q406" s="222">
        <v>0.10940999999999999</v>
      </c>
      <c r="R406" s="222">
        <f>Q406*H406</f>
        <v>0.21881999999999999</v>
      </c>
      <c r="S406" s="222">
        <v>0</v>
      </c>
      <c r="T406" s="223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24" t="s">
        <v>171</v>
      </c>
      <c r="AT406" s="224" t="s">
        <v>166</v>
      </c>
      <c r="AU406" s="224" t="s">
        <v>85</v>
      </c>
      <c r="AY406" s="18" t="s">
        <v>164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8" t="s">
        <v>22</v>
      </c>
      <c r="BK406" s="225">
        <f>ROUND(I406*H406,2)</f>
        <v>0</v>
      </c>
      <c r="BL406" s="18" t="s">
        <v>171</v>
      </c>
      <c r="BM406" s="224" t="s">
        <v>594</v>
      </c>
    </row>
    <row r="407" s="2" customFormat="1">
      <c r="A407" s="39"/>
      <c r="B407" s="40"/>
      <c r="C407" s="41"/>
      <c r="D407" s="226" t="s">
        <v>173</v>
      </c>
      <c r="E407" s="41"/>
      <c r="F407" s="227" t="s">
        <v>595</v>
      </c>
      <c r="G407" s="41"/>
      <c r="H407" s="41"/>
      <c r="I407" s="228"/>
      <c r="J407" s="41"/>
      <c r="K407" s="41"/>
      <c r="L407" s="45"/>
      <c r="M407" s="229"/>
      <c r="N407" s="230"/>
      <c r="O407" s="85"/>
      <c r="P407" s="85"/>
      <c r="Q407" s="85"/>
      <c r="R407" s="85"/>
      <c r="S407" s="85"/>
      <c r="T407" s="86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8" t="s">
        <v>173</v>
      </c>
      <c r="AU407" s="18" t="s">
        <v>85</v>
      </c>
    </row>
    <row r="408" s="13" customFormat="1">
      <c r="A408" s="13"/>
      <c r="B408" s="231"/>
      <c r="C408" s="232"/>
      <c r="D408" s="226" t="s">
        <v>175</v>
      </c>
      <c r="E408" s="233" t="s">
        <v>20</v>
      </c>
      <c r="F408" s="234" t="s">
        <v>596</v>
      </c>
      <c r="G408" s="232"/>
      <c r="H408" s="233" t="s">
        <v>20</v>
      </c>
      <c r="I408" s="235"/>
      <c r="J408" s="232"/>
      <c r="K408" s="232"/>
      <c r="L408" s="236"/>
      <c r="M408" s="237"/>
      <c r="N408" s="238"/>
      <c r="O408" s="238"/>
      <c r="P408" s="238"/>
      <c r="Q408" s="238"/>
      <c r="R408" s="238"/>
      <c r="S408" s="238"/>
      <c r="T408" s="239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0" t="s">
        <v>175</v>
      </c>
      <c r="AU408" s="240" t="s">
        <v>85</v>
      </c>
      <c r="AV408" s="13" t="s">
        <v>22</v>
      </c>
      <c r="AW408" s="13" t="s">
        <v>39</v>
      </c>
      <c r="AX408" s="13" t="s">
        <v>77</v>
      </c>
      <c r="AY408" s="240" t="s">
        <v>164</v>
      </c>
    </row>
    <row r="409" s="14" customFormat="1">
      <c r="A409" s="14"/>
      <c r="B409" s="241"/>
      <c r="C409" s="242"/>
      <c r="D409" s="226" t="s">
        <v>175</v>
      </c>
      <c r="E409" s="243" t="s">
        <v>20</v>
      </c>
      <c r="F409" s="244" t="s">
        <v>85</v>
      </c>
      <c r="G409" s="242"/>
      <c r="H409" s="245">
        <v>2</v>
      </c>
      <c r="I409" s="246"/>
      <c r="J409" s="242"/>
      <c r="K409" s="242"/>
      <c r="L409" s="247"/>
      <c r="M409" s="248"/>
      <c r="N409" s="249"/>
      <c r="O409" s="249"/>
      <c r="P409" s="249"/>
      <c r="Q409" s="249"/>
      <c r="R409" s="249"/>
      <c r="S409" s="249"/>
      <c r="T409" s="250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1" t="s">
        <v>175</v>
      </c>
      <c r="AU409" s="251" t="s">
        <v>85</v>
      </c>
      <c r="AV409" s="14" t="s">
        <v>85</v>
      </c>
      <c r="AW409" s="14" t="s">
        <v>39</v>
      </c>
      <c r="AX409" s="14" t="s">
        <v>22</v>
      </c>
      <c r="AY409" s="251" t="s">
        <v>164</v>
      </c>
    </row>
    <row r="410" s="2" customFormat="1" ht="14.4" customHeight="1">
      <c r="A410" s="39"/>
      <c r="B410" s="40"/>
      <c r="C410" s="213" t="s">
        <v>597</v>
      </c>
      <c r="D410" s="213" t="s">
        <v>166</v>
      </c>
      <c r="E410" s="214" t="s">
        <v>598</v>
      </c>
      <c r="F410" s="215" t="s">
        <v>599</v>
      </c>
      <c r="G410" s="216" t="s">
        <v>401</v>
      </c>
      <c r="H410" s="217">
        <v>7.7000000000000002</v>
      </c>
      <c r="I410" s="218"/>
      <c r="J410" s="219">
        <f>ROUND(I410*H410,2)</f>
        <v>0</v>
      </c>
      <c r="K410" s="215" t="s">
        <v>170</v>
      </c>
      <c r="L410" s="45"/>
      <c r="M410" s="220" t="s">
        <v>20</v>
      </c>
      <c r="N410" s="221" t="s">
        <v>48</v>
      </c>
      <c r="O410" s="85"/>
      <c r="P410" s="222">
        <f>O410*H410</f>
        <v>0</v>
      </c>
      <c r="Q410" s="222">
        <v>0.95352000000000003</v>
      </c>
      <c r="R410" s="222">
        <f>Q410*H410</f>
        <v>7.3421040000000009</v>
      </c>
      <c r="S410" s="222">
        <v>0</v>
      </c>
      <c r="T410" s="223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24" t="s">
        <v>171</v>
      </c>
      <c r="AT410" s="224" t="s">
        <v>166</v>
      </c>
      <c r="AU410" s="224" t="s">
        <v>85</v>
      </c>
      <c r="AY410" s="18" t="s">
        <v>164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18" t="s">
        <v>22</v>
      </c>
      <c r="BK410" s="225">
        <f>ROUND(I410*H410,2)</f>
        <v>0</v>
      </c>
      <c r="BL410" s="18" t="s">
        <v>171</v>
      </c>
      <c r="BM410" s="224" t="s">
        <v>600</v>
      </c>
    </row>
    <row r="411" s="2" customFormat="1">
      <c r="A411" s="39"/>
      <c r="B411" s="40"/>
      <c r="C411" s="41"/>
      <c r="D411" s="226" t="s">
        <v>173</v>
      </c>
      <c r="E411" s="41"/>
      <c r="F411" s="227" t="s">
        <v>601</v>
      </c>
      <c r="G411" s="41"/>
      <c r="H411" s="41"/>
      <c r="I411" s="228"/>
      <c r="J411" s="41"/>
      <c r="K411" s="41"/>
      <c r="L411" s="45"/>
      <c r="M411" s="229"/>
      <c r="N411" s="230"/>
      <c r="O411" s="85"/>
      <c r="P411" s="85"/>
      <c r="Q411" s="85"/>
      <c r="R411" s="85"/>
      <c r="S411" s="85"/>
      <c r="T411" s="86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T411" s="18" t="s">
        <v>173</v>
      </c>
      <c r="AU411" s="18" t="s">
        <v>85</v>
      </c>
    </row>
    <row r="412" s="13" customFormat="1">
      <c r="A412" s="13"/>
      <c r="B412" s="231"/>
      <c r="C412" s="232"/>
      <c r="D412" s="226" t="s">
        <v>175</v>
      </c>
      <c r="E412" s="233" t="s">
        <v>20</v>
      </c>
      <c r="F412" s="234" t="s">
        <v>442</v>
      </c>
      <c r="G412" s="232"/>
      <c r="H412" s="233" t="s">
        <v>20</v>
      </c>
      <c r="I412" s="235"/>
      <c r="J412" s="232"/>
      <c r="K412" s="232"/>
      <c r="L412" s="236"/>
      <c r="M412" s="237"/>
      <c r="N412" s="238"/>
      <c r="O412" s="238"/>
      <c r="P412" s="238"/>
      <c r="Q412" s="238"/>
      <c r="R412" s="238"/>
      <c r="S412" s="238"/>
      <c r="T412" s="239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0" t="s">
        <v>175</v>
      </c>
      <c r="AU412" s="240" t="s">
        <v>85</v>
      </c>
      <c r="AV412" s="13" t="s">
        <v>22</v>
      </c>
      <c r="AW412" s="13" t="s">
        <v>39</v>
      </c>
      <c r="AX412" s="13" t="s">
        <v>77</v>
      </c>
      <c r="AY412" s="240" t="s">
        <v>164</v>
      </c>
    </row>
    <row r="413" s="14" customFormat="1">
      <c r="A413" s="14"/>
      <c r="B413" s="241"/>
      <c r="C413" s="242"/>
      <c r="D413" s="226" t="s">
        <v>175</v>
      </c>
      <c r="E413" s="243" t="s">
        <v>20</v>
      </c>
      <c r="F413" s="244" t="s">
        <v>602</v>
      </c>
      <c r="G413" s="242"/>
      <c r="H413" s="245">
        <v>7.7000000000000002</v>
      </c>
      <c r="I413" s="246"/>
      <c r="J413" s="242"/>
      <c r="K413" s="242"/>
      <c r="L413" s="247"/>
      <c r="M413" s="248"/>
      <c r="N413" s="249"/>
      <c r="O413" s="249"/>
      <c r="P413" s="249"/>
      <c r="Q413" s="249"/>
      <c r="R413" s="249"/>
      <c r="S413" s="249"/>
      <c r="T413" s="250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51" t="s">
        <v>175</v>
      </c>
      <c r="AU413" s="251" t="s">
        <v>85</v>
      </c>
      <c r="AV413" s="14" t="s">
        <v>85</v>
      </c>
      <c r="AW413" s="14" t="s">
        <v>39</v>
      </c>
      <c r="AX413" s="14" t="s">
        <v>22</v>
      </c>
      <c r="AY413" s="251" t="s">
        <v>164</v>
      </c>
    </row>
    <row r="414" s="2" customFormat="1" ht="24.15" customHeight="1">
      <c r="A414" s="39"/>
      <c r="B414" s="40"/>
      <c r="C414" s="263" t="s">
        <v>603</v>
      </c>
      <c r="D414" s="263" t="s">
        <v>270</v>
      </c>
      <c r="E414" s="264" t="s">
        <v>604</v>
      </c>
      <c r="F414" s="265" t="s">
        <v>605</v>
      </c>
      <c r="G414" s="266" t="s">
        <v>434</v>
      </c>
      <c r="H414" s="267">
        <v>8</v>
      </c>
      <c r="I414" s="268"/>
      <c r="J414" s="269">
        <f>ROUND(I414*H414,2)</f>
        <v>0</v>
      </c>
      <c r="K414" s="265" t="s">
        <v>20</v>
      </c>
      <c r="L414" s="270"/>
      <c r="M414" s="271" t="s">
        <v>20</v>
      </c>
      <c r="N414" s="272" t="s">
        <v>48</v>
      </c>
      <c r="O414" s="85"/>
      <c r="P414" s="222">
        <f>O414*H414</f>
        <v>0</v>
      </c>
      <c r="Q414" s="222">
        <v>0.067000000000000004</v>
      </c>
      <c r="R414" s="222">
        <f>Q414*H414</f>
        <v>0.53600000000000003</v>
      </c>
      <c r="S414" s="222">
        <v>0</v>
      </c>
      <c r="T414" s="223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24" t="s">
        <v>226</v>
      </c>
      <c r="AT414" s="224" t="s">
        <v>270</v>
      </c>
      <c r="AU414" s="224" t="s">
        <v>85</v>
      </c>
      <c r="AY414" s="18" t="s">
        <v>164</v>
      </c>
      <c r="BE414" s="225">
        <f>IF(N414="základní",J414,0)</f>
        <v>0</v>
      </c>
      <c r="BF414" s="225">
        <f>IF(N414="snížená",J414,0)</f>
        <v>0</v>
      </c>
      <c r="BG414" s="225">
        <f>IF(N414="zákl. přenesená",J414,0)</f>
        <v>0</v>
      </c>
      <c r="BH414" s="225">
        <f>IF(N414="sníž. přenesená",J414,0)</f>
        <v>0</v>
      </c>
      <c r="BI414" s="225">
        <f>IF(N414="nulová",J414,0)</f>
        <v>0</v>
      </c>
      <c r="BJ414" s="18" t="s">
        <v>22</v>
      </c>
      <c r="BK414" s="225">
        <f>ROUND(I414*H414,2)</f>
        <v>0</v>
      </c>
      <c r="BL414" s="18" t="s">
        <v>171</v>
      </c>
      <c r="BM414" s="224" t="s">
        <v>606</v>
      </c>
    </row>
    <row r="415" s="2" customFormat="1">
      <c r="A415" s="39"/>
      <c r="B415" s="40"/>
      <c r="C415" s="41"/>
      <c r="D415" s="226" t="s">
        <v>173</v>
      </c>
      <c r="E415" s="41"/>
      <c r="F415" s="227" t="s">
        <v>605</v>
      </c>
      <c r="G415" s="41"/>
      <c r="H415" s="41"/>
      <c r="I415" s="228"/>
      <c r="J415" s="41"/>
      <c r="K415" s="41"/>
      <c r="L415" s="45"/>
      <c r="M415" s="229"/>
      <c r="N415" s="230"/>
      <c r="O415" s="85"/>
      <c r="P415" s="85"/>
      <c r="Q415" s="85"/>
      <c r="R415" s="85"/>
      <c r="S415" s="85"/>
      <c r="T415" s="86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T415" s="18" t="s">
        <v>173</v>
      </c>
      <c r="AU415" s="18" t="s">
        <v>85</v>
      </c>
    </row>
    <row r="416" s="13" customFormat="1">
      <c r="A416" s="13"/>
      <c r="B416" s="231"/>
      <c r="C416" s="232"/>
      <c r="D416" s="226" t="s">
        <v>175</v>
      </c>
      <c r="E416" s="233" t="s">
        <v>20</v>
      </c>
      <c r="F416" s="234" t="s">
        <v>442</v>
      </c>
      <c r="G416" s="232"/>
      <c r="H416" s="233" t="s">
        <v>20</v>
      </c>
      <c r="I416" s="235"/>
      <c r="J416" s="232"/>
      <c r="K416" s="232"/>
      <c r="L416" s="236"/>
      <c r="M416" s="237"/>
      <c r="N416" s="238"/>
      <c r="O416" s="238"/>
      <c r="P416" s="238"/>
      <c r="Q416" s="238"/>
      <c r="R416" s="238"/>
      <c r="S416" s="238"/>
      <c r="T416" s="239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0" t="s">
        <v>175</v>
      </c>
      <c r="AU416" s="240" t="s">
        <v>85</v>
      </c>
      <c r="AV416" s="13" t="s">
        <v>22</v>
      </c>
      <c r="AW416" s="13" t="s">
        <v>39</v>
      </c>
      <c r="AX416" s="13" t="s">
        <v>77</v>
      </c>
      <c r="AY416" s="240" t="s">
        <v>164</v>
      </c>
    </row>
    <row r="417" s="14" customFormat="1">
      <c r="A417" s="14"/>
      <c r="B417" s="241"/>
      <c r="C417" s="242"/>
      <c r="D417" s="226" t="s">
        <v>175</v>
      </c>
      <c r="E417" s="243" t="s">
        <v>20</v>
      </c>
      <c r="F417" s="244" t="s">
        <v>607</v>
      </c>
      <c r="G417" s="242"/>
      <c r="H417" s="245">
        <v>4</v>
      </c>
      <c r="I417" s="246"/>
      <c r="J417" s="242"/>
      <c r="K417" s="242"/>
      <c r="L417" s="247"/>
      <c r="M417" s="248"/>
      <c r="N417" s="249"/>
      <c r="O417" s="249"/>
      <c r="P417" s="249"/>
      <c r="Q417" s="249"/>
      <c r="R417" s="249"/>
      <c r="S417" s="249"/>
      <c r="T417" s="250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1" t="s">
        <v>175</v>
      </c>
      <c r="AU417" s="251" t="s">
        <v>85</v>
      </c>
      <c r="AV417" s="14" t="s">
        <v>85</v>
      </c>
      <c r="AW417" s="14" t="s">
        <v>39</v>
      </c>
      <c r="AX417" s="14" t="s">
        <v>77</v>
      </c>
      <c r="AY417" s="251" t="s">
        <v>164</v>
      </c>
    </row>
    <row r="418" s="13" customFormat="1">
      <c r="A418" s="13"/>
      <c r="B418" s="231"/>
      <c r="C418" s="232"/>
      <c r="D418" s="226" t="s">
        <v>175</v>
      </c>
      <c r="E418" s="233" t="s">
        <v>20</v>
      </c>
      <c r="F418" s="234" t="s">
        <v>444</v>
      </c>
      <c r="G418" s="232"/>
      <c r="H418" s="233" t="s">
        <v>20</v>
      </c>
      <c r="I418" s="235"/>
      <c r="J418" s="232"/>
      <c r="K418" s="232"/>
      <c r="L418" s="236"/>
      <c r="M418" s="237"/>
      <c r="N418" s="238"/>
      <c r="O418" s="238"/>
      <c r="P418" s="238"/>
      <c r="Q418" s="238"/>
      <c r="R418" s="238"/>
      <c r="S418" s="238"/>
      <c r="T418" s="239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0" t="s">
        <v>175</v>
      </c>
      <c r="AU418" s="240" t="s">
        <v>85</v>
      </c>
      <c r="AV418" s="13" t="s">
        <v>22</v>
      </c>
      <c r="AW418" s="13" t="s">
        <v>39</v>
      </c>
      <c r="AX418" s="13" t="s">
        <v>77</v>
      </c>
      <c r="AY418" s="240" t="s">
        <v>164</v>
      </c>
    </row>
    <row r="419" s="14" customFormat="1">
      <c r="A419" s="14"/>
      <c r="B419" s="241"/>
      <c r="C419" s="242"/>
      <c r="D419" s="226" t="s">
        <v>175</v>
      </c>
      <c r="E419" s="243" t="s">
        <v>20</v>
      </c>
      <c r="F419" s="244" t="s">
        <v>607</v>
      </c>
      <c r="G419" s="242"/>
      <c r="H419" s="245">
        <v>4</v>
      </c>
      <c r="I419" s="246"/>
      <c r="J419" s="242"/>
      <c r="K419" s="242"/>
      <c r="L419" s="247"/>
      <c r="M419" s="248"/>
      <c r="N419" s="249"/>
      <c r="O419" s="249"/>
      <c r="P419" s="249"/>
      <c r="Q419" s="249"/>
      <c r="R419" s="249"/>
      <c r="S419" s="249"/>
      <c r="T419" s="250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1" t="s">
        <v>175</v>
      </c>
      <c r="AU419" s="251" t="s">
        <v>85</v>
      </c>
      <c r="AV419" s="14" t="s">
        <v>85</v>
      </c>
      <c r="AW419" s="14" t="s">
        <v>39</v>
      </c>
      <c r="AX419" s="14" t="s">
        <v>77</v>
      </c>
      <c r="AY419" s="251" t="s">
        <v>164</v>
      </c>
    </row>
    <row r="420" s="15" customFormat="1">
      <c r="A420" s="15"/>
      <c r="B420" s="252"/>
      <c r="C420" s="253"/>
      <c r="D420" s="226" t="s">
        <v>175</v>
      </c>
      <c r="E420" s="254" t="s">
        <v>20</v>
      </c>
      <c r="F420" s="255" t="s">
        <v>225</v>
      </c>
      <c r="G420" s="253"/>
      <c r="H420" s="256">
        <v>8</v>
      </c>
      <c r="I420" s="257"/>
      <c r="J420" s="253"/>
      <c r="K420" s="253"/>
      <c r="L420" s="258"/>
      <c r="M420" s="259"/>
      <c r="N420" s="260"/>
      <c r="O420" s="260"/>
      <c r="P420" s="260"/>
      <c r="Q420" s="260"/>
      <c r="R420" s="260"/>
      <c r="S420" s="260"/>
      <c r="T420" s="261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T420" s="262" t="s">
        <v>175</v>
      </c>
      <c r="AU420" s="262" t="s">
        <v>85</v>
      </c>
      <c r="AV420" s="15" t="s">
        <v>171</v>
      </c>
      <c r="AW420" s="15" t="s">
        <v>39</v>
      </c>
      <c r="AX420" s="15" t="s">
        <v>22</v>
      </c>
      <c r="AY420" s="262" t="s">
        <v>164</v>
      </c>
    </row>
    <row r="421" s="2" customFormat="1" ht="14.4" customHeight="1">
      <c r="A421" s="39"/>
      <c r="B421" s="40"/>
      <c r="C421" s="263" t="s">
        <v>608</v>
      </c>
      <c r="D421" s="263" t="s">
        <v>270</v>
      </c>
      <c r="E421" s="264" t="s">
        <v>609</v>
      </c>
      <c r="F421" s="265" t="s">
        <v>610</v>
      </c>
      <c r="G421" s="266" t="s">
        <v>434</v>
      </c>
      <c r="H421" s="267">
        <v>2</v>
      </c>
      <c r="I421" s="268"/>
      <c r="J421" s="269">
        <f>ROUND(I421*H421,2)</f>
        <v>0</v>
      </c>
      <c r="K421" s="265" t="s">
        <v>20</v>
      </c>
      <c r="L421" s="270"/>
      <c r="M421" s="271" t="s">
        <v>20</v>
      </c>
      <c r="N421" s="272" t="s">
        <v>48</v>
      </c>
      <c r="O421" s="85"/>
      <c r="P421" s="222">
        <f>O421*H421</f>
        <v>0</v>
      </c>
      <c r="Q421" s="222">
        <v>0.64500000000000002</v>
      </c>
      <c r="R421" s="222">
        <f>Q421*H421</f>
        <v>1.29</v>
      </c>
      <c r="S421" s="222">
        <v>0</v>
      </c>
      <c r="T421" s="223">
        <f>S421*H421</f>
        <v>0</v>
      </c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R421" s="224" t="s">
        <v>226</v>
      </c>
      <c r="AT421" s="224" t="s">
        <v>270</v>
      </c>
      <c r="AU421" s="224" t="s">
        <v>85</v>
      </c>
      <c r="AY421" s="18" t="s">
        <v>164</v>
      </c>
      <c r="BE421" s="225">
        <f>IF(N421="základní",J421,0)</f>
        <v>0</v>
      </c>
      <c r="BF421" s="225">
        <f>IF(N421="snížená",J421,0)</f>
        <v>0</v>
      </c>
      <c r="BG421" s="225">
        <f>IF(N421="zákl. přenesená",J421,0)</f>
        <v>0</v>
      </c>
      <c r="BH421" s="225">
        <f>IF(N421="sníž. přenesená",J421,0)</f>
        <v>0</v>
      </c>
      <c r="BI421" s="225">
        <f>IF(N421="nulová",J421,0)</f>
        <v>0</v>
      </c>
      <c r="BJ421" s="18" t="s">
        <v>22</v>
      </c>
      <c r="BK421" s="225">
        <f>ROUND(I421*H421,2)</f>
        <v>0</v>
      </c>
      <c r="BL421" s="18" t="s">
        <v>171</v>
      </c>
      <c r="BM421" s="224" t="s">
        <v>611</v>
      </c>
    </row>
    <row r="422" s="2" customFormat="1">
      <c r="A422" s="39"/>
      <c r="B422" s="40"/>
      <c r="C422" s="41"/>
      <c r="D422" s="226" t="s">
        <v>173</v>
      </c>
      <c r="E422" s="41"/>
      <c r="F422" s="227" t="s">
        <v>610</v>
      </c>
      <c r="G422" s="41"/>
      <c r="H422" s="41"/>
      <c r="I422" s="228"/>
      <c r="J422" s="41"/>
      <c r="K422" s="41"/>
      <c r="L422" s="45"/>
      <c r="M422" s="229"/>
      <c r="N422" s="230"/>
      <c r="O422" s="85"/>
      <c r="P422" s="85"/>
      <c r="Q422" s="85"/>
      <c r="R422" s="85"/>
      <c r="S422" s="85"/>
      <c r="T422" s="86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T422" s="18" t="s">
        <v>173</v>
      </c>
      <c r="AU422" s="18" t="s">
        <v>85</v>
      </c>
    </row>
    <row r="423" s="13" customFormat="1">
      <c r="A423" s="13"/>
      <c r="B423" s="231"/>
      <c r="C423" s="232"/>
      <c r="D423" s="226" t="s">
        <v>175</v>
      </c>
      <c r="E423" s="233" t="s">
        <v>20</v>
      </c>
      <c r="F423" s="234" t="s">
        <v>442</v>
      </c>
      <c r="G423" s="232"/>
      <c r="H423" s="233" t="s">
        <v>20</v>
      </c>
      <c r="I423" s="235"/>
      <c r="J423" s="232"/>
      <c r="K423" s="232"/>
      <c r="L423" s="236"/>
      <c r="M423" s="237"/>
      <c r="N423" s="238"/>
      <c r="O423" s="238"/>
      <c r="P423" s="238"/>
      <c r="Q423" s="238"/>
      <c r="R423" s="238"/>
      <c r="S423" s="238"/>
      <c r="T423" s="239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0" t="s">
        <v>175</v>
      </c>
      <c r="AU423" s="240" t="s">
        <v>85</v>
      </c>
      <c r="AV423" s="13" t="s">
        <v>22</v>
      </c>
      <c r="AW423" s="13" t="s">
        <v>39</v>
      </c>
      <c r="AX423" s="13" t="s">
        <v>77</v>
      </c>
      <c r="AY423" s="240" t="s">
        <v>164</v>
      </c>
    </row>
    <row r="424" s="14" customFormat="1">
      <c r="A424" s="14"/>
      <c r="B424" s="241"/>
      <c r="C424" s="242"/>
      <c r="D424" s="226" t="s">
        <v>175</v>
      </c>
      <c r="E424" s="243" t="s">
        <v>20</v>
      </c>
      <c r="F424" s="244" t="s">
        <v>85</v>
      </c>
      <c r="G424" s="242"/>
      <c r="H424" s="245">
        <v>2</v>
      </c>
      <c r="I424" s="246"/>
      <c r="J424" s="242"/>
      <c r="K424" s="242"/>
      <c r="L424" s="247"/>
      <c r="M424" s="248"/>
      <c r="N424" s="249"/>
      <c r="O424" s="249"/>
      <c r="P424" s="249"/>
      <c r="Q424" s="249"/>
      <c r="R424" s="249"/>
      <c r="S424" s="249"/>
      <c r="T424" s="250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51" t="s">
        <v>175</v>
      </c>
      <c r="AU424" s="251" t="s">
        <v>85</v>
      </c>
      <c r="AV424" s="14" t="s">
        <v>85</v>
      </c>
      <c r="AW424" s="14" t="s">
        <v>39</v>
      </c>
      <c r="AX424" s="14" t="s">
        <v>22</v>
      </c>
      <c r="AY424" s="251" t="s">
        <v>164</v>
      </c>
    </row>
    <row r="425" s="2" customFormat="1" ht="14.4" customHeight="1">
      <c r="A425" s="39"/>
      <c r="B425" s="40"/>
      <c r="C425" s="263" t="s">
        <v>612</v>
      </c>
      <c r="D425" s="263" t="s">
        <v>270</v>
      </c>
      <c r="E425" s="264" t="s">
        <v>613</v>
      </c>
      <c r="F425" s="265" t="s">
        <v>614</v>
      </c>
      <c r="G425" s="266" t="s">
        <v>434</v>
      </c>
      <c r="H425" s="267">
        <v>2</v>
      </c>
      <c r="I425" s="268"/>
      <c r="J425" s="269">
        <f>ROUND(I425*H425,2)</f>
        <v>0</v>
      </c>
      <c r="K425" s="265" t="s">
        <v>20</v>
      </c>
      <c r="L425" s="270"/>
      <c r="M425" s="271" t="s">
        <v>20</v>
      </c>
      <c r="N425" s="272" t="s">
        <v>48</v>
      </c>
      <c r="O425" s="85"/>
      <c r="P425" s="222">
        <f>O425*H425</f>
        <v>0</v>
      </c>
      <c r="Q425" s="222">
        <v>1.3799999999999999</v>
      </c>
      <c r="R425" s="222">
        <f>Q425*H425</f>
        <v>2.7599999999999998</v>
      </c>
      <c r="S425" s="222">
        <v>0</v>
      </c>
      <c r="T425" s="223">
        <f>S425*H425</f>
        <v>0</v>
      </c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R425" s="224" t="s">
        <v>226</v>
      </c>
      <c r="AT425" s="224" t="s">
        <v>270</v>
      </c>
      <c r="AU425" s="224" t="s">
        <v>85</v>
      </c>
      <c r="AY425" s="18" t="s">
        <v>164</v>
      </c>
      <c r="BE425" s="225">
        <f>IF(N425="základní",J425,0)</f>
        <v>0</v>
      </c>
      <c r="BF425" s="225">
        <f>IF(N425="snížená",J425,0)</f>
        <v>0</v>
      </c>
      <c r="BG425" s="225">
        <f>IF(N425="zákl. přenesená",J425,0)</f>
        <v>0</v>
      </c>
      <c r="BH425" s="225">
        <f>IF(N425="sníž. přenesená",J425,0)</f>
        <v>0</v>
      </c>
      <c r="BI425" s="225">
        <f>IF(N425="nulová",J425,0)</f>
        <v>0</v>
      </c>
      <c r="BJ425" s="18" t="s">
        <v>22</v>
      </c>
      <c r="BK425" s="225">
        <f>ROUND(I425*H425,2)</f>
        <v>0</v>
      </c>
      <c r="BL425" s="18" t="s">
        <v>171</v>
      </c>
      <c r="BM425" s="224" t="s">
        <v>615</v>
      </c>
    </row>
    <row r="426" s="2" customFormat="1">
      <c r="A426" s="39"/>
      <c r="B426" s="40"/>
      <c r="C426" s="41"/>
      <c r="D426" s="226" t="s">
        <v>173</v>
      </c>
      <c r="E426" s="41"/>
      <c r="F426" s="227" t="s">
        <v>614</v>
      </c>
      <c r="G426" s="41"/>
      <c r="H426" s="41"/>
      <c r="I426" s="228"/>
      <c r="J426" s="41"/>
      <c r="K426" s="41"/>
      <c r="L426" s="45"/>
      <c r="M426" s="229"/>
      <c r="N426" s="230"/>
      <c r="O426" s="85"/>
      <c r="P426" s="85"/>
      <c r="Q426" s="85"/>
      <c r="R426" s="85"/>
      <c r="S426" s="85"/>
      <c r="T426" s="86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T426" s="18" t="s">
        <v>173</v>
      </c>
      <c r="AU426" s="18" t="s">
        <v>85</v>
      </c>
    </row>
    <row r="427" s="13" customFormat="1">
      <c r="A427" s="13"/>
      <c r="B427" s="231"/>
      <c r="C427" s="232"/>
      <c r="D427" s="226" t="s">
        <v>175</v>
      </c>
      <c r="E427" s="233" t="s">
        <v>20</v>
      </c>
      <c r="F427" s="234" t="s">
        <v>444</v>
      </c>
      <c r="G427" s="232"/>
      <c r="H427" s="233" t="s">
        <v>20</v>
      </c>
      <c r="I427" s="235"/>
      <c r="J427" s="232"/>
      <c r="K427" s="232"/>
      <c r="L427" s="236"/>
      <c r="M427" s="237"/>
      <c r="N427" s="238"/>
      <c r="O427" s="238"/>
      <c r="P427" s="238"/>
      <c r="Q427" s="238"/>
      <c r="R427" s="238"/>
      <c r="S427" s="238"/>
      <c r="T427" s="239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0" t="s">
        <v>175</v>
      </c>
      <c r="AU427" s="240" t="s">
        <v>85</v>
      </c>
      <c r="AV427" s="13" t="s">
        <v>22</v>
      </c>
      <c r="AW427" s="13" t="s">
        <v>39</v>
      </c>
      <c r="AX427" s="13" t="s">
        <v>77</v>
      </c>
      <c r="AY427" s="240" t="s">
        <v>164</v>
      </c>
    </row>
    <row r="428" s="14" customFormat="1">
      <c r="A428" s="14"/>
      <c r="B428" s="241"/>
      <c r="C428" s="242"/>
      <c r="D428" s="226" t="s">
        <v>175</v>
      </c>
      <c r="E428" s="243" t="s">
        <v>20</v>
      </c>
      <c r="F428" s="244" t="s">
        <v>85</v>
      </c>
      <c r="G428" s="242"/>
      <c r="H428" s="245">
        <v>2</v>
      </c>
      <c r="I428" s="246"/>
      <c r="J428" s="242"/>
      <c r="K428" s="242"/>
      <c r="L428" s="247"/>
      <c r="M428" s="248"/>
      <c r="N428" s="249"/>
      <c r="O428" s="249"/>
      <c r="P428" s="249"/>
      <c r="Q428" s="249"/>
      <c r="R428" s="249"/>
      <c r="S428" s="249"/>
      <c r="T428" s="250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51" t="s">
        <v>175</v>
      </c>
      <c r="AU428" s="251" t="s">
        <v>85</v>
      </c>
      <c r="AV428" s="14" t="s">
        <v>85</v>
      </c>
      <c r="AW428" s="14" t="s">
        <v>39</v>
      </c>
      <c r="AX428" s="14" t="s">
        <v>22</v>
      </c>
      <c r="AY428" s="251" t="s">
        <v>164</v>
      </c>
    </row>
    <row r="429" s="2" customFormat="1" ht="24.15" customHeight="1">
      <c r="A429" s="39"/>
      <c r="B429" s="40"/>
      <c r="C429" s="263" t="s">
        <v>616</v>
      </c>
      <c r="D429" s="263" t="s">
        <v>270</v>
      </c>
      <c r="E429" s="264" t="s">
        <v>617</v>
      </c>
      <c r="F429" s="265" t="s">
        <v>618</v>
      </c>
      <c r="G429" s="266" t="s">
        <v>434</v>
      </c>
      <c r="H429" s="267">
        <v>1</v>
      </c>
      <c r="I429" s="268"/>
      <c r="J429" s="269">
        <f>ROUND(I429*H429,2)</f>
        <v>0</v>
      </c>
      <c r="K429" s="265" t="s">
        <v>20</v>
      </c>
      <c r="L429" s="270"/>
      <c r="M429" s="271" t="s">
        <v>20</v>
      </c>
      <c r="N429" s="272" t="s">
        <v>48</v>
      </c>
      <c r="O429" s="85"/>
      <c r="P429" s="222">
        <f>O429*H429</f>
        <v>0</v>
      </c>
      <c r="Q429" s="222">
        <v>0.76000000000000001</v>
      </c>
      <c r="R429" s="222">
        <f>Q429*H429</f>
        <v>0.76000000000000001</v>
      </c>
      <c r="S429" s="222">
        <v>0</v>
      </c>
      <c r="T429" s="223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24" t="s">
        <v>226</v>
      </c>
      <c r="AT429" s="224" t="s">
        <v>270</v>
      </c>
      <c r="AU429" s="224" t="s">
        <v>85</v>
      </c>
      <c r="AY429" s="18" t="s">
        <v>164</v>
      </c>
      <c r="BE429" s="225">
        <f>IF(N429="základní",J429,0)</f>
        <v>0</v>
      </c>
      <c r="BF429" s="225">
        <f>IF(N429="snížená",J429,0)</f>
        <v>0</v>
      </c>
      <c r="BG429" s="225">
        <f>IF(N429="zákl. přenesená",J429,0)</f>
        <v>0</v>
      </c>
      <c r="BH429" s="225">
        <f>IF(N429="sníž. přenesená",J429,0)</f>
        <v>0</v>
      </c>
      <c r="BI429" s="225">
        <f>IF(N429="nulová",J429,0)</f>
        <v>0</v>
      </c>
      <c r="BJ429" s="18" t="s">
        <v>22</v>
      </c>
      <c r="BK429" s="225">
        <f>ROUND(I429*H429,2)</f>
        <v>0</v>
      </c>
      <c r="BL429" s="18" t="s">
        <v>171</v>
      </c>
      <c r="BM429" s="224" t="s">
        <v>619</v>
      </c>
    </row>
    <row r="430" s="2" customFormat="1">
      <c r="A430" s="39"/>
      <c r="B430" s="40"/>
      <c r="C430" s="41"/>
      <c r="D430" s="226" t="s">
        <v>173</v>
      </c>
      <c r="E430" s="41"/>
      <c r="F430" s="227" t="s">
        <v>618</v>
      </c>
      <c r="G430" s="41"/>
      <c r="H430" s="41"/>
      <c r="I430" s="228"/>
      <c r="J430" s="41"/>
      <c r="K430" s="41"/>
      <c r="L430" s="45"/>
      <c r="M430" s="229"/>
      <c r="N430" s="230"/>
      <c r="O430" s="85"/>
      <c r="P430" s="85"/>
      <c r="Q430" s="85"/>
      <c r="R430" s="85"/>
      <c r="S430" s="85"/>
      <c r="T430" s="86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T430" s="18" t="s">
        <v>173</v>
      </c>
      <c r="AU430" s="18" t="s">
        <v>85</v>
      </c>
    </row>
    <row r="431" s="13" customFormat="1">
      <c r="A431" s="13"/>
      <c r="B431" s="231"/>
      <c r="C431" s="232"/>
      <c r="D431" s="226" t="s">
        <v>175</v>
      </c>
      <c r="E431" s="233" t="s">
        <v>20</v>
      </c>
      <c r="F431" s="234" t="s">
        <v>442</v>
      </c>
      <c r="G431" s="232"/>
      <c r="H431" s="233" t="s">
        <v>20</v>
      </c>
      <c r="I431" s="235"/>
      <c r="J431" s="232"/>
      <c r="K431" s="232"/>
      <c r="L431" s="236"/>
      <c r="M431" s="237"/>
      <c r="N431" s="238"/>
      <c r="O431" s="238"/>
      <c r="P431" s="238"/>
      <c r="Q431" s="238"/>
      <c r="R431" s="238"/>
      <c r="S431" s="238"/>
      <c r="T431" s="239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40" t="s">
        <v>175</v>
      </c>
      <c r="AU431" s="240" t="s">
        <v>85</v>
      </c>
      <c r="AV431" s="13" t="s">
        <v>22</v>
      </c>
      <c r="AW431" s="13" t="s">
        <v>39</v>
      </c>
      <c r="AX431" s="13" t="s">
        <v>77</v>
      </c>
      <c r="AY431" s="240" t="s">
        <v>164</v>
      </c>
    </row>
    <row r="432" s="14" customFormat="1">
      <c r="A432" s="14"/>
      <c r="B432" s="241"/>
      <c r="C432" s="242"/>
      <c r="D432" s="226" t="s">
        <v>175</v>
      </c>
      <c r="E432" s="243" t="s">
        <v>20</v>
      </c>
      <c r="F432" s="244" t="s">
        <v>22</v>
      </c>
      <c r="G432" s="242"/>
      <c r="H432" s="245">
        <v>1</v>
      </c>
      <c r="I432" s="246"/>
      <c r="J432" s="242"/>
      <c r="K432" s="242"/>
      <c r="L432" s="247"/>
      <c r="M432" s="248"/>
      <c r="N432" s="249"/>
      <c r="O432" s="249"/>
      <c r="P432" s="249"/>
      <c r="Q432" s="249"/>
      <c r="R432" s="249"/>
      <c r="S432" s="249"/>
      <c r="T432" s="250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51" t="s">
        <v>175</v>
      </c>
      <c r="AU432" s="251" t="s">
        <v>85</v>
      </c>
      <c r="AV432" s="14" t="s">
        <v>85</v>
      </c>
      <c r="AW432" s="14" t="s">
        <v>39</v>
      </c>
      <c r="AX432" s="14" t="s">
        <v>22</v>
      </c>
      <c r="AY432" s="251" t="s">
        <v>164</v>
      </c>
    </row>
    <row r="433" s="2" customFormat="1" ht="24.15" customHeight="1">
      <c r="A433" s="39"/>
      <c r="B433" s="40"/>
      <c r="C433" s="263" t="s">
        <v>620</v>
      </c>
      <c r="D433" s="263" t="s">
        <v>270</v>
      </c>
      <c r="E433" s="264" t="s">
        <v>621</v>
      </c>
      <c r="F433" s="265" t="s">
        <v>622</v>
      </c>
      <c r="G433" s="266" t="s">
        <v>434</v>
      </c>
      <c r="H433" s="267">
        <v>1</v>
      </c>
      <c r="I433" s="268"/>
      <c r="J433" s="269">
        <f>ROUND(I433*H433,2)</f>
        <v>0</v>
      </c>
      <c r="K433" s="265" t="s">
        <v>20</v>
      </c>
      <c r="L433" s="270"/>
      <c r="M433" s="271" t="s">
        <v>20</v>
      </c>
      <c r="N433" s="272" t="s">
        <v>48</v>
      </c>
      <c r="O433" s="85"/>
      <c r="P433" s="222">
        <f>O433*H433</f>
        <v>0</v>
      </c>
      <c r="Q433" s="222">
        <v>1.3160000000000001</v>
      </c>
      <c r="R433" s="222">
        <f>Q433*H433</f>
        <v>1.3160000000000001</v>
      </c>
      <c r="S433" s="222">
        <v>0</v>
      </c>
      <c r="T433" s="223">
        <f>S433*H433</f>
        <v>0</v>
      </c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R433" s="224" t="s">
        <v>226</v>
      </c>
      <c r="AT433" s="224" t="s">
        <v>270</v>
      </c>
      <c r="AU433" s="224" t="s">
        <v>85</v>
      </c>
      <c r="AY433" s="18" t="s">
        <v>164</v>
      </c>
      <c r="BE433" s="225">
        <f>IF(N433="základní",J433,0)</f>
        <v>0</v>
      </c>
      <c r="BF433" s="225">
        <f>IF(N433="snížená",J433,0)</f>
        <v>0</v>
      </c>
      <c r="BG433" s="225">
        <f>IF(N433="zákl. přenesená",J433,0)</f>
        <v>0</v>
      </c>
      <c r="BH433" s="225">
        <f>IF(N433="sníž. přenesená",J433,0)</f>
        <v>0</v>
      </c>
      <c r="BI433" s="225">
        <f>IF(N433="nulová",J433,0)</f>
        <v>0</v>
      </c>
      <c r="BJ433" s="18" t="s">
        <v>22</v>
      </c>
      <c r="BK433" s="225">
        <f>ROUND(I433*H433,2)</f>
        <v>0</v>
      </c>
      <c r="BL433" s="18" t="s">
        <v>171</v>
      </c>
      <c r="BM433" s="224" t="s">
        <v>623</v>
      </c>
    </row>
    <row r="434" s="2" customFormat="1">
      <c r="A434" s="39"/>
      <c r="B434" s="40"/>
      <c r="C434" s="41"/>
      <c r="D434" s="226" t="s">
        <v>173</v>
      </c>
      <c r="E434" s="41"/>
      <c r="F434" s="227" t="s">
        <v>622</v>
      </c>
      <c r="G434" s="41"/>
      <c r="H434" s="41"/>
      <c r="I434" s="228"/>
      <c r="J434" s="41"/>
      <c r="K434" s="41"/>
      <c r="L434" s="45"/>
      <c r="M434" s="229"/>
      <c r="N434" s="230"/>
      <c r="O434" s="85"/>
      <c r="P434" s="85"/>
      <c r="Q434" s="85"/>
      <c r="R434" s="85"/>
      <c r="S434" s="85"/>
      <c r="T434" s="86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T434" s="18" t="s">
        <v>173</v>
      </c>
      <c r="AU434" s="18" t="s">
        <v>85</v>
      </c>
    </row>
    <row r="435" s="13" customFormat="1">
      <c r="A435" s="13"/>
      <c r="B435" s="231"/>
      <c r="C435" s="232"/>
      <c r="D435" s="226" t="s">
        <v>175</v>
      </c>
      <c r="E435" s="233" t="s">
        <v>20</v>
      </c>
      <c r="F435" s="234" t="s">
        <v>444</v>
      </c>
      <c r="G435" s="232"/>
      <c r="H435" s="233" t="s">
        <v>20</v>
      </c>
      <c r="I435" s="235"/>
      <c r="J435" s="232"/>
      <c r="K435" s="232"/>
      <c r="L435" s="236"/>
      <c r="M435" s="237"/>
      <c r="N435" s="238"/>
      <c r="O435" s="238"/>
      <c r="P435" s="238"/>
      <c r="Q435" s="238"/>
      <c r="R435" s="238"/>
      <c r="S435" s="238"/>
      <c r="T435" s="239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0" t="s">
        <v>175</v>
      </c>
      <c r="AU435" s="240" t="s">
        <v>85</v>
      </c>
      <c r="AV435" s="13" t="s">
        <v>22</v>
      </c>
      <c r="AW435" s="13" t="s">
        <v>39</v>
      </c>
      <c r="AX435" s="13" t="s">
        <v>77</v>
      </c>
      <c r="AY435" s="240" t="s">
        <v>164</v>
      </c>
    </row>
    <row r="436" s="14" customFormat="1">
      <c r="A436" s="14"/>
      <c r="B436" s="241"/>
      <c r="C436" s="242"/>
      <c r="D436" s="226" t="s">
        <v>175</v>
      </c>
      <c r="E436" s="243" t="s">
        <v>20</v>
      </c>
      <c r="F436" s="244" t="s">
        <v>22</v>
      </c>
      <c r="G436" s="242"/>
      <c r="H436" s="245">
        <v>1</v>
      </c>
      <c r="I436" s="246"/>
      <c r="J436" s="242"/>
      <c r="K436" s="242"/>
      <c r="L436" s="247"/>
      <c r="M436" s="248"/>
      <c r="N436" s="249"/>
      <c r="O436" s="249"/>
      <c r="P436" s="249"/>
      <c r="Q436" s="249"/>
      <c r="R436" s="249"/>
      <c r="S436" s="249"/>
      <c r="T436" s="250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51" t="s">
        <v>175</v>
      </c>
      <c r="AU436" s="251" t="s">
        <v>85</v>
      </c>
      <c r="AV436" s="14" t="s">
        <v>85</v>
      </c>
      <c r="AW436" s="14" t="s">
        <v>39</v>
      </c>
      <c r="AX436" s="14" t="s">
        <v>22</v>
      </c>
      <c r="AY436" s="251" t="s">
        <v>164</v>
      </c>
    </row>
    <row r="437" s="2" customFormat="1" ht="24.15" customHeight="1">
      <c r="A437" s="39"/>
      <c r="B437" s="40"/>
      <c r="C437" s="263" t="s">
        <v>624</v>
      </c>
      <c r="D437" s="263" t="s">
        <v>270</v>
      </c>
      <c r="E437" s="264" t="s">
        <v>625</v>
      </c>
      <c r="F437" s="265" t="s">
        <v>626</v>
      </c>
      <c r="G437" s="266" t="s">
        <v>434</v>
      </c>
      <c r="H437" s="267">
        <v>1</v>
      </c>
      <c r="I437" s="268"/>
      <c r="J437" s="269">
        <f>ROUND(I437*H437,2)</f>
        <v>0</v>
      </c>
      <c r="K437" s="265" t="s">
        <v>20</v>
      </c>
      <c r="L437" s="270"/>
      <c r="M437" s="271" t="s">
        <v>20</v>
      </c>
      <c r="N437" s="272" t="s">
        <v>48</v>
      </c>
      <c r="O437" s="85"/>
      <c r="P437" s="222">
        <f>O437*H437</f>
        <v>0</v>
      </c>
      <c r="Q437" s="222">
        <v>1.3</v>
      </c>
      <c r="R437" s="222">
        <f>Q437*H437</f>
        <v>1.3</v>
      </c>
      <c r="S437" s="222">
        <v>0</v>
      </c>
      <c r="T437" s="223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24" t="s">
        <v>226</v>
      </c>
      <c r="AT437" s="224" t="s">
        <v>270</v>
      </c>
      <c r="AU437" s="224" t="s">
        <v>85</v>
      </c>
      <c r="AY437" s="18" t="s">
        <v>164</v>
      </c>
      <c r="BE437" s="225">
        <f>IF(N437="základní",J437,0)</f>
        <v>0</v>
      </c>
      <c r="BF437" s="225">
        <f>IF(N437="snížená",J437,0)</f>
        <v>0</v>
      </c>
      <c r="BG437" s="225">
        <f>IF(N437="zákl. přenesená",J437,0)</f>
        <v>0</v>
      </c>
      <c r="BH437" s="225">
        <f>IF(N437="sníž. přenesená",J437,0)</f>
        <v>0</v>
      </c>
      <c r="BI437" s="225">
        <f>IF(N437="nulová",J437,0)</f>
        <v>0</v>
      </c>
      <c r="BJ437" s="18" t="s">
        <v>22</v>
      </c>
      <c r="BK437" s="225">
        <f>ROUND(I437*H437,2)</f>
        <v>0</v>
      </c>
      <c r="BL437" s="18" t="s">
        <v>171</v>
      </c>
      <c r="BM437" s="224" t="s">
        <v>627</v>
      </c>
    </row>
    <row r="438" s="2" customFormat="1">
      <c r="A438" s="39"/>
      <c r="B438" s="40"/>
      <c r="C438" s="41"/>
      <c r="D438" s="226" t="s">
        <v>173</v>
      </c>
      <c r="E438" s="41"/>
      <c r="F438" s="227" t="s">
        <v>626</v>
      </c>
      <c r="G438" s="41"/>
      <c r="H438" s="41"/>
      <c r="I438" s="228"/>
      <c r="J438" s="41"/>
      <c r="K438" s="41"/>
      <c r="L438" s="45"/>
      <c r="M438" s="229"/>
      <c r="N438" s="230"/>
      <c r="O438" s="85"/>
      <c r="P438" s="85"/>
      <c r="Q438" s="85"/>
      <c r="R438" s="85"/>
      <c r="S438" s="85"/>
      <c r="T438" s="86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T438" s="18" t="s">
        <v>173</v>
      </c>
      <c r="AU438" s="18" t="s">
        <v>85</v>
      </c>
    </row>
    <row r="439" s="13" customFormat="1">
      <c r="A439" s="13"/>
      <c r="B439" s="231"/>
      <c r="C439" s="232"/>
      <c r="D439" s="226" t="s">
        <v>175</v>
      </c>
      <c r="E439" s="233" t="s">
        <v>20</v>
      </c>
      <c r="F439" s="234" t="s">
        <v>444</v>
      </c>
      <c r="G439" s="232"/>
      <c r="H439" s="233" t="s">
        <v>20</v>
      </c>
      <c r="I439" s="235"/>
      <c r="J439" s="232"/>
      <c r="K439" s="232"/>
      <c r="L439" s="236"/>
      <c r="M439" s="237"/>
      <c r="N439" s="238"/>
      <c r="O439" s="238"/>
      <c r="P439" s="238"/>
      <c r="Q439" s="238"/>
      <c r="R439" s="238"/>
      <c r="S439" s="238"/>
      <c r="T439" s="239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0" t="s">
        <v>175</v>
      </c>
      <c r="AU439" s="240" t="s">
        <v>85</v>
      </c>
      <c r="AV439" s="13" t="s">
        <v>22</v>
      </c>
      <c r="AW439" s="13" t="s">
        <v>39</v>
      </c>
      <c r="AX439" s="13" t="s">
        <v>77</v>
      </c>
      <c r="AY439" s="240" t="s">
        <v>164</v>
      </c>
    </row>
    <row r="440" s="14" customFormat="1">
      <c r="A440" s="14"/>
      <c r="B440" s="241"/>
      <c r="C440" s="242"/>
      <c r="D440" s="226" t="s">
        <v>175</v>
      </c>
      <c r="E440" s="243" t="s">
        <v>20</v>
      </c>
      <c r="F440" s="244" t="s">
        <v>22</v>
      </c>
      <c r="G440" s="242"/>
      <c r="H440" s="245">
        <v>1</v>
      </c>
      <c r="I440" s="246"/>
      <c r="J440" s="242"/>
      <c r="K440" s="242"/>
      <c r="L440" s="247"/>
      <c r="M440" s="248"/>
      <c r="N440" s="249"/>
      <c r="O440" s="249"/>
      <c r="P440" s="249"/>
      <c r="Q440" s="249"/>
      <c r="R440" s="249"/>
      <c r="S440" s="249"/>
      <c r="T440" s="250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1" t="s">
        <v>175</v>
      </c>
      <c r="AU440" s="251" t="s">
        <v>85</v>
      </c>
      <c r="AV440" s="14" t="s">
        <v>85</v>
      </c>
      <c r="AW440" s="14" t="s">
        <v>39</v>
      </c>
      <c r="AX440" s="14" t="s">
        <v>22</v>
      </c>
      <c r="AY440" s="251" t="s">
        <v>164</v>
      </c>
    </row>
    <row r="441" s="2" customFormat="1" ht="24.15" customHeight="1">
      <c r="A441" s="39"/>
      <c r="B441" s="40"/>
      <c r="C441" s="263" t="s">
        <v>628</v>
      </c>
      <c r="D441" s="263" t="s">
        <v>270</v>
      </c>
      <c r="E441" s="264" t="s">
        <v>629</v>
      </c>
      <c r="F441" s="265" t="s">
        <v>630</v>
      </c>
      <c r="G441" s="266" t="s">
        <v>434</v>
      </c>
      <c r="H441" s="267">
        <v>1</v>
      </c>
      <c r="I441" s="268"/>
      <c r="J441" s="269">
        <f>ROUND(I441*H441,2)</f>
        <v>0</v>
      </c>
      <c r="K441" s="265" t="s">
        <v>20</v>
      </c>
      <c r="L441" s="270"/>
      <c r="M441" s="271" t="s">
        <v>20</v>
      </c>
      <c r="N441" s="272" t="s">
        <v>48</v>
      </c>
      <c r="O441" s="85"/>
      <c r="P441" s="222">
        <f>O441*H441</f>
        <v>0</v>
      </c>
      <c r="Q441" s="222">
        <v>0.69399999999999995</v>
      </c>
      <c r="R441" s="222">
        <f>Q441*H441</f>
        <v>0.69399999999999995</v>
      </c>
      <c r="S441" s="222">
        <v>0</v>
      </c>
      <c r="T441" s="223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24" t="s">
        <v>226</v>
      </c>
      <c r="AT441" s="224" t="s">
        <v>270</v>
      </c>
      <c r="AU441" s="224" t="s">
        <v>85</v>
      </c>
      <c r="AY441" s="18" t="s">
        <v>164</v>
      </c>
      <c r="BE441" s="225">
        <f>IF(N441="základní",J441,0)</f>
        <v>0</v>
      </c>
      <c r="BF441" s="225">
        <f>IF(N441="snížená",J441,0)</f>
        <v>0</v>
      </c>
      <c r="BG441" s="225">
        <f>IF(N441="zákl. přenesená",J441,0)</f>
        <v>0</v>
      </c>
      <c r="BH441" s="225">
        <f>IF(N441="sníž. přenesená",J441,0)</f>
        <v>0</v>
      </c>
      <c r="BI441" s="225">
        <f>IF(N441="nulová",J441,0)</f>
        <v>0</v>
      </c>
      <c r="BJ441" s="18" t="s">
        <v>22</v>
      </c>
      <c r="BK441" s="225">
        <f>ROUND(I441*H441,2)</f>
        <v>0</v>
      </c>
      <c r="BL441" s="18" t="s">
        <v>171</v>
      </c>
      <c r="BM441" s="224" t="s">
        <v>631</v>
      </c>
    </row>
    <row r="442" s="2" customFormat="1">
      <c r="A442" s="39"/>
      <c r="B442" s="40"/>
      <c r="C442" s="41"/>
      <c r="D442" s="226" t="s">
        <v>173</v>
      </c>
      <c r="E442" s="41"/>
      <c r="F442" s="227" t="s">
        <v>630</v>
      </c>
      <c r="G442" s="41"/>
      <c r="H442" s="41"/>
      <c r="I442" s="228"/>
      <c r="J442" s="41"/>
      <c r="K442" s="41"/>
      <c r="L442" s="45"/>
      <c r="M442" s="229"/>
      <c r="N442" s="230"/>
      <c r="O442" s="85"/>
      <c r="P442" s="85"/>
      <c r="Q442" s="85"/>
      <c r="R442" s="85"/>
      <c r="S442" s="85"/>
      <c r="T442" s="86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T442" s="18" t="s">
        <v>173</v>
      </c>
      <c r="AU442" s="18" t="s">
        <v>85</v>
      </c>
    </row>
    <row r="443" s="13" customFormat="1">
      <c r="A443" s="13"/>
      <c r="B443" s="231"/>
      <c r="C443" s="232"/>
      <c r="D443" s="226" t="s">
        <v>175</v>
      </c>
      <c r="E443" s="233" t="s">
        <v>20</v>
      </c>
      <c r="F443" s="234" t="s">
        <v>442</v>
      </c>
      <c r="G443" s="232"/>
      <c r="H443" s="233" t="s">
        <v>20</v>
      </c>
      <c r="I443" s="235"/>
      <c r="J443" s="232"/>
      <c r="K443" s="232"/>
      <c r="L443" s="236"/>
      <c r="M443" s="237"/>
      <c r="N443" s="238"/>
      <c r="O443" s="238"/>
      <c r="P443" s="238"/>
      <c r="Q443" s="238"/>
      <c r="R443" s="238"/>
      <c r="S443" s="238"/>
      <c r="T443" s="239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0" t="s">
        <v>175</v>
      </c>
      <c r="AU443" s="240" t="s">
        <v>85</v>
      </c>
      <c r="AV443" s="13" t="s">
        <v>22</v>
      </c>
      <c r="AW443" s="13" t="s">
        <v>39</v>
      </c>
      <c r="AX443" s="13" t="s">
        <v>77</v>
      </c>
      <c r="AY443" s="240" t="s">
        <v>164</v>
      </c>
    </row>
    <row r="444" s="14" customFormat="1">
      <c r="A444" s="14"/>
      <c r="B444" s="241"/>
      <c r="C444" s="242"/>
      <c r="D444" s="226" t="s">
        <v>175</v>
      </c>
      <c r="E444" s="243" t="s">
        <v>20</v>
      </c>
      <c r="F444" s="244" t="s">
        <v>22</v>
      </c>
      <c r="G444" s="242"/>
      <c r="H444" s="245">
        <v>1</v>
      </c>
      <c r="I444" s="246"/>
      <c r="J444" s="242"/>
      <c r="K444" s="242"/>
      <c r="L444" s="247"/>
      <c r="M444" s="248"/>
      <c r="N444" s="249"/>
      <c r="O444" s="249"/>
      <c r="P444" s="249"/>
      <c r="Q444" s="249"/>
      <c r="R444" s="249"/>
      <c r="S444" s="249"/>
      <c r="T444" s="250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51" t="s">
        <v>175</v>
      </c>
      <c r="AU444" s="251" t="s">
        <v>85</v>
      </c>
      <c r="AV444" s="14" t="s">
        <v>85</v>
      </c>
      <c r="AW444" s="14" t="s">
        <v>39</v>
      </c>
      <c r="AX444" s="14" t="s">
        <v>22</v>
      </c>
      <c r="AY444" s="251" t="s">
        <v>164</v>
      </c>
    </row>
    <row r="445" s="2" customFormat="1" ht="14.4" customHeight="1">
      <c r="A445" s="39"/>
      <c r="B445" s="40"/>
      <c r="C445" s="213" t="s">
        <v>632</v>
      </c>
      <c r="D445" s="213" t="s">
        <v>166</v>
      </c>
      <c r="E445" s="214" t="s">
        <v>633</v>
      </c>
      <c r="F445" s="215" t="s">
        <v>634</v>
      </c>
      <c r="G445" s="216" t="s">
        <v>401</v>
      </c>
      <c r="H445" s="217">
        <v>10.199999999999999</v>
      </c>
      <c r="I445" s="218"/>
      <c r="J445" s="219">
        <f>ROUND(I445*H445,2)</f>
        <v>0</v>
      </c>
      <c r="K445" s="215" t="s">
        <v>170</v>
      </c>
      <c r="L445" s="45"/>
      <c r="M445" s="220" t="s">
        <v>20</v>
      </c>
      <c r="N445" s="221" t="s">
        <v>48</v>
      </c>
      <c r="O445" s="85"/>
      <c r="P445" s="222">
        <f>O445*H445</f>
        <v>0</v>
      </c>
      <c r="Q445" s="222">
        <v>1.2246900000000001</v>
      </c>
      <c r="R445" s="222">
        <f>Q445*H445</f>
        <v>12.491838</v>
      </c>
      <c r="S445" s="222">
        <v>0</v>
      </c>
      <c r="T445" s="223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24" t="s">
        <v>171</v>
      </c>
      <c r="AT445" s="224" t="s">
        <v>166</v>
      </c>
      <c r="AU445" s="224" t="s">
        <v>85</v>
      </c>
      <c r="AY445" s="18" t="s">
        <v>164</v>
      </c>
      <c r="BE445" s="225">
        <f>IF(N445="základní",J445,0)</f>
        <v>0</v>
      </c>
      <c r="BF445" s="225">
        <f>IF(N445="snížená",J445,0)</f>
        <v>0</v>
      </c>
      <c r="BG445" s="225">
        <f>IF(N445="zákl. přenesená",J445,0)</f>
        <v>0</v>
      </c>
      <c r="BH445" s="225">
        <f>IF(N445="sníž. přenesená",J445,0)</f>
        <v>0</v>
      </c>
      <c r="BI445" s="225">
        <f>IF(N445="nulová",J445,0)</f>
        <v>0</v>
      </c>
      <c r="BJ445" s="18" t="s">
        <v>22</v>
      </c>
      <c r="BK445" s="225">
        <f>ROUND(I445*H445,2)</f>
        <v>0</v>
      </c>
      <c r="BL445" s="18" t="s">
        <v>171</v>
      </c>
      <c r="BM445" s="224" t="s">
        <v>635</v>
      </c>
    </row>
    <row r="446" s="2" customFormat="1">
      <c r="A446" s="39"/>
      <c r="B446" s="40"/>
      <c r="C446" s="41"/>
      <c r="D446" s="226" t="s">
        <v>173</v>
      </c>
      <c r="E446" s="41"/>
      <c r="F446" s="227" t="s">
        <v>636</v>
      </c>
      <c r="G446" s="41"/>
      <c r="H446" s="41"/>
      <c r="I446" s="228"/>
      <c r="J446" s="41"/>
      <c r="K446" s="41"/>
      <c r="L446" s="45"/>
      <c r="M446" s="229"/>
      <c r="N446" s="230"/>
      <c r="O446" s="85"/>
      <c r="P446" s="85"/>
      <c r="Q446" s="85"/>
      <c r="R446" s="85"/>
      <c r="S446" s="85"/>
      <c r="T446" s="86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T446" s="18" t="s">
        <v>173</v>
      </c>
      <c r="AU446" s="18" t="s">
        <v>85</v>
      </c>
    </row>
    <row r="447" s="13" customFormat="1">
      <c r="A447" s="13"/>
      <c r="B447" s="231"/>
      <c r="C447" s="232"/>
      <c r="D447" s="226" t="s">
        <v>175</v>
      </c>
      <c r="E447" s="233" t="s">
        <v>20</v>
      </c>
      <c r="F447" s="234" t="s">
        <v>444</v>
      </c>
      <c r="G447" s="232"/>
      <c r="H447" s="233" t="s">
        <v>20</v>
      </c>
      <c r="I447" s="235"/>
      <c r="J447" s="232"/>
      <c r="K447" s="232"/>
      <c r="L447" s="236"/>
      <c r="M447" s="237"/>
      <c r="N447" s="238"/>
      <c r="O447" s="238"/>
      <c r="P447" s="238"/>
      <c r="Q447" s="238"/>
      <c r="R447" s="238"/>
      <c r="S447" s="238"/>
      <c r="T447" s="239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0" t="s">
        <v>175</v>
      </c>
      <c r="AU447" s="240" t="s">
        <v>85</v>
      </c>
      <c r="AV447" s="13" t="s">
        <v>22</v>
      </c>
      <c r="AW447" s="13" t="s">
        <v>39</v>
      </c>
      <c r="AX447" s="13" t="s">
        <v>77</v>
      </c>
      <c r="AY447" s="240" t="s">
        <v>164</v>
      </c>
    </row>
    <row r="448" s="14" customFormat="1">
      <c r="A448" s="14"/>
      <c r="B448" s="241"/>
      <c r="C448" s="242"/>
      <c r="D448" s="226" t="s">
        <v>175</v>
      </c>
      <c r="E448" s="243" t="s">
        <v>20</v>
      </c>
      <c r="F448" s="244" t="s">
        <v>637</v>
      </c>
      <c r="G448" s="242"/>
      <c r="H448" s="245">
        <v>10.199999999999999</v>
      </c>
      <c r="I448" s="246"/>
      <c r="J448" s="242"/>
      <c r="K448" s="242"/>
      <c r="L448" s="247"/>
      <c r="M448" s="248"/>
      <c r="N448" s="249"/>
      <c r="O448" s="249"/>
      <c r="P448" s="249"/>
      <c r="Q448" s="249"/>
      <c r="R448" s="249"/>
      <c r="S448" s="249"/>
      <c r="T448" s="250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51" t="s">
        <v>175</v>
      </c>
      <c r="AU448" s="251" t="s">
        <v>85</v>
      </c>
      <c r="AV448" s="14" t="s">
        <v>85</v>
      </c>
      <c r="AW448" s="14" t="s">
        <v>39</v>
      </c>
      <c r="AX448" s="14" t="s">
        <v>22</v>
      </c>
      <c r="AY448" s="251" t="s">
        <v>164</v>
      </c>
    </row>
    <row r="449" s="2" customFormat="1" ht="14.4" customHeight="1">
      <c r="A449" s="39"/>
      <c r="B449" s="40"/>
      <c r="C449" s="213" t="s">
        <v>638</v>
      </c>
      <c r="D449" s="213" t="s">
        <v>166</v>
      </c>
      <c r="E449" s="214" t="s">
        <v>639</v>
      </c>
      <c r="F449" s="215" t="s">
        <v>640</v>
      </c>
      <c r="G449" s="216" t="s">
        <v>180</v>
      </c>
      <c r="H449" s="217">
        <v>17.550000000000001</v>
      </c>
      <c r="I449" s="218"/>
      <c r="J449" s="219">
        <f>ROUND(I449*H449,2)</f>
        <v>0</v>
      </c>
      <c r="K449" s="215" t="s">
        <v>170</v>
      </c>
      <c r="L449" s="45"/>
      <c r="M449" s="220" t="s">
        <v>20</v>
      </c>
      <c r="N449" s="221" t="s">
        <v>48</v>
      </c>
      <c r="O449" s="85"/>
      <c r="P449" s="222">
        <f>O449*H449</f>
        <v>0</v>
      </c>
      <c r="Q449" s="222">
        <v>2.2667199999999998</v>
      </c>
      <c r="R449" s="222">
        <f>Q449*H449</f>
        <v>39.780935999999997</v>
      </c>
      <c r="S449" s="222">
        <v>0</v>
      </c>
      <c r="T449" s="223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24" t="s">
        <v>171</v>
      </c>
      <c r="AT449" s="224" t="s">
        <v>166</v>
      </c>
      <c r="AU449" s="224" t="s">
        <v>85</v>
      </c>
      <c r="AY449" s="18" t="s">
        <v>164</v>
      </c>
      <c r="BE449" s="225">
        <f>IF(N449="základní",J449,0)</f>
        <v>0</v>
      </c>
      <c r="BF449" s="225">
        <f>IF(N449="snížená",J449,0)</f>
        <v>0</v>
      </c>
      <c r="BG449" s="225">
        <f>IF(N449="zákl. přenesená",J449,0)</f>
        <v>0</v>
      </c>
      <c r="BH449" s="225">
        <f>IF(N449="sníž. přenesená",J449,0)</f>
        <v>0</v>
      </c>
      <c r="BI449" s="225">
        <f>IF(N449="nulová",J449,0)</f>
        <v>0</v>
      </c>
      <c r="BJ449" s="18" t="s">
        <v>22</v>
      </c>
      <c r="BK449" s="225">
        <f>ROUND(I449*H449,2)</f>
        <v>0</v>
      </c>
      <c r="BL449" s="18" t="s">
        <v>171</v>
      </c>
      <c r="BM449" s="224" t="s">
        <v>641</v>
      </c>
    </row>
    <row r="450" s="2" customFormat="1">
      <c r="A450" s="39"/>
      <c r="B450" s="40"/>
      <c r="C450" s="41"/>
      <c r="D450" s="226" t="s">
        <v>173</v>
      </c>
      <c r="E450" s="41"/>
      <c r="F450" s="227" t="s">
        <v>642</v>
      </c>
      <c r="G450" s="41"/>
      <c r="H450" s="41"/>
      <c r="I450" s="228"/>
      <c r="J450" s="41"/>
      <c r="K450" s="41"/>
      <c r="L450" s="45"/>
      <c r="M450" s="229"/>
      <c r="N450" s="230"/>
      <c r="O450" s="85"/>
      <c r="P450" s="85"/>
      <c r="Q450" s="85"/>
      <c r="R450" s="85"/>
      <c r="S450" s="85"/>
      <c r="T450" s="86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T450" s="18" t="s">
        <v>173</v>
      </c>
      <c r="AU450" s="18" t="s">
        <v>85</v>
      </c>
    </row>
    <row r="451" s="13" customFormat="1">
      <c r="A451" s="13"/>
      <c r="B451" s="231"/>
      <c r="C451" s="232"/>
      <c r="D451" s="226" t="s">
        <v>175</v>
      </c>
      <c r="E451" s="233" t="s">
        <v>20</v>
      </c>
      <c r="F451" s="234" t="s">
        <v>643</v>
      </c>
      <c r="G451" s="232"/>
      <c r="H451" s="233" t="s">
        <v>20</v>
      </c>
      <c r="I451" s="235"/>
      <c r="J451" s="232"/>
      <c r="K451" s="232"/>
      <c r="L451" s="236"/>
      <c r="M451" s="237"/>
      <c r="N451" s="238"/>
      <c r="O451" s="238"/>
      <c r="P451" s="238"/>
      <c r="Q451" s="238"/>
      <c r="R451" s="238"/>
      <c r="S451" s="238"/>
      <c r="T451" s="239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0" t="s">
        <v>175</v>
      </c>
      <c r="AU451" s="240" t="s">
        <v>85</v>
      </c>
      <c r="AV451" s="13" t="s">
        <v>22</v>
      </c>
      <c r="AW451" s="13" t="s">
        <v>39</v>
      </c>
      <c r="AX451" s="13" t="s">
        <v>77</v>
      </c>
      <c r="AY451" s="240" t="s">
        <v>164</v>
      </c>
    </row>
    <row r="452" s="14" customFormat="1">
      <c r="A452" s="14"/>
      <c r="B452" s="241"/>
      <c r="C452" s="242"/>
      <c r="D452" s="226" t="s">
        <v>175</v>
      </c>
      <c r="E452" s="243" t="s">
        <v>20</v>
      </c>
      <c r="F452" s="244" t="s">
        <v>644</v>
      </c>
      <c r="G452" s="242"/>
      <c r="H452" s="245">
        <v>11.25</v>
      </c>
      <c r="I452" s="246"/>
      <c r="J452" s="242"/>
      <c r="K452" s="242"/>
      <c r="L452" s="247"/>
      <c r="M452" s="248"/>
      <c r="N452" s="249"/>
      <c r="O452" s="249"/>
      <c r="P452" s="249"/>
      <c r="Q452" s="249"/>
      <c r="R452" s="249"/>
      <c r="S452" s="249"/>
      <c r="T452" s="250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1" t="s">
        <v>175</v>
      </c>
      <c r="AU452" s="251" t="s">
        <v>85</v>
      </c>
      <c r="AV452" s="14" t="s">
        <v>85</v>
      </c>
      <c r="AW452" s="14" t="s">
        <v>39</v>
      </c>
      <c r="AX452" s="14" t="s">
        <v>77</v>
      </c>
      <c r="AY452" s="251" t="s">
        <v>164</v>
      </c>
    </row>
    <row r="453" s="13" customFormat="1">
      <c r="A453" s="13"/>
      <c r="B453" s="231"/>
      <c r="C453" s="232"/>
      <c r="D453" s="226" t="s">
        <v>175</v>
      </c>
      <c r="E453" s="233" t="s">
        <v>20</v>
      </c>
      <c r="F453" s="234" t="s">
        <v>645</v>
      </c>
      <c r="G453" s="232"/>
      <c r="H453" s="233" t="s">
        <v>20</v>
      </c>
      <c r="I453" s="235"/>
      <c r="J453" s="232"/>
      <c r="K453" s="232"/>
      <c r="L453" s="236"/>
      <c r="M453" s="237"/>
      <c r="N453" s="238"/>
      <c r="O453" s="238"/>
      <c r="P453" s="238"/>
      <c r="Q453" s="238"/>
      <c r="R453" s="238"/>
      <c r="S453" s="238"/>
      <c r="T453" s="239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40" t="s">
        <v>175</v>
      </c>
      <c r="AU453" s="240" t="s">
        <v>85</v>
      </c>
      <c r="AV453" s="13" t="s">
        <v>22</v>
      </c>
      <c r="AW453" s="13" t="s">
        <v>39</v>
      </c>
      <c r="AX453" s="13" t="s">
        <v>77</v>
      </c>
      <c r="AY453" s="240" t="s">
        <v>164</v>
      </c>
    </row>
    <row r="454" s="14" customFormat="1">
      <c r="A454" s="14"/>
      <c r="B454" s="241"/>
      <c r="C454" s="242"/>
      <c r="D454" s="226" t="s">
        <v>175</v>
      </c>
      <c r="E454" s="243" t="s">
        <v>20</v>
      </c>
      <c r="F454" s="244" t="s">
        <v>646</v>
      </c>
      <c r="G454" s="242"/>
      <c r="H454" s="245">
        <v>6.2999999999999998</v>
      </c>
      <c r="I454" s="246"/>
      <c r="J454" s="242"/>
      <c r="K454" s="242"/>
      <c r="L454" s="247"/>
      <c r="M454" s="248"/>
      <c r="N454" s="249"/>
      <c r="O454" s="249"/>
      <c r="P454" s="249"/>
      <c r="Q454" s="249"/>
      <c r="R454" s="249"/>
      <c r="S454" s="249"/>
      <c r="T454" s="250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1" t="s">
        <v>175</v>
      </c>
      <c r="AU454" s="251" t="s">
        <v>85</v>
      </c>
      <c r="AV454" s="14" t="s">
        <v>85</v>
      </c>
      <c r="AW454" s="14" t="s">
        <v>39</v>
      </c>
      <c r="AX454" s="14" t="s">
        <v>77</v>
      </c>
      <c r="AY454" s="251" t="s">
        <v>164</v>
      </c>
    </row>
    <row r="455" s="15" customFormat="1">
      <c r="A455" s="15"/>
      <c r="B455" s="252"/>
      <c r="C455" s="253"/>
      <c r="D455" s="226" t="s">
        <v>175</v>
      </c>
      <c r="E455" s="254" t="s">
        <v>20</v>
      </c>
      <c r="F455" s="255" t="s">
        <v>225</v>
      </c>
      <c r="G455" s="253"/>
      <c r="H455" s="256">
        <v>17.550000000000001</v>
      </c>
      <c r="I455" s="257"/>
      <c r="J455" s="253"/>
      <c r="K455" s="253"/>
      <c r="L455" s="258"/>
      <c r="M455" s="259"/>
      <c r="N455" s="260"/>
      <c r="O455" s="260"/>
      <c r="P455" s="260"/>
      <c r="Q455" s="260"/>
      <c r="R455" s="260"/>
      <c r="S455" s="260"/>
      <c r="T455" s="261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T455" s="262" t="s">
        <v>175</v>
      </c>
      <c r="AU455" s="262" t="s">
        <v>85</v>
      </c>
      <c r="AV455" s="15" t="s">
        <v>171</v>
      </c>
      <c r="AW455" s="15" t="s">
        <v>39</v>
      </c>
      <c r="AX455" s="15" t="s">
        <v>22</v>
      </c>
      <c r="AY455" s="262" t="s">
        <v>164</v>
      </c>
    </row>
    <row r="456" s="2" customFormat="1" ht="14.4" customHeight="1">
      <c r="A456" s="39"/>
      <c r="B456" s="40"/>
      <c r="C456" s="213" t="s">
        <v>647</v>
      </c>
      <c r="D456" s="213" t="s">
        <v>166</v>
      </c>
      <c r="E456" s="214" t="s">
        <v>648</v>
      </c>
      <c r="F456" s="215" t="s">
        <v>649</v>
      </c>
      <c r="G456" s="216" t="s">
        <v>169</v>
      </c>
      <c r="H456" s="217">
        <v>103</v>
      </c>
      <c r="I456" s="218"/>
      <c r="J456" s="219">
        <f>ROUND(I456*H456,2)</f>
        <v>0</v>
      </c>
      <c r="K456" s="215" t="s">
        <v>170</v>
      </c>
      <c r="L456" s="45"/>
      <c r="M456" s="220" t="s">
        <v>20</v>
      </c>
      <c r="N456" s="221" t="s">
        <v>48</v>
      </c>
      <c r="O456" s="85"/>
      <c r="P456" s="222">
        <f>O456*H456</f>
        <v>0</v>
      </c>
      <c r="Q456" s="222">
        <v>0.00036000000000000002</v>
      </c>
      <c r="R456" s="222">
        <f>Q456*H456</f>
        <v>0.037080000000000002</v>
      </c>
      <c r="S456" s="222">
        <v>0</v>
      </c>
      <c r="T456" s="223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24" t="s">
        <v>171</v>
      </c>
      <c r="AT456" s="224" t="s">
        <v>166</v>
      </c>
      <c r="AU456" s="224" t="s">
        <v>85</v>
      </c>
      <c r="AY456" s="18" t="s">
        <v>164</v>
      </c>
      <c r="BE456" s="225">
        <f>IF(N456="základní",J456,0)</f>
        <v>0</v>
      </c>
      <c r="BF456" s="225">
        <f>IF(N456="snížená",J456,0)</f>
        <v>0</v>
      </c>
      <c r="BG456" s="225">
        <f>IF(N456="zákl. přenesená",J456,0)</f>
        <v>0</v>
      </c>
      <c r="BH456" s="225">
        <f>IF(N456="sníž. přenesená",J456,0)</f>
        <v>0</v>
      </c>
      <c r="BI456" s="225">
        <f>IF(N456="nulová",J456,0)</f>
        <v>0</v>
      </c>
      <c r="BJ456" s="18" t="s">
        <v>22</v>
      </c>
      <c r="BK456" s="225">
        <f>ROUND(I456*H456,2)</f>
        <v>0</v>
      </c>
      <c r="BL456" s="18" t="s">
        <v>171</v>
      </c>
      <c r="BM456" s="224" t="s">
        <v>650</v>
      </c>
    </row>
    <row r="457" s="2" customFormat="1">
      <c r="A457" s="39"/>
      <c r="B457" s="40"/>
      <c r="C457" s="41"/>
      <c r="D457" s="226" t="s">
        <v>173</v>
      </c>
      <c r="E457" s="41"/>
      <c r="F457" s="227" t="s">
        <v>651</v>
      </c>
      <c r="G457" s="41"/>
      <c r="H457" s="41"/>
      <c r="I457" s="228"/>
      <c r="J457" s="41"/>
      <c r="K457" s="41"/>
      <c r="L457" s="45"/>
      <c r="M457" s="229"/>
      <c r="N457" s="230"/>
      <c r="O457" s="85"/>
      <c r="P457" s="85"/>
      <c r="Q457" s="85"/>
      <c r="R457" s="85"/>
      <c r="S457" s="85"/>
      <c r="T457" s="86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173</v>
      </c>
      <c r="AU457" s="18" t="s">
        <v>85</v>
      </c>
    </row>
    <row r="458" s="13" customFormat="1">
      <c r="A458" s="13"/>
      <c r="B458" s="231"/>
      <c r="C458" s="232"/>
      <c r="D458" s="226" t="s">
        <v>175</v>
      </c>
      <c r="E458" s="233" t="s">
        <v>20</v>
      </c>
      <c r="F458" s="234" t="s">
        <v>652</v>
      </c>
      <c r="G458" s="232"/>
      <c r="H458" s="233" t="s">
        <v>20</v>
      </c>
      <c r="I458" s="235"/>
      <c r="J458" s="232"/>
      <c r="K458" s="232"/>
      <c r="L458" s="236"/>
      <c r="M458" s="237"/>
      <c r="N458" s="238"/>
      <c r="O458" s="238"/>
      <c r="P458" s="238"/>
      <c r="Q458" s="238"/>
      <c r="R458" s="238"/>
      <c r="S458" s="238"/>
      <c r="T458" s="239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0" t="s">
        <v>175</v>
      </c>
      <c r="AU458" s="240" t="s">
        <v>85</v>
      </c>
      <c r="AV458" s="13" t="s">
        <v>22</v>
      </c>
      <c r="AW458" s="13" t="s">
        <v>39</v>
      </c>
      <c r="AX458" s="13" t="s">
        <v>77</v>
      </c>
      <c r="AY458" s="240" t="s">
        <v>164</v>
      </c>
    </row>
    <row r="459" s="14" customFormat="1">
      <c r="A459" s="14"/>
      <c r="B459" s="241"/>
      <c r="C459" s="242"/>
      <c r="D459" s="226" t="s">
        <v>175</v>
      </c>
      <c r="E459" s="243" t="s">
        <v>20</v>
      </c>
      <c r="F459" s="244" t="s">
        <v>653</v>
      </c>
      <c r="G459" s="242"/>
      <c r="H459" s="245">
        <v>103</v>
      </c>
      <c r="I459" s="246"/>
      <c r="J459" s="242"/>
      <c r="K459" s="242"/>
      <c r="L459" s="247"/>
      <c r="M459" s="248"/>
      <c r="N459" s="249"/>
      <c r="O459" s="249"/>
      <c r="P459" s="249"/>
      <c r="Q459" s="249"/>
      <c r="R459" s="249"/>
      <c r="S459" s="249"/>
      <c r="T459" s="250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1" t="s">
        <v>175</v>
      </c>
      <c r="AU459" s="251" t="s">
        <v>85</v>
      </c>
      <c r="AV459" s="14" t="s">
        <v>85</v>
      </c>
      <c r="AW459" s="14" t="s">
        <v>39</v>
      </c>
      <c r="AX459" s="14" t="s">
        <v>22</v>
      </c>
      <c r="AY459" s="251" t="s">
        <v>164</v>
      </c>
    </row>
    <row r="460" s="2" customFormat="1" ht="14.4" customHeight="1">
      <c r="A460" s="39"/>
      <c r="B460" s="40"/>
      <c r="C460" s="213" t="s">
        <v>654</v>
      </c>
      <c r="D460" s="213" t="s">
        <v>166</v>
      </c>
      <c r="E460" s="214" t="s">
        <v>655</v>
      </c>
      <c r="F460" s="215" t="s">
        <v>656</v>
      </c>
      <c r="G460" s="216" t="s">
        <v>401</v>
      </c>
      <c r="H460" s="217">
        <v>12</v>
      </c>
      <c r="I460" s="218"/>
      <c r="J460" s="219">
        <f>ROUND(I460*H460,2)</f>
        <v>0</v>
      </c>
      <c r="K460" s="215" t="s">
        <v>170</v>
      </c>
      <c r="L460" s="45"/>
      <c r="M460" s="220" t="s">
        <v>20</v>
      </c>
      <c r="N460" s="221" t="s">
        <v>48</v>
      </c>
      <c r="O460" s="85"/>
      <c r="P460" s="222">
        <f>O460*H460</f>
        <v>0</v>
      </c>
      <c r="Q460" s="222">
        <v>0</v>
      </c>
      <c r="R460" s="222">
        <f>Q460*H460</f>
        <v>0</v>
      </c>
      <c r="S460" s="222">
        <v>0</v>
      </c>
      <c r="T460" s="223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24" t="s">
        <v>171</v>
      </c>
      <c r="AT460" s="224" t="s">
        <v>166</v>
      </c>
      <c r="AU460" s="224" t="s">
        <v>85</v>
      </c>
      <c r="AY460" s="18" t="s">
        <v>164</v>
      </c>
      <c r="BE460" s="225">
        <f>IF(N460="základní",J460,0)</f>
        <v>0</v>
      </c>
      <c r="BF460" s="225">
        <f>IF(N460="snížená",J460,0)</f>
        <v>0</v>
      </c>
      <c r="BG460" s="225">
        <f>IF(N460="zákl. přenesená",J460,0)</f>
        <v>0</v>
      </c>
      <c r="BH460" s="225">
        <f>IF(N460="sníž. přenesená",J460,0)</f>
        <v>0</v>
      </c>
      <c r="BI460" s="225">
        <f>IF(N460="nulová",J460,0)</f>
        <v>0</v>
      </c>
      <c r="BJ460" s="18" t="s">
        <v>22</v>
      </c>
      <c r="BK460" s="225">
        <f>ROUND(I460*H460,2)</f>
        <v>0</v>
      </c>
      <c r="BL460" s="18" t="s">
        <v>171</v>
      </c>
      <c r="BM460" s="224" t="s">
        <v>657</v>
      </c>
    </row>
    <row r="461" s="2" customFormat="1">
      <c r="A461" s="39"/>
      <c r="B461" s="40"/>
      <c r="C461" s="41"/>
      <c r="D461" s="226" t="s">
        <v>173</v>
      </c>
      <c r="E461" s="41"/>
      <c r="F461" s="227" t="s">
        <v>658</v>
      </c>
      <c r="G461" s="41"/>
      <c r="H461" s="41"/>
      <c r="I461" s="228"/>
      <c r="J461" s="41"/>
      <c r="K461" s="41"/>
      <c r="L461" s="45"/>
      <c r="M461" s="229"/>
      <c r="N461" s="230"/>
      <c r="O461" s="85"/>
      <c r="P461" s="85"/>
      <c r="Q461" s="85"/>
      <c r="R461" s="85"/>
      <c r="S461" s="85"/>
      <c r="T461" s="86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T461" s="18" t="s">
        <v>173</v>
      </c>
      <c r="AU461" s="18" t="s">
        <v>85</v>
      </c>
    </row>
    <row r="462" s="13" customFormat="1">
      <c r="A462" s="13"/>
      <c r="B462" s="231"/>
      <c r="C462" s="232"/>
      <c r="D462" s="226" t="s">
        <v>175</v>
      </c>
      <c r="E462" s="233" t="s">
        <v>20</v>
      </c>
      <c r="F462" s="234" t="s">
        <v>563</v>
      </c>
      <c r="G462" s="232"/>
      <c r="H462" s="233" t="s">
        <v>20</v>
      </c>
      <c r="I462" s="235"/>
      <c r="J462" s="232"/>
      <c r="K462" s="232"/>
      <c r="L462" s="236"/>
      <c r="M462" s="237"/>
      <c r="N462" s="238"/>
      <c r="O462" s="238"/>
      <c r="P462" s="238"/>
      <c r="Q462" s="238"/>
      <c r="R462" s="238"/>
      <c r="S462" s="238"/>
      <c r="T462" s="239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0" t="s">
        <v>175</v>
      </c>
      <c r="AU462" s="240" t="s">
        <v>85</v>
      </c>
      <c r="AV462" s="13" t="s">
        <v>22</v>
      </c>
      <c r="AW462" s="13" t="s">
        <v>39</v>
      </c>
      <c r="AX462" s="13" t="s">
        <v>77</v>
      </c>
      <c r="AY462" s="240" t="s">
        <v>164</v>
      </c>
    </row>
    <row r="463" s="14" customFormat="1">
      <c r="A463" s="14"/>
      <c r="B463" s="241"/>
      <c r="C463" s="242"/>
      <c r="D463" s="226" t="s">
        <v>175</v>
      </c>
      <c r="E463" s="243" t="s">
        <v>20</v>
      </c>
      <c r="F463" s="244" t="s">
        <v>256</v>
      </c>
      <c r="G463" s="242"/>
      <c r="H463" s="245">
        <v>12</v>
      </c>
      <c r="I463" s="246"/>
      <c r="J463" s="242"/>
      <c r="K463" s="242"/>
      <c r="L463" s="247"/>
      <c r="M463" s="248"/>
      <c r="N463" s="249"/>
      <c r="O463" s="249"/>
      <c r="P463" s="249"/>
      <c r="Q463" s="249"/>
      <c r="R463" s="249"/>
      <c r="S463" s="249"/>
      <c r="T463" s="250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51" t="s">
        <v>175</v>
      </c>
      <c r="AU463" s="251" t="s">
        <v>85</v>
      </c>
      <c r="AV463" s="14" t="s">
        <v>85</v>
      </c>
      <c r="AW463" s="14" t="s">
        <v>39</v>
      </c>
      <c r="AX463" s="14" t="s">
        <v>22</v>
      </c>
      <c r="AY463" s="251" t="s">
        <v>164</v>
      </c>
    </row>
    <row r="464" s="2" customFormat="1" ht="14.4" customHeight="1">
      <c r="A464" s="39"/>
      <c r="B464" s="40"/>
      <c r="C464" s="213" t="s">
        <v>659</v>
      </c>
      <c r="D464" s="213" t="s">
        <v>166</v>
      </c>
      <c r="E464" s="214" t="s">
        <v>660</v>
      </c>
      <c r="F464" s="215" t="s">
        <v>661</v>
      </c>
      <c r="G464" s="216" t="s">
        <v>401</v>
      </c>
      <c r="H464" s="217">
        <v>4</v>
      </c>
      <c r="I464" s="218"/>
      <c r="J464" s="219">
        <f>ROUND(I464*H464,2)</f>
        <v>0</v>
      </c>
      <c r="K464" s="215" t="s">
        <v>170</v>
      </c>
      <c r="L464" s="45"/>
      <c r="M464" s="220" t="s">
        <v>20</v>
      </c>
      <c r="N464" s="221" t="s">
        <v>48</v>
      </c>
      <c r="O464" s="85"/>
      <c r="P464" s="222">
        <f>O464*H464</f>
        <v>0</v>
      </c>
      <c r="Q464" s="222">
        <v>0.14760999999999999</v>
      </c>
      <c r="R464" s="222">
        <f>Q464*H464</f>
        <v>0.59043999999999996</v>
      </c>
      <c r="S464" s="222">
        <v>0</v>
      </c>
      <c r="T464" s="223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24" t="s">
        <v>171</v>
      </c>
      <c r="AT464" s="224" t="s">
        <v>166</v>
      </c>
      <c r="AU464" s="224" t="s">
        <v>85</v>
      </c>
      <c r="AY464" s="18" t="s">
        <v>164</v>
      </c>
      <c r="BE464" s="225">
        <f>IF(N464="základní",J464,0)</f>
        <v>0</v>
      </c>
      <c r="BF464" s="225">
        <f>IF(N464="snížená",J464,0)</f>
        <v>0</v>
      </c>
      <c r="BG464" s="225">
        <f>IF(N464="zákl. přenesená",J464,0)</f>
        <v>0</v>
      </c>
      <c r="BH464" s="225">
        <f>IF(N464="sníž. přenesená",J464,0)</f>
        <v>0</v>
      </c>
      <c r="BI464" s="225">
        <f>IF(N464="nulová",J464,0)</f>
        <v>0</v>
      </c>
      <c r="BJ464" s="18" t="s">
        <v>22</v>
      </c>
      <c r="BK464" s="225">
        <f>ROUND(I464*H464,2)</f>
        <v>0</v>
      </c>
      <c r="BL464" s="18" t="s">
        <v>171</v>
      </c>
      <c r="BM464" s="224" t="s">
        <v>662</v>
      </c>
    </row>
    <row r="465" s="2" customFormat="1">
      <c r="A465" s="39"/>
      <c r="B465" s="40"/>
      <c r="C465" s="41"/>
      <c r="D465" s="226" t="s">
        <v>173</v>
      </c>
      <c r="E465" s="41"/>
      <c r="F465" s="227" t="s">
        <v>663</v>
      </c>
      <c r="G465" s="41"/>
      <c r="H465" s="41"/>
      <c r="I465" s="228"/>
      <c r="J465" s="41"/>
      <c r="K465" s="41"/>
      <c r="L465" s="45"/>
      <c r="M465" s="229"/>
      <c r="N465" s="230"/>
      <c r="O465" s="85"/>
      <c r="P465" s="85"/>
      <c r="Q465" s="85"/>
      <c r="R465" s="85"/>
      <c r="S465" s="85"/>
      <c r="T465" s="86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T465" s="18" t="s">
        <v>173</v>
      </c>
      <c r="AU465" s="18" t="s">
        <v>85</v>
      </c>
    </row>
    <row r="466" s="13" customFormat="1">
      <c r="A466" s="13"/>
      <c r="B466" s="231"/>
      <c r="C466" s="232"/>
      <c r="D466" s="226" t="s">
        <v>175</v>
      </c>
      <c r="E466" s="233" t="s">
        <v>20</v>
      </c>
      <c r="F466" s="234" t="s">
        <v>442</v>
      </c>
      <c r="G466" s="232"/>
      <c r="H466" s="233" t="s">
        <v>20</v>
      </c>
      <c r="I466" s="235"/>
      <c r="J466" s="232"/>
      <c r="K466" s="232"/>
      <c r="L466" s="236"/>
      <c r="M466" s="237"/>
      <c r="N466" s="238"/>
      <c r="O466" s="238"/>
      <c r="P466" s="238"/>
      <c r="Q466" s="238"/>
      <c r="R466" s="238"/>
      <c r="S466" s="238"/>
      <c r="T466" s="239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0" t="s">
        <v>175</v>
      </c>
      <c r="AU466" s="240" t="s">
        <v>85</v>
      </c>
      <c r="AV466" s="13" t="s">
        <v>22</v>
      </c>
      <c r="AW466" s="13" t="s">
        <v>39</v>
      </c>
      <c r="AX466" s="13" t="s">
        <v>77</v>
      </c>
      <c r="AY466" s="240" t="s">
        <v>164</v>
      </c>
    </row>
    <row r="467" s="14" customFormat="1">
      <c r="A467" s="14"/>
      <c r="B467" s="241"/>
      <c r="C467" s="242"/>
      <c r="D467" s="226" t="s">
        <v>175</v>
      </c>
      <c r="E467" s="243" t="s">
        <v>20</v>
      </c>
      <c r="F467" s="244" t="s">
        <v>664</v>
      </c>
      <c r="G467" s="242"/>
      <c r="H467" s="245">
        <v>2</v>
      </c>
      <c r="I467" s="246"/>
      <c r="J467" s="242"/>
      <c r="K467" s="242"/>
      <c r="L467" s="247"/>
      <c r="M467" s="248"/>
      <c r="N467" s="249"/>
      <c r="O467" s="249"/>
      <c r="P467" s="249"/>
      <c r="Q467" s="249"/>
      <c r="R467" s="249"/>
      <c r="S467" s="249"/>
      <c r="T467" s="250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51" t="s">
        <v>175</v>
      </c>
      <c r="AU467" s="251" t="s">
        <v>85</v>
      </c>
      <c r="AV467" s="14" t="s">
        <v>85</v>
      </c>
      <c r="AW467" s="14" t="s">
        <v>39</v>
      </c>
      <c r="AX467" s="14" t="s">
        <v>77</v>
      </c>
      <c r="AY467" s="251" t="s">
        <v>164</v>
      </c>
    </row>
    <row r="468" s="13" customFormat="1">
      <c r="A468" s="13"/>
      <c r="B468" s="231"/>
      <c r="C468" s="232"/>
      <c r="D468" s="226" t="s">
        <v>175</v>
      </c>
      <c r="E468" s="233" t="s">
        <v>20</v>
      </c>
      <c r="F468" s="234" t="s">
        <v>444</v>
      </c>
      <c r="G468" s="232"/>
      <c r="H468" s="233" t="s">
        <v>20</v>
      </c>
      <c r="I468" s="235"/>
      <c r="J468" s="232"/>
      <c r="K468" s="232"/>
      <c r="L468" s="236"/>
      <c r="M468" s="237"/>
      <c r="N468" s="238"/>
      <c r="O468" s="238"/>
      <c r="P468" s="238"/>
      <c r="Q468" s="238"/>
      <c r="R468" s="238"/>
      <c r="S468" s="238"/>
      <c r="T468" s="239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40" t="s">
        <v>175</v>
      </c>
      <c r="AU468" s="240" t="s">
        <v>85</v>
      </c>
      <c r="AV468" s="13" t="s">
        <v>22</v>
      </c>
      <c r="AW468" s="13" t="s">
        <v>39</v>
      </c>
      <c r="AX468" s="13" t="s">
        <v>77</v>
      </c>
      <c r="AY468" s="240" t="s">
        <v>164</v>
      </c>
    </row>
    <row r="469" s="14" customFormat="1">
      <c r="A469" s="14"/>
      <c r="B469" s="241"/>
      <c r="C469" s="242"/>
      <c r="D469" s="226" t="s">
        <v>175</v>
      </c>
      <c r="E469" s="243" t="s">
        <v>20</v>
      </c>
      <c r="F469" s="244" t="s">
        <v>664</v>
      </c>
      <c r="G469" s="242"/>
      <c r="H469" s="245">
        <v>2</v>
      </c>
      <c r="I469" s="246"/>
      <c r="J469" s="242"/>
      <c r="K469" s="242"/>
      <c r="L469" s="247"/>
      <c r="M469" s="248"/>
      <c r="N469" s="249"/>
      <c r="O469" s="249"/>
      <c r="P469" s="249"/>
      <c r="Q469" s="249"/>
      <c r="R469" s="249"/>
      <c r="S469" s="249"/>
      <c r="T469" s="250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51" t="s">
        <v>175</v>
      </c>
      <c r="AU469" s="251" t="s">
        <v>85</v>
      </c>
      <c r="AV469" s="14" t="s">
        <v>85</v>
      </c>
      <c r="AW469" s="14" t="s">
        <v>39</v>
      </c>
      <c r="AX469" s="14" t="s">
        <v>77</v>
      </c>
      <c r="AY469" s="251" t="s">
        <v>164</v>
      </c>
    </row>
    <row r="470" s="15" customFormat="1">
      <c r="A470" s="15"/>
      <c r="B470" s="252"/>
      <c r="C470" s="253"/>
      <c r="D470" s="226" t="s">
        <v>175</v>
      </c>
      <c r="E470" s="254" t="s">
        <v>20</v>
      </c>
      <c r="F470" s="255" t="s">
        <v>225</v>
      </c>
      <c r="G470" s="253"/>
      <c r="H470" s="256">
        <v>4</v>
      </c>
      <c r="I470" s="257"/>
      <c r="J470" s="253"/>
      <c r="K470" s="253"/>
      <c r="L470" s="258"/>
      <c r="M470" s="259"/>
      <c r="N470" s="260"/>
      <c r="O470" s="260"/>
      <c r="P470" s="260"/>
      <c r="Q470" s="260"/>
      <c r="R470" s="260"/>
      <c r="S470" s="260"/>
      <c r="T470" s="261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T470" s="262" t="s">
        <v>175</v>
      </c>
      <c r="AU470" s="262" t="s">
        <v>85</v>
      </c>
      <c r="AV470" s="15" t="s">
        <v>171</v>
      </c>
      <c r="AW470" s="15" t="s">
        <v>39</v>
      </c>
      <c r="AX470" s="15" t="s">
        <v>22</v>
      </c>
      <c r="AY470" s="262" t="s">
        <v>164</v>
      </c>
    </row>
    <row r="471" s="2" customFormat="1" ht="14.4" customHeight="1">
      <c r="A471" s="39"/>
      <c r="B471" s="40"/>
      <c r="C471" s="213" t="s">
        <v>665</v>
      </c>
      <c r="D471" s="213" t="s">
        <v>166</v>
      </c>
      <c r="E471" s="214" t="s">
        <v>666</v>
      </c>
      <c r="F471" s="215" t="s">
        <v>667</v>
      </c>
      <c r="G471" s="216" t="s">
        <v>401</v>
      </c>
      <c r="H471" s="217">
        <v>200</v>
      </c>
      <c r="I471" s="218"/>
      <c r="J471" s="219">
        <f>ROUND(I471*H471,2)</f>
        <v>0</v>
      </c>
      <c r="K471" s="215" t="s">
        <v>170</v>
      </c>
      <c r="L471" s="45"/>
      <c r="M471" s="220" t="s">
        <v>20</v>
      </c>
      <c r="N471" s="221" t="s">
        <v>48</v>
      </c>
      <c r="O471" s="85"/>
      <c r="P471" s="222">
        <f>O471*H471</f>
        <v>0</v>
      </c>
      <c r="Q471" s="222">
        <v>0</v>
      </c>
      <c r="R471" s="222">
        <f>Q471*H471</f>
        <v>0</v>
      </c>
      <c r="S471" s="222">
        <v>0.097000000000000003</v>
      </c>
      <c r="T471" s="223">
        <f>S471*H471</f>
        <v>19.400000000000002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24" t="s">
        <v>171</v>
      </c>
      <c r="AT471" s="224" t="s">
        <v>166</v>
      </c>
      <c r="AU471" s="224" t="s">
        <v>85</v>
      </c>
      <c r="AY471" s="18" t="s">
        <v>164</v>
      </c>
      <c r="BE471" s="225">
        <f>IF(N471="základní",J471,0)</f>
        <v>0</v>
      </c>
      <c r="BF471" s="225">
        <f>IF(N471="snížená",J471,0)</f>
        <v>0</v>
      </c>
      <c r="BG471" s="225">
        <f>IF(N471="zákl. přenesená",J471,0)</f>
        <v>0</v>
      </c>
      <c r="BH471" s="225">
        <f>IF(N471="sníž. přenesená",J471,0)</f>
        <v>0</v>
      </c>
      <c r="BI471" s="225">
        <f>IF(N471="nulová",J471,0)</f>
        <v>0</v>
      </c>
      <c r="BJ471" s="18" t="s">
        <v>22</v>
      </c>
      <c r="BK471" s="225">
        <f>ROUND(I471*H471,2)</f>
        <v>0</v>
      </c>
      <c r="BL471" s="18" t="s">
        <v>171</v>
      </c>
      <c r="BM471" s="224" t="s">
        <v>668</v>
      </c>
    </row>
    <row r="472" s="2" customFormat="1">
      <c r="A472" s="39"/>
      <c r="B472" s="40"/>
      <c r="C472" s="41"/>
      <c r="D472" s="226" t="s">
        <v>173</v>
      </c>
      <c r="E472" s="41"/>
      <c r="F472" s="227" t="s">
        <v>669</v>
      </c>
      <c r="G472" s="41"/>
      <c r="H472" s="41"/>
      <c r="I472" s="228"/>
      <c r="J472" s="41"/>
      <c r="K472" s="41"/>
      <c r="L472" s="45"/>
      <c r="M472" s="229"/>
      <c r="N472" s="230"/>
      <c r="O472" s="85"/>
      <c r="P472" s="85"/>
      <c r="Q472" s="85"/>
      <c r="R472" s="85"/>
      <c r="S472" s="85"/>
      <c r="T472" s="86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T472" s="18" t="s">
        <v>173</v>
      </c>
      <c r="AU472" s="18" t="s">
        <v>85</v>
      </c>
    </row>
    <row r="473" s="13" customFormat="1">
      <c r="A473" s="13"/>
      <c r="B473" s="231"/>
      <c r="C473" s="232"/>
      <c r="D473" s="226" t="s">
        <v>175</v>
      </c>
      <c r="E473" s="233" t="s">
        <v>20</v>
      </c>
      <c r="F473" s="234" t="s">
        <v>442</v>
      </c>
      <c r="G473" s="232"/>
      <c r="H473" s="233" t="s">
        <v>20</v>
      </c>
      <c r="I473" s="235"/>
      <c r="J473" s="232"/>
      <c r="K473" s="232"/>
      <c r="L473" s="236"/>
      <c r="M473" s="237"/>
      <c r="N473" s="238"/>
      <c r="O473" s="238"/>
      <c r="P473" s="238"/>
      <c r="Q473" s="238"/>
      <c r="R473" s="238"/>
      <c r="S473" s="238"/>
      <c r="T473" s="239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40" t="s">
        <v>175</v>
      </c>
      <c r="AU473" s="240" t="s">
        <v>85</v>
      </c>
      <c r="AV473" s="13" t="s">
        <v>22</v>
      </c>
      <c r="AW473" s="13" t="s">
        <v>39</v>
      </c>
      <c r="AX473" s="13" t="s">
        <v>77</v>
      </c>
      <c r="AY473" s="240" t="s">
        <v>164</v>
      </c>
    </row>
    <row r="474" s="14" customFormat="1">
      <c r="A474" s="14"/>
      <c r="B474" s="241"/>
      <c r="C474" s="242"/>
      <c r="D474" s="226" t="s">
        <v>175</v>
      </c>
      <c r="E474" s="243" t="s">
        <v>20</v>
      </c>
      <c r="F474" s="244" t="s">
        <v>670</v>
      </c>
      <c r="G474" s="242"/>
      <c r="H474" s="245">
        <v>200</v>
      </c>
      <c r="I474" s="246"/>
      <c r="J474" s="242"/>
      <c r="K474" s="242"/>
      <c r="L474" s="247"/>
      <c r="M474" s="248"/>
      <c r="N474" s="249"/>
      <c r="O474" s="249"/>
      <c r="P474" s="249"/>
      <c r="Q474" s="249"/>
      <c r="R474" s="249"/>
      <c r="S474" s="249"/>
      <c r="T474" s="250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51" t="s">
        <v>175</v>
      </c>
      <c r="AU474" s="251" t="s">
        <v>85</v>
      </c>
      <c r="AV474" s="14" t="s">
        <v>85</v>
      </c>
      <c r="AW474" s="14" t="s">
        <v>39</v>
      </c>
      <c r="AX474" s="14" t="s">
        <v>22</v>
      </c>
      <c r="AY474" s="251" t="s">
        <v>164</v>
      </c>
    </row>
    <row r="475" s="2" customFormat="1" ht="14.4" customHeight="1">
      <c r="A475" s="39"/>
      <c r="B475" s="40"/>
      <c r="C475" s="213" t="s">
        <v>671</v>
      </c>
      <c r="D475" s="213" t="s">
        <v>166</v>
      </c>
      <c r="E475" s="214" t="s">
        <v>672</v>
      </c>
      <c r="F475" s="215" t="s">
        <v>673</v>
      </c>
      <c r="G475" s="216" t="s">
        <v>401</v>
      </c>
      <c r="H475" s="217">
        <v>40</v>
      </c>
      <c r="I475" s="218"/>
      <c r="J475" s="219">
        <f>ROUND(I475*H475,2)</f>
        <v>0</v>
      </c>
      <c r="K475" s="215" t="s">
        <v>170</v>
      </c>
      <c r="L475" s="45"/>
      <c r="M475" s="220" t="s">
        <v>20</v>
      </c>
      <c r="N475" s="221" t="s">
        <v>48</v>
      </c>
      <c r="O475" s="85"/>
      <c r="P475" s="222">
        <f>O475*H475</f>
        <v>0</v>
      </c>
      <c r="Q475" s="222">
        <v>0</v>
      </c>
      <c r="R475" s="222">
        <f>Q475*H475</f>
        <v>0</v>
      </c>
      <c r="S475" s="222">
        <v>0.32400000000000001</v>
      </c>
      <c r="T475" s="223">
        <f>S475*H475</f>
        <v>12.960000000000001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24" t="s">
        <v>171</v>
      </c>
      <c r="AT475" s="224" t="s">
        <v>166</v>
      </c>
      <c r="AU475" s="224" t="s">
        <v>85</v>
      </c>
      <c r="AY475" s="18" t="s">
        <v>164</v>
      </c>
      <c r="BE475" s="225">
        <f>IF(N475="základní",J475,0)</f>
        <v>0</v>
      </c>
      <c r="BF475" s="225">
        <f>IF(N475="snížená",J475,0)</f>
        <v>0</v>
      </c>
      <c r="BG475" s="225">
        <f>IF(N475="zákl. přenesená",J475,0)</f>
        <v>0</v>
      </c>
      <c r="BH475" s="225">
        <f>IF(N475="sníž. přenesená",J475,0)</f>
        <v>0</v>
      </c>
      <c r="BI475" s="225">
        <f>IF(N475="nulová",J475,0)</f>
        <v>0</v>
      </c>
      <c r="BJ475" s="18" t="s">
        <v>22</v>
      </c>
      <c r="BK475" s="225">
        <f>ROUND(I475*H475,2)</f>
        <v>0</v>
      </c>
      <c r="BL475" s="18" t="s">
        <v>171</v>
      </c>
      <c r="BM475" s="224" t="s">
        <v>674</v>
      </c>
    </row>
    <row r="476" s="2" customFormat="1">
      <c r="A476" s="39"/>
      <c r="B476" s="40"/>
      <c r="C476" s="41"/>
      <c r="D476" s="226" t="s">
        <v>173</v>
      </c>
      <c r="E476" s="41"/>
      <c r="F476" s="227" t="s">
        <v>675</v>
      </c>
      <c r="G476" s="41"/>
      <c r="H476" s="41"/>
      <c r="I476" s="228"/>
      <c r="J476" s="41"/>
      <c r="K476" s="41"/>
      <c r="L476" s="45"/>
      <c r="M476" s="229"/>
      <c r="N476" s="230"/>
      <c r="O476" s="85"/>
      <c r="P476" s="85"/>
      <c r="Q476" s="85"/>
      <c r="R476" s="85"/>
      <c r="S476" s="85"/>
      <c r="T476" s="86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T476" s="18" t="s">
        <v>173</v>
      </c>
      <c r="AU476" s="18" t="s">
        <v>85</v>
      </c>
    </row>
    <row r="477" s="13" customFormat="1">
      <c r="A477" s="13"/>
      <c r="B477" s="231"/>
      <c r="C477" s="232"/>
      <c r="D477" s="226" t="s">
        <v>175</v>
      </c>
      <c r="E477" s="233" t="s">
        <v>20</v>
      </c>
      <c r="F477" s="234" t="s">
        <v>444</v>
      </c>
      <c r="G477" s="232"/>
      <c r="H477" s="233" t="s">
        <v>20</v>
      </c>
      <c r="I477" s="235"/>
      <c r="J477" s="232"/>
      <c r="K477" s="232"/>
      <c r="L477" s="236"/>
      <c r="M477" s="237"/>
      <c r="N477" s="238"/>
      <c r="O477" s="238"/>
      <c r="P477" s="238"/>
      <c r="Q477" s="238"/>
      <c r="R477" s="238"/>
      <c r="S477" s="238"/>
      <c r="T477" s="239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0" t="s">
        <v>175</v>
      </c>
      <c r="AU477" s="240" t="s">
        <v>85</v>
      </c>
      <c r="AV477" s="13" t="s">
        <v>22</v>
      </c>
      <c r="AW477" s="13" t="s">
        <v>39</v>
      </c>
      <c r="AX477" s="13" t="s">
        <v>77</v>
      </c>
      <c r="AY477" s="240" t="s">
        <v>164</v>
      </c>
    </row>
    <row r="478" s="14" customFormat="1">
      <c r="A478" s="14"/>
      <c r="B478" s="241"/>
      <c r="C478" s="242"/>
      <c r="D478" s="226" t="s">
        <v>175</v>
      </c>
      <c r="E478" s="243" t="s">
        <v>20</v>
      </c>
      <c r="F478" s="244" t="s">
        <v>676</v>
      </c>
      <c r="G478" s="242"/>
      <c r="H478" s="245">
        <v>40</v>
      </c>
      <c r="I478" s="246"/>
      <c r="J478" s="242"/>
      <c r="K478" s="242"/>
      <c r="L478" s="247"/>
      <c r="M478" s="248"/>
      <c r="N478" s="249"/>
      <c r="O478" s="249"/>
      <c r="P478" s="249"/>
      <c r="Q478" s="249"/>
      <c r="R478" s="249"/>
      <c r="S478" s="249"/>
      <c r="T478" s="250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51" t="s">
        <v>175</v>
      </c>
      <c r="AU478" s="251" t="s">
        <v>85</v>
      </c>
      <c r="AV478" s="14" t="s">
        <v>85</v>
      </c>
      <c r="AW478" s="14" t="s">
        <v>39</v>
      </c>
      <c r="AX478" s="14" t="s">
        <v>22</v>
      </c>
      <c r="AY478" s="251" t="s">
        <v>164</v>
      </c>
    </row>
    <row r="479" s="2" customFormat="1" ht="14.4" customHeight="1">
      <c r="A479" s="39"/>
      <c r="B479" s="40"/>
      <c r="C479" s="213" t="s">
        <v>677</v>
      </c>
      <c r="D479" s="213" t="s">
        <v>166</v>
      </c>
      <c r="E479" s="214" t="s">
        <v>678</v>
      </c>
      <c r="F479" s="215" t="s">
        <v>679</v>
      </c>
      <c r="G479" s="216" t="s">
        <v>169</v>
      </c>
      <c r="H479" s="217">
        <v>300</v>
      </c>
      <c r="I479" s="218"/>
      <c r="J479" s="219">
        <f>ROUND(I479*H479,2)</f>
        <v>0</v>
      </c>
      <c r="K479" s="215" t="s">
        <v>170</v>
      </c>
      <c r="L479" s="45"/>
      <c r="M479" s="220" t="s">
        <v>20</v>
      </c>
      <c r="N479" s="221" t="s">
        <v>48</v>
      </c>
      <c r="O479" s="85"/>
      <c r="P479" s="222">
        <f>O479*H479</f>
        <v>0</v>
      </c>
      <c r="Q479" s="222">
        <v>0</v>
      </c>
      <c r="R479" s="222">
        <f>Q479*H479</f>
        <v>0</v>
      </c>
      <c r="S479" s="222">
        <v>0.02</v>
      </c>
      <c r="T479" s="223">
        <f>S479*H479</f>
        <v>6</v>
      </c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R479" s="224" t="s">
        <v>171</v>
      </c>
      <c r="AT479" s="224" t="s">
        <v>166</v>
      </c>
      <c r="AU479" s="224" t="s">
        <v>85</v>
      </c>
      <c r="AY479" s="18" t="s">
        <v>164</v>
      </c>
      <c r="BE479" s="225">
        <f>IF(N479="základní",J479,0)</f>
        <v>0</v>
      </c>
      <c r="BF479" s="225">
        <f>IF(N479="snížená",J479,0)</f>
        <v>0</v>
      </c>
      <c r="BG479" s="225">
        <f>IF(N479="zákl. přenesená",J479,0)</f>
        <v>0</v>
      </c>
      <c r="BH479" s="225">
        <f>IF(N479="sníž. přenesená",J479,0)</f>
        <v>0</v>
      </c>
      <c r="BI479" s="225">
        <f>IF(N479="nulová",J479,0)</f>
        <v>0</v>
      </c>
      <c r="BJ479" s="18" t="s">
        <v>22</v>
      </c>
      <c r="BK479" s="225">
        <f>ROUND(I479*H479,2)</f>
        <v>0</v>
      </c>
      <c r="BL479" s="18" t="s">
        <v>171</v>
      </c>
      <c r="BM479" s="224" t="s">
        <v>680</v>
      </c>
    </row>
    <row r="480" s="2" customFormat="1">
      <c r="A480" s="39"/>
      <c r="B480" s="40"/>
      <c r="C480" s="41"/>
      <c r="D480" s="226" t="s">
        <v>173</v>
      </c>
      <c r="E480" s="41"/>
      <c r="F480" s="227" t="s">
        <v>681</v>
      </c>
      <c r="G480" s="41"/>
      <c r="H480" s="41"/>
      <c r="I480" s="228"/>
      <c r="J480" s="41"/>
      <c r="K480" s="41"/>
      <c r="L480" s="45"/>
      <c r="M480" s="229"/>
      <c r="N480" s="230"/>
      <c r="O480" s="85"/>
      <c r="P480" s="85"/>
      <c r="Q480" s="85"/>
      <c r="R480" s="85"/>
      <c r="S480" s="85"/>
      <c r="T480" s="86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T480" s="18" t="s">
        <v>173</v>
      </c>
      <c r="AU480" s="18" t="s">
        <v>85</v>
      </c>
    </row>
    <row r="481" s="13" customFormat="1">
      <c r="A481" s="13"/>
      <c r="B481" s="231"/>
      <c r="C481" s="232"/>
      <c r="D481" s="226" t="s">
        <v>175</v>
      </c>
      <c r="E481" s="233" t="s">
        <v>20</v>
      </c>
      <c r="F481" s="234" t="s">
        <v>682</v>
      </c>
      <c r="G481" s="232"/>
      <c r="H481" s="233" t="s">
        <v>20</v>
      </c>
      <c r="I481" s="235"/>
      <c r="J481" s="232"/>
      <c r="K481" s="232"/>
      <c r="L481" s="236"/>
      <c r="M481" s="237"/>
      <c r="N481" s="238"/>
      <c r="O481" s="238"/>
      <c r="P481" s="238"/>
      <c r="Q481" s="238"/>
      <c r="R481" s="238"/>
      <c r="S481" s="238"/>
      <c r="T481" s="239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240" t="s">
        <v>175</v>
      </c>
      <c r="AU481" s="240" t="s">
        <v>85</v>
      </c>
      <c r="AV481" s="13" t="s">
        <v>22</v>
      </c>
      <c r="AW481" s="13" t="s">
        <v>39</v>
      </c>
      <c r="AX481" s="13" t="s">
        <v>77</v>
      </c>
      <c r="AY481" s="240" t="s">
        <v>164</v>
      </c>
    </row>
    <row r="482" s="14" customFormat="1">
      <c r="A482" s="14"/>
      <c r="B482" s="241"/>
      <c r="C482" s="242"/>
      <c r="D482" s="226" t="s">
        <v>175</v>
      </c>
      <c r="E482" s="243" t="s">
        <v>20</v>
      </c>
      <c r="F482" s="244" t="s">
        <v>683</v>
      </c>
      <c r="G482" s="242"/>
      <c r="H482" s="245">
        <v>300</v>
      </c>
      <c r="I482" s="246"/>
      <c r="J482" s="242"/>
      <c r="K482" s="242"/>
      <c r="L482" s="247"/>
      <c r="M482" s="248"/>
      <c r="N482" s="249"/>
      <c r="O482" s="249"/>
      <c r="P482" s="249"/>
      <c r="Q482" s="249"/>
      <c r="R482" s="249"/>
      <c r="S482" s="249"/>
      <c r="T482" s="250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51" t="s">
        <v>175</v>
      </c>
      <c r="AU482" s="251" t="s">
        <v>85</v>
      </c>
      <c r="AV482" s="14" t="s">
        <v>85</v>
      </c>
      <c r="AW482" s="14" t="s">
        <v>39</v>
      </c>
      <c r="AX482" s="14" t="s">
        <v>22</v>
      </c>
      <c r="AY482" s="251" t="s">
        <v>164</v>
      </c>
    </row>
    <row r="483" s="2" customFormat="1" ht="14.4" customHeight="1">
      <c r="A483" s="39"/>
      <c r="B483" s="40"/>
      <c r="C483" s="213" t="s">
        <v>684</v>
      </c>
      <c r="D483" s="213" t="s">
        <v>166</v>
      </c>
      <c r="E483" s="214" t="s">
        <v>685</v>
      </c>
      <c r="F483" s="215" t="s">
        <v>686</v>
      </c>
      <c r="G483" s="216" t="s">
        <v>180</v>
      </c>
      <c r="H483" s="217">
        <v>1.2150000000000001</v>
      </c>
      <c r="I483" s="218"/>
      <c r="J483" s="219">
        <f>ROUND(I483*H483,2)</f>
        <v>0</v>
      </c>
      <c r="K483" s="215" t="s">
        <v>170</v>
      </c>
      <c r="L483" s="45"/>
      <c r="M483" s="220" t="s">
        <v>20</v>
      </c>
      <c r="N483" s="221" t="s">
        <v>48</v>
      </c>
      <c r="O483" s="85"/>
      <c r="P483" s="222">
        <f>O483*H483</f>
        <v>0</v>
      </c>
      <c r="Q483" s="222">
        <v>0</v>
      </c>
      <c r="R483" s="222">
        <f>Q483*H483</f>
        <v>0</v>
      </c>
      <c r="S483" s="222">
        <v>2</v>
      </c>
      <c r="T483" s="223">
        <f>S483*H483</f>
        <v>2.4300000000000002</v>
      </c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R483" s="224" t="s">
        <v>171</v>
      </c>
      <c r="AT483" s="224" t="s">
        <v>166</v>
      </c>
      <c r="AU483" s="224" t="s">
        <v>85</v>
      </c>
      <c r="AY483" s="18" t="s">
        <v>164</v>
      </c>
      <c r="BE483" s="225">
        <f>IF(N483="základní",J483,0)</f>
        <v>0</v>
      </c>
      <c r="BF483" s="225">
        <f>IF(N483="snížená",J483,0)</f>
        <v>0</v>
      </c>
      <c r="BG483" s="225">
        <f>IF(N483="zákl. přenesená",J483,0)</f>
        <v>0</v>
      </c>
      <c r="BH483" s="225">
        <f>IF(N483="sníž. přenesená",J483,0)</f>
        <v>0</v>
      </c>
      <c r="BI483" s="225">
        <f>IF(N483="nulová",J483,0)</f>
        <v>0</v>
      </c>
      <c r="BJ483" s="18" t="s">
        <v>22</v>
      </c>
      <c r="BK483" s="225">
        <f>ROUND(I483*H483,2)</f>
        <v>0</v>
      </c>
      <c r="BL483" s="18" t="s">
        <v>171</v>
      </c>
      <c r="BM483" s="224" t="s">
        <v>687</v>
      </c>
    </row>
    <row r="484" s="2" customFormat="1">
      <c r="A484" s="39"/>
      <c r="B484" s="40"/>
      <c r="C484" s="41"/>
      <c r="D484" s="226" t="s">
        <v>173</v>
      </c>
      <c r="E484" s="41"/>
      <c r="F484" s="227" t="s">
        <v>688</v>
      </c>
      <c r="G484" s="41"/>
      <c r="H484" s="41"/>
      <c r="I484" s="228"/>
      <c r="J484" s="41"/>
      <c r="K484" s="41"/>
      <c r="L484" s="45"/>
      <c r="M484" s="229"/>
      <c r="N484" s="230"/>
      <c r="O484" s="85"/>
      <c r="P484" s="85"/>
      <c r="Q484" s="85"/>
      <c r="R484" s="85"/>
      <c r="S484" s="85"/>
      <c r="T484" s="86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T484" s="18" t="s">
        <v>173</v>
      </c>
      <c r="AU484" s="18" t="s">
        <v>85</v>
      </c>
    </row>
    <row r="485" s="13" customFormat="1">
      <c r="A485" s="13"/>
      <c r="B485" s="231"/>
      <c r="C485" s="232"/>
      <c r="D485" s="226" t="s">
        <v>175</v>
      </c>
      <c r="E485" s="233" t="s">
        <v>20</v>
      </c>
      <c r="F485" s="234" t="s">
        <v>689</v>
      </c>
      <c r="G485" s="232"/>
      <c r="H485" s="233" t="s">
        <v>20</v>
      </c>
      <c r="I485" s="235"/>
      <c r="J485" s="232"/>
      <c r="K485" s="232"/>
      <c r="L485" s="236"/>
      <c r="M485" s="237"/>
      <c r="N485" s="238"/>
      <c r="O485" s="238"/>
      <c r="P485" s="238"/>
      <c r="Q485" s="238"/>
      <c r="R485" s="238"/>
      <c r="S485" s="238"/>
      <c r="T485" s="239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240" t="s">
        <v>175</v>
      </c>
      <c r="AU485" s="240" t="s">
        <v>85</v>
      </c>
      <c r="AV485" s="13" t="s">
        <v>22</v>
      </c>
      <c r="AW485" s="13" t="s">
        <v>39</v>
      </c>
      <c r="AX485" s="13" t="s">
        <v>77</v>
      </c>
      <c r="AY485" s="240" t="s">
        <v>164</v>
      </c>
    </row>
    <row r="486" s="14" customFormat="1">
      <c r="A486" s="14"/>
      <c r="B486" s="241"/>
      <c r="C486" s="242"/>
      <c r="D486" s="226" t="s">
        <v>175</v>
      </c>
      <c r="E486" s="243" t="s">
        <v>20</v>
      </c>
      <c r="F486" s="244" t="s">
        <v>690</v>
      </c>
      <c r="G486" s="242"/>
      <c r="H486" s="245">
        <v>1.2150000000000001</v>
      </c>
      <c r="I486" s="246"/>
      <c r="J486" s="242"/>
      <c r="K486" s="242"/>
      <c r="L486" s="247"/>
      <c r="M486" s="248"/>
      <c r="N486" s="249"/>
      <c r="O486" s="249"/>
      <c r="P486" s="249"/>
      <c r="Q486" s="249"/>
      <c r="R486" s="249"/>
      <c r="S486" s="249"/>
      <c r="T486" s="250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51" t="s">
        <v>175</v>
      </c>
      <c r="AU486" s="251" t="s">
        <v>85</v>
      </c>
      <c r="AV486" s="14" t="s">
        <v>85</v>
      </c>
      <c r="AW486" s="14" t="s">
        <v>39</v>
      </c>
      <c r="AX486" s="14" t="s">
        <v>22</v>
      </c>
      <c r="AY486" s="251" t="s">
        <v>164</v>
      </c>
    </row>
    <row r="487" s="12" customFormat="1" ht="22.8" customHeight="1">
      <c r="A487" s="12"/>
      <c r="B487" s="197"/>
      <c r="C487" s="198"/>
      <c r="D487" s="199" t="s">
        <v>76</v>
      </c>
      <c r="E487" s="211" t="s">
        <v>691</v>
      </c>
      <c r="F487" s="211" t="s">
        <v>692</v>
      </c>
      <c r="G487" s="198"/>
      <c r="H487" s="198"/>
      <c r="I487" s="201"/>
      <c r="J487" s="212">
        <f>BK487</f>
        <v>0</v>
      </c>
      <c r="K487" s="198"/>
      <c r="L487" s="203"/>
      <c r="M487" s="204"/>
      <c r="N487" s="205"/>
      <c r="O487" s="205"/>
      <c r="P487" s="206">
        <f>SUM(P488:P500)</f>
        <v>0</v>
      </c>
      <c r="Q487" s="205"/>
      <c r="R487" s="206">
        <f>SUM(R488:R500)</f>
        <v>0</v>
      </c>
      <c r="S487" s="205"/>
      <c r="T487" s="207">
        <f>SUM(T488:T500)</f>
        <v>0</v>
      </c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R487" s="208" t="s">
        <v>22</v>
      </c>
      <c r="AT487" s="209" t="s">
        <v>76</v>
      </c>
      <c r="AU487" s="209" t="s">
        <v>22</v>
      </c>
      <c r="AY487" s="208" t="s">
        <v>164</v>
      </c>
      <c r="BK487" s="210">
        <f>SUM(BK488:BK500)</f>
        <v>0</v>
      </c>
    </row>
    <row r="488" s="2" customFormat="1" ht="14.4" customHeight="1">
      <c r="A488" s="39"/>
      <c r="B488" s="40"/>
      <c r="C488" s="213" t="s">
        <v>693</v>
      </c>
      <c r="D488" s="213" t="s">
        <v>166</v>
      </c>
      <c r="E488" s="214" t="s">
        <v>694</v>
      </c>
      <c r="F488" s="215" t="s">
        <v>695</v>
      </c>
      <c r="G488" s="216" t="s">
        <v>273</v>
      </c>
      <c r="H488" s="217">
        <v>58.575000000000003</v>
      </c>
      <c r="I488" s="218"/>
      <c r="J488" s="219">
        <f>ROUND(I488*H488,2)</f>
        <v>0</v>
      </c>
      <c r="K488" s="215" t="s">
        <v>170</v>
      </c>
      <c r="L488" s="45"/>
      <c r="M488" s="220" t="s">
        <v>20</v>
      </c>
      <c r="N488" s="221" t="s">
        <v>48</v>
      </c>
      <c r="O488" s="85"/>
      <c r="P488" s="222">
        <f>O488*H488</f>
        <v>0</v>
      </c>
      <c r="Q488" s="222">
        <v>0</v>
      </c>
      <c r="R488" s="222">
        <f>Q488*H488</f>
        <v>0</v>
      </c>
      <c r="S488" s="222">
        <v>0</v>
      </c>
      <c r="T488" s="223">
        <f>S488*H488</f>
        <v>0</v>
      </c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R488" s="224" t="s">
        <v>171</v>
      </c>
      <c r="AT488" s="224" t="s">
        <v>166</v>
      </c>
      <c r="AU488" s="224" t="s">
        <v>85</v>
      </c>
      <c r="AY488" s="18" t="s">
        <v>164</v>
      </c>
      <c r="BE488" s="225">
        <f>IF(N488="základní",J488,0)</f>
        <v>0</v>
      </c>
      <c r="BF488" s="225">
        <f>IF(N488="snížená",J488,0)</f>
        <v>0</v>
      </c>
      <c r="BG488" s="225">
        <f>IF(N488="zákl. přenesená",J488,0)</f>
        <v>0</v>
      </c>
      <c r="BH488" s="225">
        <f>IF(N488="sníž. přenesená",J488,0)</f>
        <v>0</v>
      </c>
      <c r="BI488" s="225">
        <f>IF(N488="nulová",J488,0)</f>
        <v>0</v>
      </c>
      <c r="BJ488" s="18" t="s">
        <v>22</v>
      </c>
      <c r="BK488" s="225">
        <f>ROUND(I488*H488,2)</f>
        <v>0</v>
      </c>
      <c r="BL488" s="18" t="s">
        <v>171</v>
      </c>
      <c r="BM488" s="224" t="s">
        <v>696</v>
      </c>
    </row>
    <row r="489" s="2" customFormat="1">
      <c r="A489" s="39"/>
      <c r="B489" s="40"/>
      <c r="C489" s="41"/>
      <c r="D489" s="226" t="s">
        <v>173</v>
      </c>
      <c r="E489" s="41"/>
      <c r="F489" s="227" t="s">
        <v>697</v>
      </c>
      <c r="G489" s="41"/>
      <c r="H489" s="41"/>
      <c r="I489" s="228"/>
      <c r="J489" s="41"/>
      <c r="K489" s="41"/>
      <c r="L489" s="45"/>
      <c r="M489" s="229"/>
      <c r="N489" s="230"/>
      <c r="O489" s="85"/>
      <c r="P489" s="85"/>
      <c r="Q489" s="85"/>
      <c r="R489" s="85"/>
      <c r="S489" s="85"/>
      <c r="T489" s="86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T489" s="18" t="s">
        <v>173</v>
      </c>
      <c r="AU489" s="18" t="s">
        <v>85</v>
      </c>
    </row>
    <row r="490" s="13" customFormat="1">
      <c r="A490" s="13"/>
      <c r="B490" s="231"/>
      <c r="C490" s="232"/>
      <c r="D490" s="226" t="s">
        <v>175</v>
      </c>
      <c r="E490" s="233" t="s">
        <v>20</v>
      </c>
      <c r="F490" s="234" t="s">
        <v>698</v>
      </c>
      <c r="G490" s="232"/>
      <c r="H490" s="233" t="s">
        <v>20</v>
      </c>
      <c r="I490" s="235"/>
      <c r="J490" s="232"/>
      <c r="K490" s="232"/>
      <c r="L490" s="236"/>
      <c r="M490" s="237"/>
      <c r="N490" s="238"/>
      <c r="O490" s="238"/>
      <c r="P490" s="238"/>
      <c r="Q490" s="238"/>
      <c r="R490" s="238"/>
      <c r="S490" s="238"/>
      <c r="T490" s="239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0" t="s">
        <v>175</v>
      </c>
      <c r="AU490" s="240" t="s">
        <v>85</v>
      </c>
      <c r="AV490" s="13" t="s">
        <v>22</v>
      </c>
      <c r="AW490" s="13" t="s">
        <v>39</v>
      </c>
      <c r="AX490" s="13" t="s">
        <v>77</v>
      </c>
      <c r="AY490" s="240" t="s">
        <v>164</v>
      </c>
    </row>
    <row r="491" s="14" customFormat="1">
      <c r="A491" s="14"/>
      <c r="B491" s="241"/>
      <c r="C491" s="242"/>
      <c r="D491" s="226" t="s">
        <v>175</v>
      </c>
      <c r="E491" s="243" t="s">
        <v>20</v>
      </c>
      <c r="F491" s="244" t="s">
        <v>699</v>
      </c>
      <c r="G491" s="242"/>
      <c r="H491" s="245">
        <v>2.4300000000000002</v>
      </c>
      <c r="I491" s="246"/>
      <c r="J491" s="242"/>
      <c r="K491" s="242"/>
      <c r="L491" s="247"/>
      <c r="M491" s="248"/>
      <c r="N491" s="249"/>
      <c r="O491" s="249"/>
      <c r="P491" s="249"/>
      <c r="Q491" s="249"/>
      <c r="R491" s="249"/>
      <c r="S491" s="249"/>
      <c r="T491" s="250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51" t="s">
        <v>175</v>
      </c>
      <c r="AU491" s="251" t="s">
        <v>85</v>
      </c>
      <c r="AV491" s="14" t="s">
        <v>85</v>
      </c>
      <c r="AW491" s="14" t="s">
        <v>39</v>
      </c>
      <c r="AX491" s="14" t="s">
        <v>77</v>
      </c>
      <c r="AY491" s="251" t="s">
        <v>164</v>
      </c>
    </row>
    <row r="492" s="13" customFormat="1">
      <c r="A492" s="13"/>
      <c r="B492" s="231"/>
      <c r="C492" s="232"/>
      <c r="D492" s="226" t="s">
        <v>175</v>
      </c>
      <c r="E492" s="233" t="s">
        <v>20</v>
      </c>
      <c r="F492" s="234" t="s">
        <v>700</v>
      </c>
      <c r="G492" s="232"/>
      <c r="H492" s="233" t="s">
        <v>20</v>
      </c>
      <c r="I492" s="235"/>
      <c r="J492" s="232"/>
      <c r="K492" s="232"/>
      <c r="L492" s="236"/>
      <c r="M492" s="237"/>
      <c r="N492" s="238"/>
      <c r="O492" s="238"/>
      <c r="P492" s="238"/>
      <c r="Q492" s="238"/>
      <c r="R492" s="238"/>
      <c r="S492" s="238"/>
      <c r="T492" s="239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40" t="s">
        <v>175</v>
      </c>
      <c r="AU492" s="240" t="s">
        <v>85</v>
      </c>
      <c r="AV492" s="13" t="s">
        <v>22</v>
      </c>
      <c r="AW492" s="13" t="s">
        <v>39</v>
      </c>
      <c r="AX492" s="13" t="s">
        <v>77</v>
      </c>
      <c r="AY492" s="240" t="s">
        <v>164</v>
      </c>
    </row>
    <row r="493" s="14" customFormat="1">
      <c r="A493" s="14"/>
      <c r="B493" s="241"/>
      <c r="C493" s="242"/>
      <c r="D493" s="226" t="s">
        <v>175</v>
      </c>
      <c r="E493" s="243" t="s">
        <v>20</v>
      </c>
      <c r="F493" s="244" t="s">
        <v>701</v>
      </c>
      <c r="G493" s="242"/>
      <c r="H493" s="245">
        <v>58.575000000000003</v>
      </c>
      <c r="I493" s="246"/>
      <c r="J493" s="242"/>
      <c r="K493" s="242"/>
      <c r="L493" s="247"/>
      <c r="M493" s="248"/>
      <c r="N493" s="249"/>
      <c r="O493" s="249"/>
      <c r="P493" s="249"/>
      <c r="Q493" s="249"/>
      <c r="R493" s="249"/>
      <c r="S493" s="249"/>
      <c r="T493" s="250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51" t="s">
        <v>175</v>
      </c>
      <c r="AU493" s="251" t="s">
        <v>85</v>
      </c>
      <c r="AV493" s="14" t="s">
        <v>85</v>
      </c>
      <c r="AW493" s="14" t="s">
        <v>39</v>
      </c>
      <c r="AX493" s="14" t="s">
        <v>22</v>
      </c>
      <c r="AY493" s="251" t="s">
        <v>164</v>
      </c>
    </row>
    <row r="494" s="2" customFormat="1" ht="14.4" customHeight="1">
      <c r="A494" s="39"/>
      <c r="B494" s="40"/>
      <c r="C494" s="213" t="s">
        <v>702</v>
      </c>
      <c r="D494" s="213" t="s">
        <v>166</v>
      </c>
      <c r="E494" s="214" t="s">
        <v>703</v>
      </c>
      <c r="F494" s="215" t="s">
        <v>704</v>
      </c>
      <c r="G494" s="216" t="s">
        <v>273</v>
      </c>
      <c r="H494" s="217">
        <v>61.005000000000003</v>
      </c>
      <c r="I494" s="218"/>
      <c r="J494" s="219">
        <f>ROUND(I494*H494,2)</f>
        <v>0</v>
      </c>
      <c r="K494" s="215" t="s">
        <v>170</v>
      </c>
      <c r="L494" s="45"/>
      <c r="M494" s="220" t="s">
        <v>20</v>
      </c>
      <c r="N494" s="221" t="s">
        <v>48</v>
      </c>
      <c r="O494" s="85"/>
      <c r="P494" s="222">
        <f>O494*H494</f>
        <v>0</v>
      </c>
      <c r="Q494" s="222">
        <v>0</v>
      </c>
      <c r="R494" s="222">
        <f>Q494*H494</f>
        <v>0</v>
      </c>
      <c r="S494" s="222">
        <v>0</v>
      </c>
      <c r="T494" s="223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24" t="s">
        <v>171</v>
      </c>
      <c r="AT494" s="224" t="s">
        <v>166</v>
      </c>
      <c r="AU494" s="224" t="s">
        <v>85</v>
      </c>
      <c r="AY494" s="18" t="s">
        <v>164</v>
      </c>
      <c r="BE494" s="225">
        <f>IF(N494="základní",J494,0)</f>
        <v>0</v>
      </c>
      <c r="BF494" s="225">
        <f>IF(N494="snížená",J494,0)</f>
        <v>0</v>
      </c>
      <c r="BG494" s="225">
        <f>IF(N494="zákl. přenesená",J494,0)</f>
        <v>0</v>
      </c>
      <c r="BH494" s="225">
        <f>IF(N494="sníž. přenesená",J494,0)</f>
        <v>0</v>
      </c>
      <c r="BI494" s="225">
        <f>IF(N494="nulová",J494,0)</f>
        <v>0</v>
      </c>
      <c r="BJ494" s="18" t="s">
        <v>22</v>
      </c>
      <c r="BK494" s="225">
        <f>ROUND(I494*H494,2)</f>
        <v>0</v>
      </c>
      <c r="BL494" s="18" t="s">
        <v>171</v>
      </c>
      <c r="BM494" s="224" t="s">
        <v>705</v>
      </c>
    </row>
    <row r="495" s="2" customFormat="1">
      <c r="A495" s="39"/>
      <c r="B495" s="40"/>
      <c r="C495" s="41"/>
      <c r="D495" s="226" t="s">
        <v>173</v>
      </c>
      <c r="E495" s="41"/>
      <c r="F495" s="227" t="s">
        <v>706</v>
      </c>
      <c r="G495" s="41"/>
      <c r="H495" s="41"/>
      <c r="I495" s="228"/>
      <c r="J495" s="41"/>
      <c r="K495" s="41"/>
      <c r="L495" s="45"/>
      <c r="M495" s="229"/>
      <c r="N495" s="230"/>
      <c r="O495" s="85"/>
      <c r="P495" s="85"/>
      <c r="Q495" s="85"/>
      <c r="R495" s="85"/>
      <c r="S495" s="85"/>
      <c r="T495" s="86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T495" s="18" t="s">
        <v>173</v>
      </c>
      <c r="AU495" s="18" t="s">
        <v>85</v>
      </c>
    </row>
    <row r="496" s="13" customFormat="1">
      <c r="A496" s="13"/>
      <c r="B496" s="231"/>
      <c r="C496" s="232"/>
      <c r="D496" s="226" t="s">
        <v>175</v>
      </c>
      <c r="E496" s="233" t="s">
        <v>20</v>
      </c>
      <c r="F496" s="234" t="s">
        <v>707</v>
      </c>
      <c r="G496" s="232"/>
      <c r="H496" s="233" t="s">
        <v>20</v>
      </c>
      <c r="I496" s="235"/>
      <c r="J496" s="232"/>
      <c r="K496" s="232"/>
      <c r="L496" s="236"/>
      <c r="M496" s="237"/>
      <c r="N496" s="238"/>
      <c r="O496" s="238"/>
      <c r="P496" s="238"/>
      <c r="Q496" s="238"/>
      <c r="R496" s="238"/>
      <c r="S496" s="238"/>
      <c r="T496" s="239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0" t="s">
        <v>175</v>
      </c>
      <c r="AU496" s="240" t="s">
        <v>85</v>
      </c>
      <c r="AV496" s="13" t="s">
        <v>22</v>
      </c>
      <c r="AW496" s="13" t="s">
        <v>39</v>
      </c>
      <c r="AX496" s="13" t="s">
        <v>77</v>
      </c>
      <c r="AY496" s="240" t="s">
        <v>164</v>
      </c>
    </row>
    <row r="497" s="14" customFormat="1">
      <c r="A497" s="14"/>
      <c r="B497" s="241"/>
      <c r="C497" s="242"/>
      <c r="D497" s="226" t="s">
        <v>175</v>
      </c>
      <c r="E497" s="243" t="s">
        <v>20</v>
      </c>
      <c r="F497" s="244" t="s">
        <v>699</v>
      </c>
      <c r="G497" s="242"/>
      <c r="H497" s="245">
        <v>2.4300000000000002</v>
      </c>
      <c r="I497" s="246"/>
      <c r="J497" s="242"/>
      <c r="K497" s="242"/>
      <c r="L497" s="247"/>
      <c r="M497" s="248"/>
      <c r="N497" s="249"/>
      <c r="O497" s="249"/>
      <c r="P497" s="249"/>
      <c r="Q497" s="249"/>
      <c r="R497" s="249"/>
      <c r="S497" s="249"/>
      <c r="T497" s="250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51" t="s">
        <v>175</v>
      </c>
      <c r="AU497" s="251" t="s">
        <v>85</v>
      </c>
      <c r="AV497" s="14" t="s">
        <v>85</v>
      </c>
      <c r="AW497" s="14" t="s">
        <v>39</v>
      </c>
      <c r="AX497" s="14" t="s">
        <v>77</v>
      </c>
      <c r="AY497" s="251" t="s">
        <v>164</v>
      </c>
    </row>
    <row r="498" s="13" customFormat="1">
      <c r="A498" s="13"/>
      <c r="B498" s="231"/>
      <c r="C498" s="232"/>
      <c r="D498" s="226" t="s">
        <v>175</v>
      </c>
      <c r="E498" s="233" t="s">
        <v>20</v>
      </c>
      <c r="F498" s="234" t="s">
        <v>708</v>
      </c>
      <c r="G498" s="232"/>
      <c r="H498" s="233" t="s">
        <v>20</v>
      </c>
      <c r="I498" s="235"/>
      <c r="J498" s="232"/>
      <c r="K498" s="232"/>
      <c r="L498" s="236"/>
      <c r="M498" s="237"/>
      <c r="N498" s="238"/>
      <c r="O498" s="238"/>
      <c r="P498" s="238"/>
      <c r="Q498" s="238"/>
      <c r="R498" s="238"/>
      <c r="S498" s="238"/>
      <c r="T498" s="239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0" t="s">
        <v>175</v>
      </c>
      <c r="AU498" s="240" t="s">
        <v>85</v>
      </c>
      <c r="AV498" s="13" t="s">
        <v>22</v>
      </c>
      <c r="AW498" s="13" t="s">
        <v>39</v>
      </c>
      <c r="AX498" s="13" t="s">
        <v>77</v>
      </c>
      <c r="AY498" s="240" t="s">
        <v>164</v>
      </c>
    </row>
    <row r="499" s="14" customFormat="1">
      <c r="A499" s="14"/>
      <c r="B499" s="241"/>
      <c r="C499" s="242"/>
      <c r="D499" s="226" t="s">
        <v>175</v>
      </c>
      <c r="E499" s="243" t="s">
        <v>20</v>
      </c>
      <c r="F499" s="244" t="s">
        <v>701</v>
      </c>
      <c r="G499" s="242"/>
      <c r="H499" s="245">
        <v>58.575000000000003</v>
      </c>
      <c r="I499" s="246"/>
      <c r="J499" s="242"/>
      <c r="K499" s="242"/>
      <c r="L499" s="247"/>
      <c r="M499" s="248"/>
      <c r="N499" s="249"/>
      <c r="O499" s="249"/>
      <c r="P499" s="249"/>
      <c r="Q499" s="249"/>
      <c r="R499" s="249"/>
      <c r="S499" s="249"/>
      <c r="T499" s="250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51" t="s">
        <v>175</v>
      </c>
      <c r="AU499" s="251" t="s">
        <v>85</v>
      </c>
      <c r="AV499" s="14" t="s">
        <v>85</v>
      </c>
      <c r="AW499" s="14" t="s">
        <v>39</v>
      </c>
      <c r="AX499" s="14" t="s">
        <v>77</v>
      </c>
      <c r="AY499" s="251" t="s">
        <v>164</v>
      </c>
    </row>
    <row r="500" s="15" customFormat="1">
      <c r="A500" s="15"/>
      <c r="B500" s="252"/>
      <c r="C500" s="253"/>
      <c r="D500" s="226" t="s">
        <v>175</v>
      </c>
      <c r="E500" s="254" t="s">
        <v>20</v>
      </c>
      <c r="F500" s="255" t="s">
        <v>225</v>
      </c>
      <c r="G500" s="253"/>
      <c r="H500" s="256">
        <v>61.005000000000003</v>
      </c>
      <c r="I500" s="257"/>
      <c r="J500" s="253"/>
      <c r="K500" s="253"/>
      <c r="L500" s="258"/>
      <c r="M500" s="259"/>
      <c r="N500" s="260"/>
      <c r="O500" s="260"/>
      <c r="P500" s="260"/>
      <c r="Q500" s="260"/>
      <c r="R500" s="260"/>
      <c r="S500" s="260"/>
      <c r="T500" s="261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T500" s="262" t="s">
        <v>175</v>
      </c>
      <c r="AU500" s="262" t="s">
        <v>85</v>
      </c>
      <c r="AV500" s="15" t="s">
        <v>171</v>
      </c>
      <c r="AW500" s="15" t="s">
        <v>39</v>
      </c>
      <c r="AX500" s="15" t="s">
        <v>22</v>
      </c>
      <c r="AY500" s="262" t="s">
        <v>164</v>
      </c>
    </row>
    <row r="501" s="12" customFormat="1" ht="22.8" customHeight="1">
      <c r="A501" s="12"/>
      <c r="B501" s="197"/>
      <c r="C501" s="198"/>
      <c r="D501" s="199" t="s">
        <v>76</v>
      </c>
      <c r="E501" s="211" t="s">
        <v>709</v>
      </c>
      <c r="F501" s="211" t="s">
        <v>710</v>
      </c>
      <c r="G501" s="198"/>
      <c r="H501" s="198"/>
      <c r="I501" s="201"/>
      <c r="J501" s="212">
        <f>BK501</f>
        <v>0</v>
      </c>
      <c r="K501" s="198"/>
      <c r="L501" s="203"/>
      <c r="M501" s="204"/>
      <c r="N501" s="205"/>
      <c r="O501" s="205"/>
      <c r="P501" s="206">
        <f>SUM(P502:P505)</f>
        <v>0</v>
      </c>
      <c r="Q501" s="205"/>
      <c r="R501" s="206">
        <f>SUM(R502:R505)</f>
        <v>0</v>
      </c>
      <c r="S501" s="205"/>
      <c r="T501" s="207">
        <f>SUM(T502:T505)</f>
        <v>0</v>
      </c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R501" s="208" t="s">
        <v>22</v>
      </c>
      <c r="AT501" s="209" t="s">
        <v>76</v>
      </c>
      <c r="AU501" s="209" t="s">
        <v>22</v>
      </c>
      <c r="AY501" s="208" t="s">
        <v>164</v>
      </c>
      <c r="BK501" s="210">
        <f>SUM(BK502:BK505)</f>
        <v>0</v>
      </c>
    </row>
    <row r="502" s="2" customFormat="1" ht="14.4" customHeight="1">
      <c r="A502" s="39"/>
      <c r="B502" s="40"/>
      <c r="C502" s="213" t="s">
        <v>711</v>
      </c>
      <c r="D502" s="213" t="s">
        <v>166</v>
      </c>
      <c r="E502" s="214" t="s">
        <v>712</v>
      </c>
      <c r="F502" s="215" t="s">
        <v>713</v>
      </c>
      <c r="G502" s="216" t="s">
        <v>273</v>
      </c>
      <c r="H502" s="217">
        <v>23641.955000000002</v>
      </c>
      <c r="I502" s="218"/>
      <c r="J502" s="219">
        <f>ROUND(I502*H502,2)</f>
        <v>0</v>
      </c>
      <c r="K502" s="215" t="s">
        <v>170</v>
      </c>
      <c r="L502" s="45"/>
      <c r="M502" s="220" t="s">
        <v>20</v>
      </c>
      <c r="N502" s="221" t="s">
        <v>48</v>
      </c>
      <c r="O502" s="85"/>
      <c r="P502" s="222">
        <f>O502*H502</f>
        <v>0</v>
      </c>
      <c r="Q502" s="222">
        <v>0</v>
      </c>
      <c r="R502" s="222">
        <f>Q502*H502</f>
        <v>0</v>
      </c>
      <c r="S502" s="222">
        <v>0</v>
      </c>
      <c r="T502" s="223">
        <f>S502*H502</f>
        <v>0</v>
      </c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R502" s="224" t="s">
        <v>171</v>
      </c>
      <c r="AT502" s="224" t="s">
        <v>166</v>
      </c>
      <c r="AU502" s="224" t="s">
        <v>85</v>
      </c>
      <c r="AY502" s="18" t="s">
        <v>164</v>
      </c>
      <c r="BE502" s="225">
        <f>IF(N502="základní",J502,0)</f>
        <v>0</v>
      </c>
      <c r="BF502" s="225">
        <f>IF(N502="snížená",J502,0)</f>
        <v>0</v>
      </c>
      <c r="BG502" s="225">
        <f>IF(N502="zákl. přenesená",J502,0)</f>
        <v>0</v>
      </c>
      <c r="BH502" s="225">
        <f>IF(N502="sníž. přenesená",J502,0)</f>
        <v>0</v>
      </c>
      <c r="BI502" s="225">
        <f>IF(N502="nulová",J502,0)</f>
        <v>0</v>
      </c>
      <c r="BJ502" s="18" t="s">
        <v>22</v>
      </c>
      <c r="BK502" s="225">
        <f>ROUND(I502*H502,2)</f>
        <v>0</v>
      </c>
      <c r="BL502" s="18" t="s">
        <v>171</v>
      </c>
      <c r="BM502" s="224" t="s">
        <v>714</v>
      </c>
    </row>
    <row r="503" s="2" customFormat="1">
      <c r="A503" s="39"/>
      <c r="B503" s="40"/>
      <c r="C503" s="41"/>
      <c r="D503" s="226" t="s">
        <v>173</v>
      </c>
      <c r="E503" s="41"/>
      <c r="F503" s="227" t="s">
        <v>715</v>
      </c>
      <c r="G503" s="41"/>
      <c r="H503" s="41"/>
      <c r="I503" s="228"/>
      <c r="J503" s="41"/>
      <c r="K503" s="41"/>
      <c r="L503" s="45"/>
      <c r="M503" s="229"/>
      <c r="N503" s="230"/>
      <c r="O503" s="85"/>
      <c r="P503" s="85"/>
      <c r="Q503" s="85"/>
      <c r="R503" s="85"/>
      <c r="S503" s="85"/>
      <c r="T503" s="86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T503" s="18" t="s">
        <v>173</v>
      </c>
      <c r="AU503" s="18" t="s">
        <v>85</v>
      </c>
    </row>
    <row r="504" s="2" customFormat="1" ht="14.4" customHeight="1">
      <c r="A504" s="39"/>
      <c r="B504" s="40"/>
      <c r="C504" s="213" t="s">
        <v>716</v>
      </c>
      <c r="D504" s="213" t="s">
        <v>166</v>
      </c>
      <c r="E504" s="214" t="s">
        <v>717</v>
      </c>
      <c r="F504" s="215" t="s">
        <v>718</v>
      </c>
      <c r="G504" s="216" t="s">
        <v>273</v>
      </c>
      <c r="H504" s="217">
        <v>23641.955000000002</v>
      </c>
      <c r="I504" s="218"/>
      <c r="J504" s="219">
        <f>ROUND(I504*H504,2)</f>
        <v>0</v>
      </c>
      <c r="K504" s="215" t="s">
        <v>170</v>
      </c>
      <c r="L504" s="45"/>
      <c r="M504" s="220" t="s">
        <v>20</v>
      </c>
      <c r="N504" s="221" t="s">
        <v>48</v>
      </c>
      <c r="O504" s="85"/>
      <c r="P504" s="222">
        <f>O504*H504</f>
        <v>0</v>
      </c>
      <c r="Q504" s="222">
        <v>0</v>
      </c>
      <c r="R504" s="222">
        <f>Q504*H504</f>
        <v>0</v>
      </c>
      <c r="S504" s="222">
        <v>0</v>
      </c>
      <c r="T504" s="223">
        <f>S504*H504</f>
        <v>0</v>
      </c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R504" s="224" t="s">
        <v>171</v>
      </c>
      <c r="AT504" s="224" t="s">
        <v>166</v>
      </c>
      <c r="AU504" s="224" t="s">
        <v>85</v>
      </c>
      <c r="AY504" s="18" t="s">
        <v>164</v>
      </c>
      <c r="BE504" s="225">
        <f>IF(N504="základní",J504,0)</f>
        <v>0</v>
      </c>
      <c r="BF504" s="225">
        <f>IF(N504="snížená",J504,0)</f>
        <v>0</v>
      </c>
      <c r="BG504" s="225">
        <f>IF(N504="zákl. přenesená",J504,0)</f>
        <v>0</v>
      </c>
      <c r="BH504" s="225">
        <f>IF(N504="sníž. přenesená",J504,0)</f>
        <v>0</v>
      </c>
      <c r="BI504" s="225">
        <f>IF(N504="nulová",J504,0)</f>
        <v>0</v>
      </c>
      <c r="BJ504" s="18" t="s">
        <v>22</v>
      </c>
      <c r="BK504" s="225">
        <f>ROUND(I504*H504,2)</f>
        <v>0</v>
      </c>
      <c r="BL504" s="18" t="s">
        <v>171</v>
      </c>
      <c r="BM504" s="224" t="s">
        <v>719</v>
      </c>
    </row>
    <row r="505" s="2" customFormat="1">
      <c r="A505" s="39"/>
      <c r="B505" s="40"/>
      <c r="C505" s="41"/>
      <c r="D505" s="226" t="s">
        <v>173</v>
      </c>
      <c r="E505" s="41"/>
      <c r="F505" s="227" t="s">
        <v>720</v>
      </c>
      <c r="G505" s="41"/>
      <c r="H505" s="41"/>
      <c r="I505" s="228"/>
      <c r="J505" s="41"/>
      <c r="K505" s="41"/>
      <c r="L505" s="45"/>
      <c r="M505" s="229"/>
      <c r="N505" s="230"/>
      <c r="O505" s="85"/>
      <c r="P505" s="85"/>
      <c r="Q505" s="85"/>
      <c r="R505" s="85"/>
      <c r="S505" s="85"/>
      <c r="T505" s="86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T505" s="18" t="s">
        <v>173</v>
      </c>
      <c r="AU505" s="18" t="s">
        <v>85</v>
      </c>
    </row>
    <row r="506" s="12" customFormat="1" ht="25.92" customHeight="1">
      <c r="A506" s="12"/>
      <c r="B506" s="197"/>
      <c r="C506" s="198"/>
      <c r="D506" s="199" t="s">
        <v>76</v>
      </c>
      <c r="E506" s="200" t="s">
        <v>721</v>
      </c>
      <c r="F506" s="200" t="s">
        <v>722</v>
      </c>
      <c r="G506" s="198"/>
      <c r="H506" s="198"/>
      <c r="I506" s="201"/>
      <c r="J506" s="202">
        <f>BK506</f>
        <v>0</v>
      </c>
      <c r="K506" s="198"/>
      <c r="L506" s="203"/>
      <c r="M506" s="204"/>
      <c r="N506" s="205"/>
      <c r="O506" s="205"/>
      <c r="P506" s="206">
        <f>P507</f>
        <v>0</v>
      </c>
      <c r="Q506" s="205"/>
      <c r="R506" s="206">
        <f>R507</f>
        <v>0.004914</v>
      </c>
      <c r="S506" s="205"/>
      <c r="T506" s="207">
        <f>T507</f>
        <v>0</v>
      </c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R506" s="208" t="s">
        <v>85</v>
      </c>
      <c r="AT506" s="209" t="s">
        <v>76</v>
      </c>
      <c r="AU506" s="209" t="s">
        <v>77</v>
      </c>
      <c r="AY506" s="208" t="s">
        <v>164</v>
      </c>
      <c r="BK506" s="210">
        <f>BK507</f>
        <v>0</v>
      </c>
    </row>
    <row r="507" s="12" customFormat="1" ht="22.8" customHeight="1">
      <c r="A507" s="12"/>
      <c r="B507" s="197"/>
      <c r="C507" s="198"/>
      <c r="D507" s="199" t="s">
        <v>76</v>
      </c>
      <c r="E507" s="211" t="s">
        <v>723</v>
      </c>
      <c r="F507" s="211" t="s">
        <v>724</v>
      </c>
      <c r="G507" s="198"/>
      <c r="H507" s="198"/>
      <c r="I507" s="201"/>
      <c r="J507" s="212">
        <f>BK507</f>
        <v>0</v>
      </c>
      <c r="K507" s="198"/>
      <c r="L507" s="203"/>
      <c r="M507" s="204"/>
      <c r="N507" s="205"/>
      <c r="O507" s="205"/>
      <c r="P507" s="206">
        <f>SUM(P508:P515)</f>
        <v>0</v>
      </c>
      <c r="Q507" s="205"/>
      <c r="R507" s="206">
        <f>SUM(R508:R515)</f>
        <v>0.004914</v>
      </c>
      <c r="S507" s="205"/>
      <c r="T507" s="207">
        <f>SUM(T508:T515)</f>
        <v>0</v>
      </c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R507" s="208" t="s">
        <v>85</v>
      </c>
      <c r="AT507" s="209" t="s">
        <v>76</v>
      </c>
      <c r="AU507" s="209" t="s">
        <v>22</v>
      </c>
      <c r="AY507" s="208" t="s">
        <v>164</v>
      </c>
      <c r="BK507" s="210">
        <f>SUM(BK508:BK515)</f>
        <v>0</v>
      </c>
    </row>
    <row r="508" s="2" customFormat="1" ht="14.4" customHeight="1">
      <c r="A508" s="39"/>
      <c r="B508" s="40"/>
      <c r="C508" s="213" t="s">
        <v>725</v>
      </c>
      <c r="D508" s="213" t="s">
        <v>166</v>
      </c>
      <c r="E508" s="214" t="s">
        <v>726</v>
      </c>
      <c r="F508" s="215" t="s">
        <v>727</v>
      </c>
      <c r="G508" s="216" t="s">
        <v>401</v>
      </c>
      <c r="H508" s="217">
        <v>6</v>
      </c>
      <c r="I508" s="218"/>
      <c r="J508" s="219">
        <f>ROUND(I508*H508,2)</f>
        <v>0</v>
      </c>
      <c r="K508" s="215" t="s">
        <v>170</v>
      </c>
      <c r="L508" s="45"/>
      <c r="M508" s="220" t="s">
        <v>20</v>
      </c>
      <c r="N508" s="221" t="s">
        <v>48</v>
      </c>
      <c r="O508" s="85"/>
      <c r="P508" s="222">
        <f>O508*H508</f>
        <v>0</v>
      </c>
      <c r="Q508" s="222">
        <v>0</v>
      </c>
      <c r="R508" s="222">
        <f>Q508*H508</f>
        <v>0</v>
      </c>
      <c r="S508" s="222">
        <v>0</v>
      </c>
      <c r="T508" s="223">
        <f>S508*H508</f>
        <v>0</v>
      </c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R508" s="224" t="s">
        <v>291</v>
      </c>
      <c r="AT508" s="224" t="s">
        <v>166</v>
      </c>
      <c r="AU508" s="224" t="s">
        <v>85</v>
      </c>
      <c r="AY508" s="18" t="s">
        <v>164</v>
      </c>
      <c r="BE508" s="225">
        <f>IF(N508="základní",J508,0)</f>
        <v>0</v>
      </c>
      <c r="BF508" s="225">
        <f>IF(N508="snížená",J508,0)</f>
        <v>0</v>
      </c>
      <c r="BG508" s="225">
        <f>IF(N508="zákl. přenesená",J508,0)</f>
        <v>0</v>
      </c>
      <c r="BH508" s="225">
        <f>IF(N508="sníž. přenesená",J508,0)</f>
        <v>0</v>
      </c>
      <c r="BI508" s="225">
        <f>IF(N508="nulová",J508,0)</f>
        <v>0</v>
      </c>
      <c r="BJ508" s="18" t="s">
        <v>22</v>
      </c>
      <c r="BK508" s="225">
        <f>ROUND(I508*H508,2)</f>
        <v>0</v>
      </c>
      <c r="BL508" s="18" t="s">
        <v>291</v>
      </c>
      <c r="BM508" s="224" t="s">
        <v>728</v>
      </c>
    </row>
    <row r="509" s="2" customFormat="1">
      <c r="A509" s="39"/>
      <c r="B509" s="40"/>
      <c r="C509" s="41"/>
      <c r="D509" s="226" t="s">
        <v>173</v>
      </c>
      <c r="E509" s="41"/>
      <c r="F509" s="227" t="s">
        <v>729</v>
      </c>
      <c r="G509" s="41"/>
      <c r="H509" s="41"/>
      <c r="I509" s="228"/>
      <c r="J509" s="41"/>
      <c r="K509" s="41"/>
      <c r="L509" s="45"/>
      <c r="M509" s="229"/>
      <c r="N509" s="230"/>
      <c r="O509" s="85"/>
      <c r="P509" s="85"/>
      <c r="Q509" s="85"/>
      <c r="R509" s="85"/>
      <c r="S509" s="85"/>
      <c r="T509" s="86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T509" s="18" t="s">
        <v>173</v>
      </c>
      <c r="AU509" s="18" t="s">
        <v>85</v>
      </c>
    </row>
    <row r="510" s="13" customFormat="1">
      <c r="A510" s="13"/>
      <c r="B510" s="231"/>
      <c r="C510" s="232"/>
      <c r="D510" s="226" t="s">
        <v>175</v>
      </c>
      <c r="E510" s="233" t="s">
        <v>20</v>
      </c>
      <c r="F510" s="234" t="s">
        <v>730</v>
      </c>
      <c r="G510" s="232"/>
      <c r="H510" s="233" t="s">
        <v>20</v>
      </c>
      <c r="I510" s="235"/>
      <c r="J510" s="232"/>
      <c r="K510" s="232"/>
      <c r="L510" s="236"/>
      <c r="M510" s="237"/>
      <c r="N510" s="238"/>
      <c r="O510" s="238"/>
      <c r="P510" s="238"/>
      <c r="Q510" s="238"/>
      <c r="R510" s="238"/>
      <c r="S510" s="238"/>
      <c r="T510" s="239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0" t="s">
        <v>175</v>
      </c>
      <c r="AU510" s="240" t="s">
        <v>85</v>
      </c>
      <c r="AV510" s="13" t="s">
        <v>22</v>
      </c>
      <c r="AW510" s="13" t="s">
        <v>39</v>
      </c>
      <c r="AX510" s="13" t="s">
        <v>77</v>
      </c>
      <c r="AY510" s="240" t="s">
        <v>164</v>
      </c>
    </row>
    <row r="511" s="14" customFormat="1">
      <c r="A511" s="14"/>
      <c r="B511" s="241"/>
      <c r="C511" s="242"/>
      <c r="D511" s="226" t="s">
        <v>175</v>
      </c>
      <c r="E511" s="243" t="s">
        <v>20</v>
      </c>
      <c r="F511" s="244" t="s">
        <v>590</v>
      </c>
      <c r="G511" s="242"/>
      <c r="H511" s="245">
        <v>6</v>
      </c>
      <c r="I511" s="246"/>
      <c r="J511" s="242"/>
      <c r="K511" s="242"/>
      <c r="L511" s="247"/>
      <c r="M511" s="248"/>
      <c r="N511" s="249"/>
      <c r="O511" s="249"/>
      <c r="P511" s="249"/>
      <c r="Q511" s="249"/>
      <c r="R511" s="249"/>
      <c r="S511" s="249"/>
      <c r="T511" s="250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51" t="s">
        <v>175</v>
      </c>
      <c r="AU511" s="251" t="s">
        <v>85</v>
      </c>
      <c r="AV511" s="14" t="s">
        <v>85</v>
      </c>
      <c r="AW511" s="14" t="s">
        <v>39</v>
      </c>
      <c r="AX511" s="14" t="s">
        <v>22</v>
      </c>
      <c r="AY511" s="251" t="s">
        <v>164</v>
      </c>
    </row>
    <row r="512" s="2" customFormat="1" ht="14.4" customHeight="1">
      <c r="A512" s="39"/>
      <c r="B512" s="40"/>
      <c r="C512" s="263" t="s">
        <v>731</v>
      </c>
      <c r="D512" s="263" t="s">
        <v>270</v>
      </c>
      <c r="E512" s="264" t="s">
        <v>732</v>
      </c>
      <c r="F512" s="265" t="s">
        <v>733</v>
      </c>
      <c r="G512" s="266" t="s">
        <v>401</v>
      </c>
      <c r="H512" s="267">
        <v>6.2999999999999998</v>
      </c>
      <c r="I512" s="268"/>
      <c r="J512" s="269">
        <f>ROUND(I512*H512,2)</f>
        <v>0</v>
      </c>
      <c r="K512" s="265" t="s">
        <v>170</v>
      </c>
      <c r="L512" s="270"/>
      <c r="M512" s="271" t="s">
        <v>20</v>
      </c>
      <c r="N512" s="272" t="s">
        <v>48</v>
      </c>
      <c r="O512" s="85"/>
      <c r="P512" s="222">
        <f>O512*H512</f>
        <v>0</v>
      </c>
      <c r="Q512" s="222">
        <v>0.00077999999999999999</v>
      </c>
      <c r="R512" s="222">
        <f>Q512*H512</f>
        <v>0.004914</v>
      </c>
      <c r="S512" s="222">
        <v>0</v>
      </c>
      <c r="T512" s="223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24" t="s">
        <v>406</v>
      </c>
      <c r="AT512" s="224" t="s">
        <v>270</v>
      </c>
      <c r="AU512" s="224" t="s">
        <v>85</v>
      </c>
      <c r="AY512" s="18" t="s">
        <v>164</v>
      </c>
      <c r="BE512" s="225">
        <f>IF(N512="základní",J512,0)</f>
        <v>0</v>
      </c>
      <c r="BF512" s="225">
        <f>IF(N512="snížená",J512,0)</f>
        <v>0</v>
      </c>
      <c r="BG512" s="225">
        <f>IF(N512="zákl. přenesená",J512,0)</f>
        <v>0</v>
      </c>
      <c r="BH512" s="225">
        <f>IF(N512="sníž. přenesená",J512,0)</f>
        <v>0</v>
      </c>
      <c r="BI512" s="225">
        <f>IF(N512="nulová",J512,0)</f>
        <v>0</v>
      </c>
      <c r="BJ512" s="18" t="s">
        <v>22</v>
      </c>
      <c r="BK512" s="225">
        <f>ROUND(I512*H512,2)</f>
        <v>0</v>
      </c>
      <c r="BL512" s="18" t="s">
        <v>291</v>
      </c>
      <c r="BM512" s="224" t="s">
        <v>734</v>
      </c>
    </row>
    <row r="513" s="2" customFormat="1">
      <c r="A513" s="39"/>
      <c r="B513" s="40"/>
      <c r="C513" s="41"/>
      <c r="D513" s="226" t="s">
        <v>173</v>
      </c>
      <c r="E513" s="41"/>
      <c r="F513" s="227" t="s">
        <v>733</v>
      </c>
      <c r="G513" s="41"/>
      <c r="H513" s="41"/>
      <c r="I513" s="228"/>
      <c r="J513" s="41"/>
      <c r="K513" s="41"/>
      <c r="L513" s="45"/>
      <c r="M513" s="229"/>
      <c r="N513" s="230"/>
      <c r="O513" s="85"/>
      <c r="P513" s="85"/>
      <c r="Q513" s="85"/>
      <c r="R513" s="85"/>
      <c r="S513" s="85"/>
      <c r="T513" s="86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T513" s="18" t="s">
        <v>173</v>
      </c>
      <c r="AU513" s="18" t="s">
        <v>85</v>
      </c>
    </row>
    <row r="514" s="13" customFormat="1">
      <c r="A514" s="13"/>
      <c r="B514" s="231"/>
      <c r="C514" s="232"/>
      <c r="D514" s="226" t="s">
        <v>175</v>
      </c>
      <c r="E514" s="233" t="s">
        <v>20</v>
      </c>
      <c r="F514" s="234" t="s">
        <v>735</v>
      </c>
      <c r="G514" s="232"/>
      <c r="H514" s="233" t="s">
        <v>20</v>
      </c>
      <c r="I514" s="235"/>
      <c r="J514" s="232"/>
      <c r="K514" s="232"/>
      <c r="L514" s="236"/>
      <c r="M514" s="237"/>
      <c r="N514" s="238"/>
      <c r="O514" s="238"/>
      <c r="P514" s="238"/>
      <c r="Q514" s="238"/>
      <c r="R514" s="238"/>
      <c r="S514" s="238"/>
      <c r="T514" s="239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0" t="s">
        <v>175</v>
      </c>
      <c r="AU514" s="240" t="s">
        <v>85</v>
      </c>
      <c r="AV514" s="13" t="s">
        <v>22</v>
      </c>
      <c r="AW514" s="13" t="s">
        <v>39</v>
      </c>
      <c r="AX514" s="13" t="s">
        <v>77</v>
      </c>
      <c r="AY514" s="240" t="s">
        <v>164</v>
      </c>
    </row>
    <row r="515" s="14" customFormat="1">
      <c r="A515" s="14"/>
      <c r="B515" s="241"/>
      <c r="C515" s="242"/>
      <c r="D515" s="226" t="s">
        <v>175</v>
      </c>
      <c r="E515" s="243" t="s">
        <v>20</v>
      </c>
      <c r="F515" s="244" t="s">
        <v>736</v>
      </c>
      <c r="G515" s="242"/>
      <c r="H515" s="245">
        <v>6.2999999999999998</v>
      </c>
      <c r="I515" s="246"/>
      <c r="J515" s="242"/>
      <c r="K515" s="242"/>
      <c r="L515" s="247"/>
      <c r="M515" s="248"/>
      <c r="N515" s="249"/>
      <c r="O515" s="249"/>
      <c r="P515" s="249"/>
      <c r="Q515" s="249"/>
      <c r="R515" s="249"/>
      <c r="S515" s="249"/>
      <c r="T515" s="250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51" t="s">
        <v>175</v>
      </c>
      <c r="AU515" s="251" t="s">
        <v>85</v>
      </c>
      <c r="AV515" s="14" t="s">
        <v>85</v>
      </c>
      <c r="AW515" s="14" t="s">
        <v>39</v>
      </c>
      <c r="AX515" s="14" t="s">
        <v>22</v>
      </c>
      <c r="AY515" s="251" t="s">
        <v>164</v>
      </c>
    </row>
    <row r="516" s="12" customFormat="1" ht="25.92" customHeight="1">
      <c r="A516" s="12"/>
      <c r="B516" s="197"/>
      <c r="C516" s="198"/>
      <c r="D516" s="199" t="s">
        <v>76</v>
      </c>
      <c r="E516" s="200" t="s">
        <v>737</v>
      </c>
      <c r="F516" s="200" t="s">
        <v>738</v>
      </c>
      <c r="G516" s="198"/>
      <c r="H516" s="198"/>
      <c r="I516" s="201"/>
      <c r="J516" s="202">
        <f>BK516</f>
        <v>0</v>
      </c>
      <c r="K516" s="198"/>
      <c r="L516" s="203"/>
      <c r="M516" s="204"/>
      <c r="N516" s="205"/>
      <c r="O516" s="205"/>
      <c r="P516" s="206">
        <f>P517+P543+P553+P581+P589</f>
        <v>0</v>
      </c>
      <c r="Q516" s="205"/>
      <c r="R516" s="206">
        <f>R517+R543+R553+R581+R589</f>
        <v>0</v>
      </c>
      <c r="S516" s="205"/>
      <c r="T516" s="207">
        <f>T517+T543+T553+T581+T589</f>
        <v>0</v>
      </c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R516" s="208" t="s">
        <v>200</v>
      </c>
      <c r="AT516" s="209" t="s">
        <v>76</v>
      </c>
      <c r="AU516" s="209" t="s">
        <v>77</v>
      </c>
      <c r="AY516" s="208" t="s">
        <v>164</v>
      </c>
      <c r="BK516" s="210">
        <f>BK517+BK543+BK553+BK581+BK589</f>
        <v>0</v>
      </c>
    </row>
    <row r="517" s="12" customFormat="1" ht="22.8" customHeight="1">
      <c r="A517" s="12"/>
      <c r="B517" s="197"/>
      <c r="C517" s="198"/>
      <c r="D517" s="199" t="s">
        <v>76</v>
      </c>
      <c r="E517" s="211" t="s">
        <v>739</v>
      </c>
      <c r="F517" s="211" t="s">
        <v>740</v>
      </c>
      <c r="G517" s="198"/>
      <c r="H517" s="198"/>
      <c r="I517" s="201"/>
      <c r="J517" s="212">
        <f>BK517</f>
        <v>0</v>
      </c>
      <c r="K517" s="198"/>
      <c r="L517" s="203"/>
      <c r="M517" s="204"/>
      <c r="N517" s="205"/>
      <c r="O517" s="205"/>
      <c r="P517" s="206">
        <f>SUM(P518:P542)</f>
        <v>0</v>
      </c>
      <c r="Q517" s="205"/>
      <c r="R517" s="206">
        <f>SUM(R518:R542)</f>
        <v>0</v>
      </c>
      <c r="S517" s="205"/>
      <c r="T517" s="207">
        <f>SUM(T518:T542)</f>
        <v>0</v>
      </c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R517" s="208" t="s">
        <v>200</v>
      </c>
      <c r="AT517" s="209" t="s">
        <v>76</v>
      </c>
      <c r="AU517" s="209" t="s">
        <v>22</v>
      </c>
      <c r="AY517" s="208" t="s">
        <v>164</v>
      </c>
      <c r="BK517" s="210">
        <f>SUM(BK518:BK542)</f>
        <v>0</v>
      </c>
    </row>
    <row r="518" s="2" customFormat="1" ht="14.4" customHeight="1">
      <c r="A518" s="39"/>
      <c r="B518" s="40"/>
      <c r="C518" s="213" t="s">
        <v>741</v>
      </c>
      <c r="D518" s="213" t="s">
        <v>166</v>
      </c>
      <c r="E518" s="214" t="s">
        <v>742</v>
      </c>
      <c r="F518" s="215" t="s">
        <v>743</v>
      </c>
      <c r="G518" s="216" t="s">
        <v>744</v>
      </c>
      <c r="H518" s="217">
        <v>7</v>
      </c>
      <c r="I518" s="218"/>
      <c r="J518" s="219">
        <f>ROUND(I518*H518,2)</f>
        <v>0</v>
      </c>
      <c r="K518" s="215" t="s">
        <v>170</v>
      </c>
      <c r="L518" s="45"/>
      <c r="M518" s="220" t="s">
        <v>20</v>
      </c>
      <c r="N518" s="221" t="s">
        <v>48</v>
      </c>
      <c r="O518" s="85"/>
      <c r="P518" s="222">
        <f>O518*H518</f>
        <v>0</v>
      </c>
      <c r="Q518" s="222">
        <v>0</v>
      </c>
      <c r="R518" s="222">
        <f>Q518*H518</f>
        <v>0</v>
      </c>
      <c r="S518" s="222">
        <v>0</v>
      </c>
      <c r="T518" s="223">
        <f>S518*H518</f>
        <v>0</v>
      </c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R518" s="224" t="s">
        <v>745</v>
      </c>
      <c r="AT518" s="224" t="s">
        <v>166</v>
      </c>
      <c r="AU518" s="224" t="s">
        <v>85</v>
      </c>
      <c r="AY518" s="18" t="s">
        <v>164</v>
      </c>
      <c r="BE518" s="225">
        <f>IF(N518="základní",J518,0)</f>
        <v>0</v>
      </c>
      <c r="BF518" s="225">
        <f>IF(N518="snížená",J518,0)</f>
        <v>0</v>
      </c>
      <c r="BG518" s="225">
        <f>IF(N518="zákl. přenesená",J518,0)</f>
        <v>0</v>
      </c>
      <c r="BH518" s="225">
        <f>IF(N518="sníž. přenesená",J518,0)</f>
        <v>0</v>
      </c>
      <c r="BI518" s="225">
        <f>IF(N518="nulová",J518,0)</f>
        <v>0</v>
      </c>
      <c r="BJ518" s="18" t="s">
        <v>22</v>
      </c>
      <c r="BK518" s="225">
        <f>ROUND(I518*H518,2)</f>
        <v>0</v>
      </c>
      <c r="BL518" s="18" t="s">
        <v>745</v>
      </c>
      <c r="BM518" s="224" t="s">
        <v>746</v>
      </c>
    </row>
    <row r="519" s="2" customFormat="1">
      <c r="A519" s="39"/>
      <c r="B519" s="40"/>
      <c r="C519" s="41"/>
      <c r="D519" s="226" t="s">
        <v>173</v>
      </c>
      <c r="E519" s="41"/>
      <c r="F519" s="227" t="s">
        <v>743</v>
      </c>
      <c r="G519" s="41"/>
      <c r="H519" s="41"/>
      <c r="I519" s="228"/>
      <c r="J519" s="41"/>
      <c r="K519" s="41"/>
      <c r="L519" s="45"/>
      <c r="M519" s="229"/>
      <c r="N519" s="230"/>
      <c r="O519" s="85"/>
      <c r="P519" s="85"/>
      <c r="Q519" s="85"/>
      <c r="R519" s="85"/>
      <c r="S519" s="85"/>
      <c r="T519" s="86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T519" s="18" t="s">
        <v>173</v>
      </c>
      <c r="AU519" s="18" t="s">
        <v>85</v>
      </c>
    </row>
    <row r="520" s="13" customFormat="1">
      <c r="A520" s="13"/>
      <c r="B520" s="231"/>
      <c r="C520" s="232"/>
      <c r="D520" s="226" t="s">
        <v>175</v>
      </c>
      <c r="E520" s="233" t="s">
        <v>20</v>
      </c>
      <c r="F520" s="234" t="s">
        <v>747</v>
      </c>
      <c r="G520" s="232"/>
      <c r="H520" s="233" t="s">
        <v>20</v>
      </c>
      <c r="I520" s="235"/>
      <c r="J520" s="232"/>
      <c r="K520" s="232"/>
      <c r="L520" s="236"/>
      <c r="M520" s="237"/>
      <c r="N520" s="238"/>
      <c r="O520" s="238"/>
      <c r="P520" s="238"/>
      <c r="Q520" s="238"/>
      <c r="R520" s="238"/>
      <c r="S520" s="238"/>
      <c r="T520" s="239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40" t="s">
        <v>175</v>
      </c>
      <c r="AU520" s="240" t="s">
        <v>85</v>
      </c>
      <c r="AV520" s="13" t="s">
        <v>22</v>
      </c>
      <c r="AW520" s="13" t="s">
        <v>39</v>
      </c>
      <c r="AX520" s="13" t="s">
        <v>77</v>
      </c>
      <c r="AY520" s="240" t="s">
        <v>164</v>
      </c>
    </row>
    <row r="521" s="14" customFormat="1">
      <c r="A521" s="14"/>
      <c r="B521" s="241"/>
      <c r="C521" s="242"/>
      <c r="D521" s="226" t="s">
        <v>175</v>
      </c>
      <c r="E521" s="243" t="s">
        <v>20</v>
      </c>
      <c r="F521" s="244" t="s">
        <v>215</v>
      </c>
      <c r="G521" s="242"/>
      <c r="H521" s="245">
        <v>7</v>
      </c>
      <c r="I521" s="246"/>
      <c r="J521" s="242"/>
      <c r="K521" s="242"/>
      <c r="L521" s="247"/>
      <c r="M521" s="248"/>
      <c r="N521" s="249"/>
      <c r="O521" s="249"/>
      <c r="P521" s="249"/>
      <c r="Q521" s="249"/>
      <c r="R521" s="249"/>
      <c r="S521" s="249"/>
      <c r="T521" s="250"/>
      <c r="U521" s="14"/>
      <c r="V521" s="14"/>
      <c r="W521" s="14"/>
      <c r="X521" s="14"/>
      <c r="Y521" s="14"/>
      <c r="Z521" s="14"/>
      <c r="AA521" s="14"/>
      <c r="AB521" s="14"/>
      <c r="AC521" s="14"/>
      <c r="AD521" s="14"/>
      <c r="AE521" s="14"/>
      <c r="AT521" s="251" t="s">
        <v>175</v>
      </c>
      <c r="AU521" s="251" t="s">
        <v>85</v>
      </c>
      <c r="AV521" s="14" t="s">
        <v>85</v>
      </c>
      <c r="AW521" s="14" t="s">
        <v>39</v>
      </c>
      <c r="AX521" s="14" t="s">
        <v>22</v>
      </c>
      <c r="AY521" s="251" t="s">
        <v>164</v>
      </c>
    </row>
    <row r="522" s="2" customFormat="1" ht="14.4" customHeight="1">
      <c r="A522" s="39"/>
      <c r="B522" s="40"/>
      <c r="C522" s="213" t="s">
        <v>748</v>
      </c>
      <c r="D522" s="213" t="s">
        <v>166</v>
      </c>
      <c r="E522" s="214" t="s">
        <v>749</v>
      </c>
      <c r="F522" s="215" t="s">
        <v>750</v>
      </c>
      <c r="G522" s="216" t="s">
        <v>751</v>
      </c>
      <c r="H522" s="217">
        <v>1</v>
      </c>
      <c r="I522" s="218"/>
      <c r="J522" s="219">
        <f>ROUND(I522*H522,2)</f>
        <v>0</v>
      </c>
      <c r="K522" s="215" t="s">
        <v>170</v>
      </c>
      <c r="L522" s="45"/>
      <c r="M522" s="220" t="s">
        <v>20</v>
      </c>
      <c r="N522" s="221" t="s">
        <v>48</v>
      </c>
      <c r="O522" s="85"/>
      <c r="P522" s="222">
        <f>O522*H522</f>
        <v>0</v>
      </c>
      <c r="Q522" s="222">
        <v>0</v>
      </c>
      <c r="R522" s="222">
        <f>Q522*H522</f>
        <v>0</v>
      </c>
      <c r="S522" s="222">
        <v>0</v>
      </c>
      <c r="T522" s="223">
        <f>S522*H522</f>
        <v>0</v>
      </c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R522" s="224" t="s">
        <v>745</v>
      </c>
      <c r="AT522" s="224" t="s">
        <v>166</v>
      </c>
      <c r="AU522" s="224" t="s">
        <v>85</v>
      </c>
      <c r="AY522" s="18" t="s">
        <v>164</v>
      </c>
      <c r="BE522" s="225">
        <f>IF(N522="základní",J522,0)</f>
        <v>0</v>
      </c>
      <c r="BF522" s="225">
        <f>IF(N522="snížená",J522,0)</f>
        <v>0</v>
      </c>
      <c r="BG522" s="225">
        <f>IF(N522="zákl. přenesená",J522,0)</f>
        <v>0</v>
      </c>
      <c r="BH522" s="225">
        <f>IF(N522="sníž. přenesená",J522,0)</f>
        <v>0</v>
      </c>
      <c r="BI522" s="225">
        <f>IF(N522="nulová",J522,0)</f>
        <v>0</v>
      </c>
      <c r="BJ522" s="18" t="s">
        <v>22</v>
      </c>
      <c r="BK522" s="225">
        <f>ROUND(I522*H522,2)</f>
        <v>0</v>
      </c>
      <c r="BL522" s="18" t="s">
        <v>745</v>
      </c>
      <c r="BM522" s="224" t="s">
        <v>752</v>
      </c>
    </row>
    <row r="523" s="2" customFormat="1">
      <c r="A523" s="39"/>
      <c r="B523" s="40"/>
      <c r="C523" s="41"/>
      <c r="D523" s="226" t="s">
        <v>173</v>
      </c>
      <c r="E523" s="41"/>
      <c r="F523" s="227" t="s">
        <v>750</v>
      </c>
      <c r="G523" s="41"/>
      <c r="H523" s="41"/>
      <c r="I523" s="228"/>
      <c r="J523" s="41"/>
      <c r="K523" s="41"/>
      <c r="L523" s="45"/>
      <c r="M523" s="229"/>
      <c r="N523" s="230"/>
      <c r="O523" s="85"/>
      <c r="P523" s="85"/>
      <c r="Q523" s="85"/>
      <c r="R523" s="85"/>
      <c r="S523" s="85"/>
      <c r="T523" s="86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T523" s="18" t="s">
        <v>173</v>
      </c>
      <c r="AU523" s="18" t="s">
        <v>85</v>
      </c>
    </row>
    <row r="524" s="13" customFormat="1">
      <c r="A524" s="13"/>
      <c r="B524" s="231"/>
      <c r="C524" s="232"/>
      <c r="D524" s="226" t="s">
        <v>175</v>
      </c>
      <c r="E524" s="233" t="s">
        <v>20</v>
      </c>
      <c r="F524" s="234" t="s">
        <v>753</v>
      </c>
      <c r="G524" s="232"/>
      <c r="H524" s="233" t="s">
        <v>20</v>
      </c>
      <c r="I524" s="235"/>
      <c r="J524" s="232"/>
      <c r="K524" s="232"/>
      <c r="L524" s="236"/>
      <c r="M524" s="237"/>
      <c r="N524" s="238"/>
      <c r="O524" s="238"/>
      <c r="P524" s="238"/>
      <c r="Q524" s="238"/>
      <c r="R524" s="238"/>
      <c r="S524" s="238"/>
      <c r="T524" s="239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40" t="s">
        <v>175</v>
      </c>
      <c r="AU524" s="240" t="s">
        <v>85</v>
      </c>
      <c r="AV524" s="13" t="s">
        <v>22</v>
      </c>
      <c r="AW524" s="13" t="s">
        <v>39</v>
      </c>
      <c r="AX524" s="13" t="s">
        <v>77</v>
      </c>
      <c r="AY524" s="240" t="s">
        <v>164</v>
      </c>
    </row>
    <row r="525" s="14" customFormat="1">
      <c r="A525" s="14"/>
      <c r="B525" s="241"/>
      <c r="C525" s="242"/>
      <c r="D525" s="226" t="s">
        <v>175</v>
      </c>
      <c r="E525" s="243" t="s">
        <v>20</v>
      </c>
      <c r="F525" s="244" t="s">
        <v>22</v>
      </c>
      <c r="G525" s="242"/>
      <c r="H525" s="245">
        <v>1</v>
      </c>
      <c r="I525" s="246"/>
      <c r="J525" s="242"/>
      <c r="K525" s="242"/>
      <c r="L525" s="247"/>
      <c r="M525" s="248"/>
      <c r="N525" s="249"/>
      <c r="O525" s="249"/>
      <c r="P525" s="249"/>
      <c r="Q525" s="249"/>
      <c r="R525" s="249"/>
      <c r="S525" s="249"/>
      <c r="T525" s="250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51" t="s">
        <v>175</v>
      </c>
      <c r="AU525" s="251" t="s">
        <v>85</v>
      </c>
      <c r="AV525" s="14" t="s">
        <v>85</v>
      </c>
      <c r="AW525" s="14" t="s">
        <v>39</v>
      </c>
      <c r="AX525" s="14" t="s">
        <v>22</v>
      </c>
      <c r="AY525" s="251" t="s">
        <v>164</v>
      </c>
    </row>
    <row r="526" s="2" customFormat="1" ht="14.4" customHeight="1">
      <c r="A526" s="39"/>
      <c r="B526" s="40"/>
      <c r="C526" s="213" t="s">
        <v>754</v>
      </c>
      <c r="D526" s="213" t="s">
        <v>166</v>
      </c>
      <c r="E526" s="214" t="s">
        <v>755</v>
      </c>
      <c r="F526" s="215" t="s">
        <v>756</v>
      </c>
      <c r="G526" s="216" t="s">
        <v>751</v>
      </c>
      <c r="H526" s="217">
        <v>1</v>
      </c>
      <c r="I526" s="218"/>
      <c r="J526" s="219">
        <f>ROUND(I526*H526,2)</f>
        <v>0</v>
      </c>
      <c r="K526" s="215" t="s">
        <v>170</v>
      </c>
      <c r="L526" s="45"/>
      <c r="M526" s="220" t="s">
        <v>20</v>
      </c>
      <c r="N526" s="221" t="s">
        <v>48</v>
      </c>
      <c r="O526" s="85"/>
      <c r="P526" s="222">
        <f>O526*H526</f>
        <v>0</v>
      </c>
      <c r="Q526" s="222">
        <v>0</v>
      </c>
      <c r="R526" s="222">
        <f>Q526*H526</f>
        <v>0</v>
      </c>
      <c r="S526" s="222">
        <v>0</v>
      </c>
      <c r="T526" s="223">
        <f>S526*H526</f>
        <v>0</v>
      </c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R526" s="224" t="s">
        <v>745</v>
      </c>
      <c r="AT526" s="224" t="s">
        <v>166</v>
      </c>
      <c r="AU526" s="224" t="s">
        <v>85</v>
      </c>
      <c r="AY526" s="18" t="s">
        <v>164</v>
      </c>
      <c r="BE526" s="225">
        <f>IF(N526="základní",J526,0)</f>
        <v>0</v>
      </c>
      <c r="BF526" s="225">
        <f>IF(N526="snížená",J526,0)</f>
        <v>0</v>
      </c>
      <c r="BG526" s="225">
        <f>IF(N526="zákl. přenesená",J526,0)</f>
        <v>0</v>
      </c>
      <c r="BH526" s="225">
        <f>IF(N526="sníž. přenesená",J526,0)</f>
        <v>0</v>
      </c>
      <c r="BI526" s="225">
        <f>IF(N526="nulová",J526,0)</f>
        <v>0</v>
      </c>
      <c r="BJ526" s="18" t="s">
        <v>22</v>
      </c>
      <c r="BK526" s="225">
        <f>ROUND(I526*H526,2)</f>
        <v>0</v>
      </c>
      <c r="BL526" s="18" t="s">
        <v>745</v>
      </c>
      <c r="BM526" s="224" t="s">
        <v>757</v>
      </c>
    </row>
    <row r="527" s="2" customFormat="1">
      <c r="A527" s="39"/>
      <c r="B527" s="40"/>
      <c r="C527" s="41"/>
      <c r="D527" s="226" t="s">
        <v>173</v>
      </c>
      <c r="E527" s="41"/>
      <c r="F527" s="227" t="s">
        <v>756</v>
      </c>
      <c r="G527" s="41"/>
      <c r="H527" s="41"/>
      <c r="I527" s="228"/>
      <c r="J527" s="41"/>
      <c r="K527" s="41"/>
      <c r="L527" s="45"/>
      <c r="M527" s="229"/>
      <c r="N527" s="230"/>
      <c r="O527" s="85"/>
      <c r="P527" s="85"/>
      <c r="Q527" s="85"/>
      <c r="R527" s="85"/>
      <c r="S527" s="85"/>
      <c r="T527" s="86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T527" s="18" t="s">
        <v>173</v>
      </c>
      <c r="AU527" s="18" t="s">
        <v>85</v>
      </c>
    </row>
    <row r="528" s="13" customFormat="1">
      <c r="A528" s="13"/>
      <c r="B528" s="231"/>
      <c r="C528" s="232"/>
      <c r="D528" s="226" t="s">
        <v>175</v>
      </c>
      <c r="E528" s="233" t="s">
        <v>20</v>
      </c>
      <c r="F528" s="234" t="s">
        <v>758</v>
      </c>
      <c r="G528" s="232"/>
      <c r="H528" s="233" t="s">
        <v>20</v>
      </c>
      <c r="I528" s="235"/>
      <c r="J528" s="232"/>
      <c r="K528" s="232"/>
      <c r="L528" s="236"/>
      <c r="M528" s="237"/>
      <c r="N528" s="238"/>
      <c r="O528" s="238"/>
      <c r="P528" s="238"/>
      <c r="Q528" s="238"/>
      <c r="R528" s="238"/>
      <c r="S528" s="238"/>
      <c r="T528" s="239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0" t="s">
        <v>175</v>
      </c>
      <c r="AU528" s="240" t="s">
        <v>85</v>
      </c>
      <c r="AV528" s="13" t="s">
        <v>22</v>
      </c>
      <c r="AW528" s="13" t="s">
        <v>39</v>
      </c>
      <c r="AX528" s="13" t="s">
        <v>77</v>
      </c>
      <c r="AY528" s="240" t="s">
        <v>164</v>
      </c>
    </row>
    <row r="529" s="14" customFormat="1">
      <c r="A529" s="14"/>
      <c r="B529" s="241"/>
      <c r="C529" s="242"/>
      <c r="D529" s="226" t="s">
        <v>175</v>
      </c>
      <c r="E529" s="243" t="s">
        <v>20</v>
      </c>
      <c r="F529" s="244" t="s">
        <v>22</v>
      </c>
      <c r="G529" s="242"/>
      <c r="H529" s="245">
        <v>1</v>
      </c>
      <c r="I529" s="246"/>
      <c r="J529" s="242"/>
      <c r="K529" s="242"/>
      <c r="L529" s="247"/>
      <c r="M529" s="248"/>
      <c r="N529" s="249"/>
      <c r="O529" s="249"/>
      <c r="P529" s="249"/>
      <c r="Q529" s="249"/>
      <c r="R529" s="249"/>
      <c r="S529" s="249"/>
      <c r="T529" s="250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51" t="s">
        <v>175</v>
      </c>
      <c r="AU529" s="251" t="s">
        <v>85</v>
      </c>
      <c r="AV529" s="14" t="s">
        <v>85</v>
      </c>
      <c r="AW529" s="14" t="s">
        <v>39</v>
      </c>
      <c r="AX529" s="14" t="s">
        <v>22</v>
      </c>
      <c r="AY529" s="251" t="s">
        <v>164</v>
      </c>
    </row>
    <row r="530" s="2" customFormat="1" ht="14.4" customHeight="1">
      <c r="A530" s="39"/>
      <c r="B530" s="40"/>
      <c r="C530" s="213" t="s">
        <v>759</v>
      </c>
      <c r="D530" s="213" t="s">
        <v>166</v>
      </c>
      <c r="E530" s="214" t="s">
        <v>760</v>
      </c>
      <c r="F530" s="215" t="s">
        <v>761</v>
      </c>
      <c r="G530" s="216" t="s">
        <v>751</v>
      </c>
      <c r="H530" s="217">
        <v>1</v>
      </c>
      <c r="I530" s="218"/>
      <c r="J530" s="219">
        <f>ROUND(I530*H530,2)</f>
        <v>0</v>
      </c>
      <c r="K530" s="215" t="s">
        <v>170</v>
      </c>
      <c r="L530" s="45"/>
      <c r="M530" s="220" t="s">
        <v>20</v>
      </c>
      <c r="N530" s="221" t="s">
        <v>48</v>
      </c>
      <c r="O530" s="85"/>
      <c r="P530" s="222">
        <f>O530*H530</f>
        <v>0</v>
      </c>
      <c r="Q530" s="222">
        <v>0</v>
      </c>
      <c r="R530" s="222">
        <f>Q530*H530</f>
        <v>0</v>
      </c>
      <c r="S530" s="222">
        <v>0</v>
      </c>
      <c r="T530" s="223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24" t="s">
        <v>745</v>
      </c>
      <c r="AT530" s="224" t="s">
        <v>166</v>
      </c>
      <c r="AU530" s="224" t="s">
        <v>85</v>
      </c>
      <c r="AY530" s="18" t="s">
        <v>164</v>
      </c>
      <c r="BE530" s="225">
        <f>IF(N530="základní",J530,0)</f>
        <v>0</v>
      </c>
      <c r="BF530" s="225">
        <f>IF(N530="snížená",J530,0)</f>
        <v>0</v>
      </c>
      <c r="BG530" s="225">
        <f>IF(N530="zákl. přenesená",J530,0)</f>
        <v>0</v>
      </c>
      <c r="BH530" s="225">
        <f>IF(N530="sníž. přenesená",J530,0)</f>
        <v>0</v>
      </c>
      <c r="BI530" s="225">
        <f>IF(N530="nulová",J530,0)</f>
        <v>0</v>
      </c>
      <c r="BJ530" s="18" t="s">
        <v>22</v>
      </c>
      <c r="BK530" s="225">
        <f>ROUND(I530*H530,2)</f>
        <v>0</v>
      </c>
      <c r="BL530" s="18" t="s">
        <v>745</v>
      </c>
      <c r="BM530" s="224" t="s">
        <v>762</v>
      </c>
    </row>
    <row r="531" s="2" customFormat="1">
      <c r="A531" s="39"/>
      <c r="B531" s="40"/>
      <c r="C531" s="41"/>
      <c r="D531" s="226" t="s">
        <v>173</v>
      </c>
      <c r="E531" s="41"/>
      <c r="F531" s="227" t="s">
        <v>761</v>
      </c>
      <c r="G531" s="41"/>
      <c r="H531" s="41"/>
      <c r="I531" s="228"/>
      <c r="J531" s="41"/>
      <c r="K531" s="41"/>
      <c r="L531" s="45"/>
      <c r="M531" s="229"/>
      <c r="N531" s="230"/>
      <c r="O531" s="85"/>
      <c r="P531" s="85"/>
      <c r="Q531" s="85"/>
      <c r="R531" s="85"/>
      <c r="S531" s="85"/>
      <c r="T531" s="86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T531" s="18" t="s">
        <v>173</v>
      </c>
      <c r="AU531" s="18" t="s">
        <v>85</v>
      </c>
    </row>
    <row r="532" s="13" customFormat="1">
      <c r="A532" s="13"/>
      <c r="B532" s="231"/>
      <c r="C532" s="232"/>
      <c r="D532" s="226" t="s">
        <v>175</v>
      </c>
      <c r="E532" s="233" t="s">
        <v>20</v>
      </c>
      <c r="F532" s="234" t="s">
        <v>763</v>
      </c>
      <c r="G532" s="232"/>
      <c r="H532" s="233" t="s">
        <v>20</v>
      </c>
      <c r="I532" s="235"/>
      <c r="J532" s="232"/>
      <c r="K532" s="232"/>
      <c r="L532" s="236"/>
      <c r="M532" s="237"/>
      <c r="N532" s="238"/>
      <c r="O532" s="238"/>
      <c r="P532" s="238"/>
      <c r="Q532" s="238"/>
      <c r="R532" s="238"/>
      <c r="S532" s="238"/>
      <c r="T532" s="239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0" t="s">
        <v>175</v>
      </c>
      <c r="AU532" s="240" t="s">
        <v>85</v>
      </c>
      <c r="AV532" s="13" t="s">
        <v>22</v>
      </c>
      <c r="AW532" s="13" t="s">
        <v>39</v>
      </c>
      <c r="AX532" s="13" t="s">
        <v>77</v>
      </c>
      <c r="AY532" s="240" t="s">
        <v>164</v>
      </c>
    </row>
    <row r="533" s="14" customFormat="1">
      <c r="A533" s="14"/>
      <c r="B533" s="241"/>
      <c r="C533" s="242"/>
      <c r="D533" s="226" t="s">
        <v>175</v>
      </c>
      <c r="E533" s="243" t="s">
        <v>20</v>
      </c>
      <c r="F533" s="244" t="s">
        <v>22</v>
      </c>
      <c r="G533" s="242"/>
      <c r="H533" s="245">
        <v>1</v>
      </c>
      <c r="I533" s="246"/>
      <c r="J533" s="242"/>
      <c r="K533" s="242"/>
      <c r="L533" s="247"/>
      <c r="M533" s="248"/>
      <c r="N533" s="249"/>
      <c r="O533" s="249"/>
      <c r="P533" s="249"/>
      <c r="Q533" s="249"/>
      <c r="R533" s="249"/>
      <c r="S533" s="249"/>
      <c r="T533" s="250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T533" s="251" t="s">
        <v>175</v>
      </c>
      <c r="AU533" s="251" t="s">
        <v>85</v>
      </c>
      <c r="AV533" s="14" t="s">
        <v>85</v>
      </c>
      <c r="AW533" s="14" t="s">
        <v>39</v>
      </c>
      <c r="AX533" s="14" t="s">
        <v>22</v>
      </c>
      <c r="AY533" s="251" t="s">
        <v>164</v>
      </c>
    </row>
    <row r="534" s="2" customFormat="1" ht="14.4" customHeight="1">
      <c r="A534" s="39"/>
      <c r="B534" s="40"/>
      <c r="C534" s="213" t="s">
        <v>764</v>
      </c>
      <c r="D534" s="213" t="s">
        <v>166</v>
      </c>
      <c r="E534" s="214" t="s">
        <v>765</v>
      </c>
      <c r="F534" s="215" t="s">
        <v>766</v>
      </c>
      <c r="G534" s="216" t="s">
        <v>751</v>
      </c>
      <c r="H534" s="217">
        <v>1</v>
      </c>
      <c r="I534" s="218"/>
      <c r="J534" s="219">
        <f>ROUND(I534*H534,2)</f>
        <v>0</v>
      </c>
      <c r="K534" s="215" t="s">
        <v>170</v>
      </c>
      <c r="L534" s="45"/>
      <c r="M534" s="220" t="s">
        <v>20</v>
      </c>
      <c r="N534" s="221" t="s">
        <v>48</v>
      </c>
      <c r="O534" s="85"/>
      <c r="P534" s="222">
        <f>O534*H534</f>
        <v>0</v>
      </c>
      <c r="Q534" s="222">
        <v>0</v>
      </c>
      <c r="R534" s="222">
        <f>Q534*H534</f>
        <v>0</v>
      </c>
      <c r="S534" s="222">
        <v>0</v>
      </c>
      <c r="T534" s="223">
        <f>S534*H534</f>
        <v>0</v>
      </c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R534" s="224" t="s">
        <v>745</v>
      </c>
      <c r="AT534" s="224" t="s">
        <v>166</v>
      </c>
      <c r="AU534" s="224" t="s">
        <v>85</v>
      </c>
      <c r="AY534" s="18" t="s">
        <v>164</v>
      </c>
      <c r="BE534" s="225">
        <f>IF(N534="základní",J534,0)</f>
        <v>0</v>
      </c>
      <c r="BF534" s="225">
        <f>IF(N534="snížená",J534,0)</f>
        <v>0</v>
      </c>
      <c r="BG534" s="225">
        <f>IF(N534="zákl. přenesená",J534,0)</f>
        <v>0</v>
      </c>
      <c r="BH534" s="225">
        <f>IF(N534="sníž. přenesená",J534,0)</f>
        <v>0</v>
      </c>
      <c r="BI534" s="225">
        <f>IF(N534="nulová",J534,0)</f>
        <v>0</v>
      </c>
      <c r="BJ534" s="18" t="s">
        <v>22</v>
      </c>
      <c r="BK534" s="225">
        <f>ROUND(I534*H534,2)</f>
        <v>0</v>
      </c>
      <c r="BL534" s="18" t="s">
        <v>745</v>
      </c>
      <c r="BM534" s="224" t="s">
        <v>767</v>
      </c>
    </row>
    <row r="535" s="2" customFormat="1">
      <c r="A535" s="39"/>
      <c r="B535" s="40"/>
      <c r="C535" s="41"/>
      <c r="D535" s="226" t="s">
        <v>173</v>
      </c>
      <c r="E535" s="41"/>
      <c r="F535" s="227" t="s">
        <v>766</v>
      </c>
      <c r="G535" s="41"/>
      <c r="H535" s="41"/>
      <c r="I535" s="228"/>
      <c r="J535" s="41"/>
      <c r="K535" s="41"/>
      <c r="L535" s="45"/>
      <c r="M535" s="229"/>
      <c r="N535" s="230"/>
      <c r="O535" s="85"/>
      <c r="P535" s="85"/>
      <c r="Q535" s="85"/>
      <c r="R535" s="85"/>
      <c r="S535" s="85"/>
      <c r="T535" s="86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T535" s="18" t="s">
        <v>173</v>
      </c>
      <c r="AU535" s="18" t="s">
        <v>85</v>
      </c>
    </row>
    <row r="536" s="13" customFormat="1">
      <c r="A536" s="13"/>
      <c r="B536" s="231"/>
      <c r="C536" s="232"/>
      <c r="D536" s="226" t="s">
        <v>175</v>
      </c>
      <c r="E536" s="233" t="s">
        <v>20</v>
      </c>
      <c r="F536" s="234" t="s">
        <v>768</v>
      </c>
      <c r="G536" s="232"/>
      <c r="H536" s="233" t="s">
        <v>20</v>
      </c>
      <c r="I536" s="235"/>
      <c r="J536" s="232"/>
      <c r="K536" s="232"/>
      <c r="L536" s="236"/>
      <c r="M536" s="237"/>
      <c r="N536" s="238"/>
      <c r="O536" s="238"/>
      <c r="P536" s="238"/>
      <c r="Q536" s="238"/>
      <c r="R536" s="238"/>
      <c r="S536" s="238"/>
      <c r="T536" s="239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0" t="s">
        <v>175</v>
      </c>
      <c r="AU536" s="240" t="s">
        <v>85</v>
      </c>
      <c r="AV536" s="13" t="s">
        <v>22</v>
      </c>
      <c r="AW536" s="13" t="s">
        <v>39</v>
      </c>
      <c r="AX536" s="13" t="s">
        <v>77</v>
      </c>
      <c r="AY536" s="240" t="s">
        <v>164</v>
      </c>
    </row>
    <row r="537" s="14" customFormat="1">
      <c r="A537" s="14"/>
      <c r="B537" s="241"/>
      <c r="C537" s="242"/>
      <c r="D537" s="226" t="s">
        <v>175</v>
      </c>
      <c r="E537" s="243" t="s">
        <v>20</v>
      </c>
      <c r="F537" s="244" t="s">
        <v>22</v>
      </c>
      <c r="G537" s="242"/>
      <c r="H537" s="245">
        <v>1</v>
      </c>
      <c r="I537" s="246"/>
      <c r="J537" s="242"/>
      <c r="K537" s="242"/>
      <c r="L537" s="247"/>
      <c r="M537" s="248"/>
      <c r="N537" s="249"/>
      <c r="O537" s="249"/>
      <c r="P537" s="249"/>
      <c r="Q537" s="249"/>
      <c r="R537" s="249"/>
      <c r="S537" s="249"/>
      <c r="T537" s="250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51" t="s">
        <v>175</v>
      </c>
      <c r="AU537" s="251" t="s">
        <v>85</v>
      </c>
      <c r="AV537" s="14" t="s">
        <v>85</v>
      </c>
      <c r="AW537" s="14" t="s">
        <v>39</v>
      </c>
      <c r="AX537" s="14" t="s">
        <v>22</v>
      </c>
      <c r="AY537" s="251" t="s">
        <v>164</v>
      </c>
    </row>
    <row r="538" s="2" customFormat="1" ht="14.4" customHeight="1">
      <c r="A538" s="39"/>
      <c r="B538" s="40"/>
      <c r="C538" s="213" t="s">
        <v>769</v>
      </c>
      <c r="D538" s="213" t="s">
        <v>166</v>
      </c>
      <c r="E538" s="214" t="s">
        <v>770</v>
      </c>
      <c r="F538" s="215" t="s">
        <v>771</v>
      </c>
      <c r="G538" s="216" t="s">
        <v>751</v>
      </c>
      <c r="H538" s="217">
        <v>1</v>
      </c>
      <c r="I538" s="218"/>
      <c r="J538" s="219">
        <f>ROUND(I538*H538,2)</f>
        <v>0</v>
      </c>
      <c r="K538" s="215" t="s">
        <v>170</v>
      </c>
      <c r="L538" s="45"/>
      <c r="M538" s="220" t="s">
        <v>20</v>
      </c>
      <c r="N538" s="221" t="s">
        <v>48</v>
      </c>
      <c r="O538" s="85"/>
      <c r="P538" s="222">
        <f>O538*H538</f>
        <v>0</v>
      </c>
      <c r="Q538" s="222">
        <v>0</v>
      </c>
      <c r="R538" s="222">
        <f>Q538*H538</f>
        <v>0</v>
      </c>
      <c r="S538" s="222">
        <v>0</v>
      </c>
      <c r="T538" s="223">
        <f>S538*H538</f>
        <v>0</v>
      </c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R538" s="224" t="s">
        <v>745</v>
      </c>
      <c r="AT538" s="224" t="s">
        <v>166</v>
      </c>
      <c r="AU538" s="224" t="s">
        <v>85</v>
      </c>
      <c r="AY538" s="18" t="s">
        <v>164</v>
      </c>
      <c r="BE538" s="225">
        <f>IF(N538="základní",J538,0)</f>
        <v>0</v>
      </c>
      <c r="BF538" s="225">
        <f>IF(N538="snížená",J538,0)</f>
        <v>0</v>
      </c>
      <c r="BG538" s="225">
        <f>IF(N538="zákl. přenesená",J538,0)</f>
        <v>0</v>
      </c>
      <c r="BH538" s="225">
        <f>IF(N538="sníž. přenesená",J538,0)</f>
        <v>0</v>
      </c>
      <c r="BI538" s="225">
        <f>IF(N538="nulová",J538,0)</f>
        <v>0</v>
      </c>
      <c r="BJ538" s="18" t="s">
        <v>22</v>
      </c>
      <c r="BK538" s="225">
        <f>ROUND(I538*H538,2)</f>
        <v>0</v>
      </c>
      <c r="BL538" s="18" t="s">
        <v>745</v>
      </c>
      <c r="BM538" s="224" t="s">
        <v>772</v>
      </c>
    </row>
    <row r="539" s="2" customFormat="1">
      <c r="A539" s="39"/>
      <c r="B539" s="40"/>
      <c r="C539" s="41"/>
      <c r="D539" s="226" t="s">
        <v>173</v>
      </c>
      <c r="E539" s="41"/>
      <c r="F539" s="227" t="s">
        <v>771</v>
      </c>
      <c r="G539" s="41"/>
      <c r="H539" s="41"/>
      <c r="I539" s="228"/>
      <c r="J539" s="41"/>
      <c r="K539" s="41"/>
      <c r="L539" s="45"/>
      <c r="M539" s="229"/>
      <c r="N539" s="230"/>
      <c r="O539" s="85"/>
      <c r="P539" s="85"/>
      <c r="Q539" s="85"/>
      <c r="R539" s="85"/>
      <c r="S539" s="85"/>
      <c r="T539" s="86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T539" s="18" t="s">
        <v>173</v>
      </c>
      <c r="AU539" s="18" t="s">
        <v>85</v>
      </c>
    </row>
    <row r="540" s="13" customFormat="1">
      <c r="A540" s="13"/>
      <c r="B540" s="231"/>
      <c r="C540" s="232"/>
      <c r="D540" s="226" t="s">
        <v>175</v>
      </c>
      <c r="E540" s="233" t="s">
        <v>20</v>
      </c>
      <c r="F540" s="234" t="s">
        <v>773</v>
      </c>
      <c r="G540" s="232"/>
      <c r="H540" s="233" t="s">
        <v>20</v>
      </c>
      <c r="I540" s="235"/>
      <c r="J540" s="232"/>
      <c r="K540" s="232"/>
      <c r="L540" s="236"/>
      <c r="M540" s="237"/>
      <c r="N540" s="238"/>
      <c r="O540" s="238"/>
      <c r="P540" s="238"/>
      <c r="Q540" s="238"/>
      <c r="R540" s="238"/>
      <c r="S540" s="238"/>
      <c r="T540" s="239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40" t="s">
        <v>175</v>
      </c>
      <c r="AU540" s="240" t="s">
        <v>85</v>
      </c>
      <c r="AV540" s="13" t="s">
        <v>22</v>
      </c>
      <c r="AW540" s="13" t="s">
        <v>39</v>
      </c>
      <c r="AX540" s="13" t="s">
        <v>77</v>
      </c>
      <c r="AY540" s="240" t="s">
        <v>164</v>
      </c>
    </row>
    <row r="541" s="13" customFormat="1">
      <c r="A541" s="13"/>
      <c r="B541" s="231"/>
      <c r="C541" s="232"/>
      <c r="D541" s="226" t="s">
        <v>175</v>
      </c>
      <c r="E541" s="233" t="s">
        <v>20</v>
      </c>
      <c r="F541" s="234" t="s">
        <v>771</v>
      </c>
      <c r="G541" s="232"/>
      <c r="H541" s="233" t="s">
        <v>20</v>
      </c>
      <c r="I541" s="235"/>
      <c r="J541" s="232"/>
      <c r="K541" s="232"/>
      <c r="L541" s="236"/>
      <c r="M541" s="237"/>
      <c r="N541" s="238"/>
      <c r="O541" s="238"/>
      <c r="P541" s="238"/>
      <c r="Q541" s="238"/>
      <c r="R541" s="238"/>
      <c r="S541" s="238"/>
      <c r="T541" s="239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0" t="s">
        <v>175</v>
      </c>
      <c r="AU541" s="240" t="s">
        <v>85</v>
      </c>
      <c r="AV541" s="13" t="s">
        <v>22</v>
      </c>
      <c r="AW541" s="13" t="s">
        <v>39</v>
      </c>
      <c r="AX541" s="13" t="s">
        <v>77</v>
      </c>
      <c r="AY541" s="240" t="s">
        <v>164</v>
      </c>
    </row>
    <row r="542" s="14" customFormat="1">
      <c r="A542" s="14"/>
      <c r="B542" s="241"/>
      <c r="C542" s="242"/>
      <c r="D542" s="226" t="s">
        <v>175</v>
      </c>
      <c r="E542" s="243" t="s">
        <v>20</v>
      </c>
      <c r="F542" s="244" t="s">
        <v>22</v>
      </c>
      <c r="G542" s="242"/>
      <c r="H542" s="245">
        <v>1</v>
      </c>
      <c r="I542" s="246"/>
      <c r="J542" s="242"/>
      <c r="K542" s="242"/>
      <c r="L542" s="247"/>
      <c r="M542" s="248"/>
      <c r="N542" s="249"/>
      <c r="O542" s="249"/>
      <c r="P542" s="249"/>
      <c r="Q542" s="249"/>
      <c r="R542" s="249"/>
      <c r="S542" s="249"/>
      <c r="T542" s="250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51" t="s">
        <v>175</v>
      </c>
      <c r="AU542" s="251" t="s">
        <v>85</v>
      </c>
      <c r="AV542" s="14" t="s">
        <v>85</v>
      </c>
      <c r="AW542" s="14" t="s">
        <v>39</v>
      </c>
      <c r="AX542" s="14" t="s">
        <v>22</v>
      </c>
      <c r="AY542" s="251" t="s">
        <v>164</v>
      </c>
    </row>
    <row r="543" s="12" customFormat="1" ht="22.8" customHeight="1">
      <c r="A543" s="12"/>
      <c r="B543" s="197"/>
      <c r="C543" s="198"/>
      <c r="D543" s="199" t="s">
        <v>76</v>
      </c>
      <c r="E543" s="211" t="s">
        <v>774</v>
      </c>
      <c r="F543" s="211" t="s">
        <v>775</v>
      </c>
      <c r="G543" s="198"/>
      <c r="H543" s="198"/>
      <c r="I543" s="201"/>
      <c r="J543" s="212">
        <f>BK543</f>
        <v>0</v>
      </c>
      <c r="K543" s="198"/>
      <c r="L543" s="203"/>
      <c r="M543" s="204"/>
      <c r="N543" s="205"/>
      <c r="O543" s="205"/>
      <c r="P543" s="206">
        <f>SUM(P544:P552)</f>
        <v>0</v>
      </c>
      <c r="Q543" s="205"/>
      <c r="R543" s="206">
        <f>SUM(R544:R552)</f>
        <v>0</v>
      </c>
      <c r="S543" s="205"/>
      <c r="T543" s="207">
        <f>SUM(T544:T552)</f>
        <v>0</v>
      </c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R543" s="208" t="s">
        <v>200</v>
      </c>
      <c r="AT543" s="209" t="s">
        <v>76</v>
      </c>
      <c r="AU543" s="209" t="s">
        <v>22</v>
      </c>
      <c r="AY543" s="208" t="s">
        <v>164</v>
      </c>
      <c r="BK543" s="210">
        <f>SUM(BK544:BK552)</f>
        <v>0</v>
      </c>
    </row>
    <row r="544" s="2" customFormat="1" ht="14.4" customHeight="1">
      <c r="A544" s="39"/>
      <c r="B544" s="40"/>
      <c r="C544" s="213" t="s">
        <v>776</v>
      </c>
      <c r="D544" s="213" t="s">
        <v>166</v>
      </c>
      <c r="E544" s="214" t="s">
        <v>777</v>
      </c>
      <c r="F544" s="215" t="s">
        <v>775</v>
      </c>
      <c r="G544" s="216" t="s">
        <v>751</v>
      </c>
      <c r="H544" s="217">
        <v>1</v>
      </c>
      <c r="I544" s="218"/>
      <c r="J544" s="219">
        <f>ROUND(I544*H544,2)</f>
        <v>0</v>
      </c>
      <c r="K544" s="215" t="s">
        <v>170</v>
      </c>
      <c r="L544" s="45"/>
      <c r="M544" s="220" t="s">
        <v>20</v>
      </c>
      <c r="N544" s="221" t="s">
        <v>48</v>
      </c>
      <c r="O544" s="85"/>
      <c r="P544" s="222">
        <f>O544*H544</f>
        <v>0</v>
      </c>
      <c r="Q544" s="222">
        <v>0</v>
      </c>
      <c r="R544" s="222">
        <f>Q544*H544</f>
        <v>0</v>
      </c>
      <c r="S544" s="222">
        <v>0</v>
      </c>
      <c r="T544" s="223">
        <f>S544*H544</f>
        <v>0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24" t="s">
        <v>745</v>
      </c>
      <c r="AT544" s="224" t="s">
        <v>166</v>
      </c>
      <c r="AU544" s="224" t="s">
        <v>85</v>
      </c>
      <c r="AY544" s="18" t="s">
        <v>164</v>
      </c>
      <c r="BE544" s="225">
        <f>IF(N544="základní",J544,0)</f>
        <v>0</v>
      </c>
      <c r="BF544" s="225">
        <f>IF(N544="snížená",J544,0)</f>
        <v>0</v>
      </c>
      <c r="BG544" s="225">
        <f>IF(N544="zákl. přenesená",J544,0)</f>
        <v>0</v>
      </c>
      <c r="BH544" s="225">
        <f>IF(N544="sníž. přenesená",J544,0)</f>
        <v>0</v>
      </c>
      <c r="BI544" s="225">
        <f>IF(N544="nulová",J544,0)</f>
        <v>0</v>
      </c>
      <c r="BJ544" s="18" t="s">
        <v>22</v>
      </c>
      <c r="BK544" s="225">
        <f>ROUND(I544*H544,2)</f>
        <v>0</v>
      </c>
      <c r="BL544" s="18" t="s">
        <v>745</v>
      </c>
      <c r="BM544" s="224" t="s">
        <v>778</v>
      </c>
    </row>
    <row r="545" s="2" customFormat="1">
      <c r="A545" s="39"/>
      <c r="B545" s="40"/>
      <c r="C545" s="41"/>
      <c r="D545" s="226" t="s">
        <v>173</v>
      </c>
      <c r="E545" s="41"/>
      <c r="F545" s="227" t="s">
        <v>775</v>
      </c>
      <c r="G545" s="41"/>
      <c r="H545" s="41"/>
      <c r="I545" s="228"/>
      <c r="J545" s="41"/>
      <c r="K545" s="41"/>
      <c r="L545" s="45"/>
      <c r="M545" s="229"/>
      <c r="N545" s="230"/>
      <c r="O545" s="85"/>
      <c r="P545" s="85"/>
      <c r="Q545" s="85"/>
      <c r="R545" s="85"/>
      <c r="S545" s="85"/>
      <c r="T545" s="86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T545" s="18" t="s">
        <v>173</v>
      </c>
      <c r="AU545" s="18" t="s">
        <v>85</v>
      </c>
    </row>
    <row r="546" s="13" customFormat="1">
      <c r="A546" s="13"/>
      <c r="B546" s="231"/>
      <c r="C546" s="232"/>
      <c r="D546" s="226" t="s">
        <v>175</v>
      </c>
      <c r="E546" s="233" t="s">
        <v>20</v>
      </c>
      <c r="F546" s="234" t="s">
        <v>779</v>
      </c>
      <c r="G546" s="232"/>
      <c r="H546" s="233" t="s">
        <v>20</v>
      </c>
      <c r="I546" s="235"/>
      <c r="J546" s="232"/>
      <c r="K546" s="232"/>
      <c r="L546" s="236"/>
      <c r="M546" s="237"/>
      <c r="N546" s="238"/>
      <c r="O546" s="238"/>
      <c r="P546" s="238"/>
      <c r="Q546" s="238"/>
      <c r="R546" s="238"/>
      <c r="S546" s="238"/>
      <c r="T546" s="239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0" t="s">
        <v>175</v>
      </c>
      <c r="AU546" s="240" t="s">
        <v>85</v>
      </c>
      <c r="AV546" s="13" t="s">
        <v>22</v>
      </c>
      <c r="AW546" s="13" t="s">
        <v>39</v>
      </c>
      <c r="AX546" s="13" t="s">
        <v>77</v>
      </c>
      <c r="AY546" s="240" t="s">
        <v>164</v>
      </c>
    </row>
    <row r="547" s="13" customFormat="1">
      <c r="A547" s="13"/>
      <c r="B547" s="231"/>
      <c r="C547" s="232"/>
      <c r="D547" s="226" t="s">
        <v>175</v>
      </c>
      <c r="E547" s="233" t="s">
        <v>20</v>
      </c>
      <c r="F547" s="234" t="s">
        <v>775</v>
      </c>
      <c r="G547" s="232"/>
      <c r="H547" s="233" t="s">
        <v>20</v>
      </c>
      <c r="I547" s="235"/>
      <c r="J547" s="232"/>
      <c r="K547" s="232"/>
      <c r="L547" s="236"/>
      <c r="M547" s="237"/>
      <c r="N547" s="238"/>
      <c r="O547" s="238"/>
      <c r="P547" s="238"/>
      <c r="Q547" s="238"/>
      <c r="R547" s="238"/>
      <c r="S547" s="238"/>
      <c r="T547" s="239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40" t="s">
        <v>175</v>
      </c>
      <c r="AU547" s="240" t="s">
        <v>85</v>
      </c>
      <c r="AV547" s="13" t="s">
        <v>22</v>
      </c>
      <c r="AW547" s="13" t="s">
        <v>39</v>
      </c>
      <c r="AX547" s="13" t="s">
        <v>77</v>
      </c>
      <c r="AY547" s="240" t="s">
        <v>164</v>
      </c>
    </row>
    <row r="548" s="14" customFormat="1">
      <c r="A548" s="14"/>
      <c r="B548" s="241"/>
      <c r="C548" s="242"/>
      <c r="D548" s="226" t="s">
        <v>175</v>
      </c>
      <c r="E548" s="243" t="s">
        <v>20</v>
      </c>
      <c r="F548" s="244" t="s">
        <v>22</v>
      </c>
      <c r="G548" s="242"/>
      <c r="H548" s="245">
        <v>1</v>
      </c>
      <c r="I548" s="246"/>
      <c r="J548" s="242"/>
      <c r="K548" s="242"/>
      <c r="L548" s="247"/>
      <c r="M548" s="248"/>
      <c r="N548" s="249"/>
      <c r="O548" s="249"/>
      <c r="P548" s="249"/>
      <c r="Q548" s="249"/>
      <c r="R548" s="249"/>
      <c r="S548" s="249"/>
      <c r="T548" s="250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51" t="s">
        <v>175</v>
      </c>
      <c r="AU548" s="251" t="s">
        <v>85</v>
      </c>
      <c r="AV548" s="14" t="s">
        <v>85</v>
      </c>
      <c r="AW548" s="14" t="s">
        <v>39</v>
      </c>
      <c r="AX548" s="14" t="s">
        <v>22</v>
      </c>
      <c r="AY548" s="251" t="s">
        <v>164</v>
      </c>
    </row>
    <row r="549" s="2" customFormat="1" ht="14.4" customHeight="1">
      <c r="A549" s="39"/>
      <c r="B549" s="40"/>
      <c r="C549" s="213" t="s">
        <v>780</v>
      </c>
      <c r="D549" s="213" t="s">
        <v>166</v>
      </c>
      <c r="E549" s="214" t="s">
        <v>781</v>
      </c>
      <c r="F549" s="215" t="s">
        <v>782</v>
      </c>
      <c r="G549" s="216" t="s">
        <v>751</v>
      </c>
      <c r="H549" s="217">
        <v>1</v>
      </c>
      <c r="I549" s="218"/>
      <c r="J549" s="219">
        <f>ROUND(I549*H549,2)</f>
        <v>0</v>
      </c>
      <c r="K549" s="215" t="s">
        <v>170</v>
      </c>
      <c r="L549" s="45"/>
      <c r="M549" s="220" t="s">
        <v>20</v>
      </c>
      <c r="N549" s="221" t="s">
        <v>48</v>
      </c>
      <c r="O549" s="85"/>
      <c r="P549" s="222">
        <f>O549*H549</f>
        <v>0</v>
      </c>
      <c r="Q549" s="222">
        <v>0</v>
      </c>
      <c r="R549" s="222">
        <f>Q549*H549</f>
        <v>0</v>
      </c>
      <c r="S549" s="222">
        <v>0</v>
      </c>
      <c r="T549" s="223">
        <f>S549*H549</f>
        <v>0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24" t="s">
        <v>745</v>
      </c>
      <c r="AT549" s="224" t="s">
        <v>166</v>
      </c>
      <c r="AU549" s="224" t="s">
        <v>85</v>
      </c>
      <c r="AY549" s="18" t="s">
        <v>164</v>
      </c>
      <c r="BE549" s="225">
        <f>IF(N549="základní",J549,0)</f>
        <v>0</v>
      </c>
      <c r="BF549" s="225">
        <f>IF(N549="snížená",J549,0)</f>
        <v>0</v>
      </c>
      <c r="BG549" s="225">
        <f>IF(N549="zákl. přenesená",J549,0)</f>
        <v>0</v>
      </c>
      <c r="BH549" s="225">
        <f>IF(N549="sníž. přenesená",J549,0)</f>
        <v>0</v>
      </c>
      <c r="BI549" s="225">
        <f>IF(N549="nulová",J549,0)</f>
        <v>0</v>
      </c>
      <c r="BJ549" s="18" t="s">
        <v>22</v>
      </c>
      <c r="BK549" s="225">
        <f>ROUND(I549*H549,2)</f>
        <v>0</v>
      </c>
      <c r="BL549" s="18" t="s">
        <v>745</v>
      </c>
      <c r="BM549" s="224" t="s">
        <v>783</v>
      </c>
    </row>
    <row r="550" s="2" customFormat="1">
      <c r="A550" s="39"/>
      <c r="B550" s="40"/>
      <c r="C550" s="41"/>
      <c r="D550" s="226" t="s">
        <v>173</v>
      </c>
      <c r="E550" s="41"/>
      <c r="F550" s="227" t="s">
        <v>782</v>
      </c>
      <c r="G550" s="41"/>
      <c r="H550" s="41"/>
      <c r="I550" s="228"/>
      <c r="J550" s="41"/>
      <c r="K550" s="41"/>
      <c r="L550" s="45"/>
      <c r="M550" s="229"/>
      <c r="N550" s="230"/>
      <c r="O550" s="85"/>
      <c r="P550" s="85"/>
      <c r="Q550" s="85"/>
      <c r="R550" s="85"/>
      <c r="S550" s="85"/>
      <c r="T550" s="86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T550" s="18" t="s">
        <v>173</v>
      </c>
      <c r="AU550" s="18" t="s">
        <v>85</v>
      </c>
    </row>
    <row r="551" s="13" customFormat="1">
      <c r="A551" s="13"/>
      <c r="B551" s="231"/>
      <c r="C551" s="232"/>
      <c r="D551" s="226" t="s">
        <v>175</v>
      </c>
      <c r="E551" s="233" t="s">
        <v>20</v>
      </c>
      <c r="F551" s="234" t="s">
        <v>784</v>
      </c>
      <c r="G551" s="232"/>
      <c r="H551" s="233" t="s">
        <v>20</v>
      </c>
      <c r="I551" s="235"/>
      <c r="J551" s="232"/>
      <c r="K551" s="232"/>
      <c r="L551" s="236"/>
      <c r="M551" s="237"/>
      <c r="N551" s="238"/>
      <c r="O551" s="238"/>
      <c r="P551" s="238"/>
      <c r="Q551" s="238"/>
      <c r="R551" s="238"/>
      <c r="S551" s="238"/>
      <c r="T551" s="239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40" t="s">
        <v>175</v>
      </c>
      <c r="AU551" s="240" t="s">
        <v>85</v>
      </c>
      <c r="AV551" s="13" t="s">
        <v>22</v>
      </c>
      <c r="AW551" s="13" t="s">
        <v>39</v>
      </c>
      <c r="AX551" s="13" t="s">
        <v>77</v>
      </c>
      <c r="AY551" s="240" t="s">
        <v>164</v>
      </c>
    </row>
    <row r="552" s="14" customFormat="1">
      <c r="A552" s="14"/>
      <c r="B552" s="241"/>
      <c r="C552" s="242"/>
      <c r="D552" s="226" t="s">
        <v>175</v>
      </c>
      <c r="E552" s="243" t="s">
        <v>20</v>
      </c>
      <c r="F552" s="244" t="s">
        <v>22</v>
      </c>
      <c r="G552" s="242"/>
      <c r="H552" s="245">
        <v>1</v>
      </c>
      <c r="I552" s="246"/>
      <c r="J552" s="242"/>
      <c r="K552" s="242"/>
      <c r="L552" s="247"/>
      <c r="M552" s="248"/>
      <c r="N552" s="249"/>
      <c r="O552" s="249"/>
      <c r="P552" s="249"/>
      <c r="Q552" s="249"/>
      <c r="R552" s="249"/>
      <c r="S552" s="249"/>
      <c r="T552" s="250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51" t="s">
        <v>175</v>
      </c>
      <c r="AU552" s="251" t="s">
        <v>85</v>
      </c>
      <c r="AV552" s="14" t="s">
        <v>85</v>
      </c>
      <c r="AW552" s="14" t="s">
        <v>39</v>
      </c>
      <c r="AX552" s="14" t="s">
        <v>22</v>
      </c>
      <c r="AY552" s="251" t="s">
        <v>164</v>
      </c>
    </row>
    <row r="553" s="12" customFormat="1" ht="22.8" customHeight="1">
      <c r="A553" s="12"/>
      <c r="B553" s="197"/>
      <c r="C553" s="198"/>
      <c r="D553" s="199" t="s">
        <v>76</v>
      </c>
      <c r="E553" s="211" t="s">
        <v>785</v>
      </c>
      <c r="F553" s="211" t="s">
        <v>786</v>
      </c>
      <c r="G553" s="198"/>
      <c r="H553" s="198"/>
      <c r="I553" s="201"/>
      <c r="J553" s="212">
        <f>BK553</f>
        <v>0</v>
      </c>
      <c r="K553" s="198"/>
      <c r="L553" s="203"/>
      <c r="M553" s="204"/>
      <c r="N553" s="205"/>
      <c r="O553" s="205"/>
      <c r="P553" s="206">
        <f>SUM(P554:P580)</f>
        <v>0</v>
      </c>
      <c r="Q553" s="205"/>
      <c r="R553" s="206">
        <f>SUM(R554:R580)</f>
        <v>0</v>
      </c>
      <c r="S553" s="205"/>
      <c r="T553" s="207">
        <f>SUM(T554:T580)</f>
        <v>0</v>
      </c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R553" s="208" t="s">
        <v>200</v>
      </c>
      <c r="AT553" s="209" t="s">
        <v>76</v>
      </c>
      <c r="AU553" s="209" t="s">
        <v>22</v>
      </c>
      <c r="AY553" s="208" t="s">
        <v>164</v>
      </c>
      <c r="BK553" s="210">
        <f>SUM(BK554:BK580)</f>
        <v>0</v>
      </c>
    </row>
    <row r="554" s="2" customFormat="1" ht="14.4" customHeight="1">
      <c r="A554" s="39"/>
      <c r="B554" s="40"/>
      <c r="C554" s="213" t="s">
        <v>787</v>
      </c>
      <c r="D554" s="213" t="s">
        <v>166</v>
      </c>
      <c r="E554" s="214" t="s">
        <v>788</v>
      </c>
      <c r="F554" s="215" t="s">
        <v>789</v>
      </c>
      <c r="G554" s="216" t="s">
        <v>744</v>
      </c>
      <c r="H554" s="217">
        <v>33</v>
      </c>
      <c r="I554" s="218"/>
      <c r="J554" s="219">
        <f>ROUND(I554*H554,2)</f>
        <v>0</v>
      </c>
      <c r="K554" s="215" t="s">
        <v>170</v>
      </c>
      <c r="L554" s="45"/>
      <c r="M554" s="220" t="s">
        <v>20</v>
      </c>
      <c r="N554" s="221" t="s">
        <v>48</v>
      </c>
      <c r="O554" s="85"/>
      <c r="P554" s="222">
        <f>O554*H554</f>
        <v>0</v>
      </c>
      <c r="Q554" s="222">
        <v>0</v>
      </c>
      <c r="R554" s="222">
        <f>Q554*H554</f>
        <v>0</v>
      </c>
      <c r="S554" s="222">
        <v>0</v>
      </c>
      <c r="T554" s="223">
        <f>S554*H554</f>
        <v>0</v>
      </c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R554" s="224" t="s">
        <v>745</v>
      </c>
      <c r="AT554" s="224" t="s">
        <v>166</v>
      </c>
      <c r="AU554" s="224" t="s">
        <v>85</v>
      </c>
      <c r="AY554" s="18" t="s">
        <v>164</v>
      </c>
      <c r="BE554" s="225">
        <f>IF(N554="základní",J554,0)</f>
        <v>0</v>
      </c>
      <c r="BF554" s="225">
        <f>IF(N554="snížená",J554,0)</f>
        <v>0</v>
      </c>
      <c r="BG554" s="225">
        <f>IF(N554="zákl. přenesená",J554,0)</f>
        <v>0</v>
      </c>
      <c r="BH554" s="225">
        <f>IF(N554="sníž. přenesená",J554,0)</f>
        <v>0</v>
      </c>
      <c r="BI554" s="225">
        <f>IF(N554="nulová",J554,0)</f>
        <v>0</v>
      </c>
      <c r="BJ554" s="18" t="s">
        <v>22</v>
      </c>
      <c r="BK554" s="225">
        <f>ROUND(I554*H554,2)</f>
        <v>0</v>
      </c>
      <c r="BL554" s="18" t="s">
        <v>745</v>
      </c>
      <c r="BM554" s="224" t="s">
        <v>790</v>
      </c>
    </row>
    <row r="555" s="2" customFormat="1">
      <c r="A555" s="39"/>
      <c r="B555" s="40"/>
      <c r="C555" s="41"/>
      <c r="D555" s="226" t="s">
        <v>173</v>
      </c>
      <c r="E555" s="41"/>
      <c r="F555" s="227" t="s">
        <v>789</v>
      </c>
      <c r="G555" s="41"/>
      <c r="H555" s="41"/>
      <c r="I555" s="228"/>
      <c r="J555" s="41"/>
      <c r="K555" s="41"/>
      <c r="L555" s="45"/>
      <c r="M555" s="229"/>
      <c r="N555" s="230"/>
      <c r="O555" s="85"/>
      <c r="P555" s="85"/>
      <c r="Q555" s="85"/>
      <c r="R555" s="85"/>
      <c r="S555" s="85"/>
      <c r="T555" s="86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T555" s="18" t="s">
        <v>173</v>
      </c>
      <c r="AU555" s="18" t="s">
        <v>85</v>
      </c>
    </row>
    <row r="556" s="13" customFormat="1">
      <c r="A556" s="13"/>
      <c r="B556" s="231"/>
      <c r="C556" s="232"/>
      <c r="D556" s="226" t="s">
        <v>175</v>
      </c>
      <c r="E556" s="233" t="s">
        <v>20</v>
      </c>
      <c r="F556" s="234" t="s">
        <v>791</v>
      </c>
      <c r="G556" s="232"/>
      <c r="H556" s="233" t="s">
        <v>20</v>
      </c>
      <c r="I556" s="235"/>
      <c r="J556" s="232"/>
      <c r="K556" s="232"/>
      <c r="L556" s="236"/>
      <c r="M556" s="237"/>
      <c r="N556" s="238"/>
      <c r="O556" s="238"/>
      <c r="P556" s="238"/>
      <c r="Q556" s="238"/>
      <c r="R556" s="238"/>
      <c r="S556" s="238"/>
      <c r="T556" s="239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240" t="s">
        <v>175</v>
      </c>
      <c r="AU556" s="240" t="s">
        <v>85</v>
      </c>
      <c r="AV556" s="13" t="s">
        <v>22</v>
      </c>
      <c r="AW556" s="13" t="s">
        <v>39</v>
      </c>
      <c r="AX556" s="13" t="s">
        <v>77</v>
      </c>
      <c r="AY556" s="240" t="s">
        <v>164</v>
      </c>
    </row>
    <row r="557" s="14" customFormat="1">
      <c r="A557" s="14"/>
      <c r="B557" s="241"/>
      <c r="C557" s="242"/>
      <c r="D557" s="226" t="s">
        <v>175</v>
      </c>
      <c r="E557" s="243" t="s">
        <v>20</v>
      </c>
      <c r="F557" s="244" t="s">
        <v>351</v>
      </c>
      <c r="G557" s="242"/>
      <c r="H557" s="245">
        <v>24</v>
      </c>
      <c r="I557" s="246"/>
      <c r="J557" s="242"/>
      <c r="K557" s="242"/>
      <c r="L557" s="247"/>
      <c r="M557" s="248"/>
      <c r="N557" s="249"/>
      <c r="O557" s="249"/>
      <c r="P557" s="249"/>
      <c r="Q557" s="249"/>
      <c r="R557" s="249"/>
      <c r="S557" s="249"/>
      <c r="T557" s="250"/>
      <c r="U557" s="14"/>
      <c r="V557" s="14"/>
      <c r="W557" s="14"/>
      <c r="X557" s="14"/>
      <c r="Y557" s="14"/>
      <c r="Z557" s="14"/>
      <c r="AA557" s="14"/>
      <c r="AB557" s="14"/>
      <c r="AC557" s="14"/>
      <c r="AD557" s="14"/>
      <c r="AE557" s="14"/>
      <c r="AT557" s="251" t="s">
        <v>175</v>
      </c>
      <c r="AU557" s="251" t="s">
        <v>85</v>
      </c>
      <c r="AV557" s="14" t="s">
        <v>85</v>
      </c>
      <c r="AW557" s="14" t="s">
        <v>39</v>
      </c>
      <c r="AX557" s="14" t="s">
        <v>77</v>
      </c>
      <c r="AY557" s="251" t="s">
        <v>164</v>
      </c>
    </row>
    <row r="558" s="13" customFormat="1">
      <c r="A558" s="13"/>
      <c r="B558" s="231"/>
      <c r="C558" s="232"/>
      <c r="D558" s="226" t="s">
        <v>175</v>
      </c>
      <c r="E558" s="233" t="s">
        <v>20</v>
      </c>
      <c r="F558" s="234" t="s">
        <v>792</v>
      </c>
      <c r="G558" s="232"/>
      <c r="H558" s="233" t="s">
        <v>20</v>
      </c>
      <c r="I558" s="235"/>
      <c r="J558" s="232"/>
      <c r="K558" s="232"/>
      <c r="L558" s="236"/>
      <c r="M558" s="237"/>
      <c r="N558" s="238"/>
      <c r="O558" s="238"/>
      <c r="P558" s="238"/>
      <c r="Q558" s="238"/>
      <c r="R558" s="238"/>
      <c r="S558" s="238"/>
      <c r="T558" s="239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40" t="s">
        <v>175</v>
      </c>
      <c r="AU558" s="240" t="s">
        <v>85</v>
      </c>
      <c r="AV558" s="13" t="s">
        <v>22</v>
      </c>
      <c r="AW558" s="13" t="s">
        <v>39</v>
      </c>
      <c r="AX558" s="13" t="s">
        <v>77</v>
      </c>
      <c r="AY558" s="240" t="s">
        <v>164</v>
      </c>
    </row>
    <row r="559" s="14" customFormat="1">
      <c r="A559" s="14"/>
      <c r="B559" s="241"/>
      <c r="C559" s="242"/>
      <c r="D559" s="226" t="s">
        <v>175</v>
      </c>
      <c r="E559" s="243" t="s">
        <v>20</v>
      </c>
      <c r="F559" s="244" t="s">
        <v>235</v>
      </c>
      <c r="G559" s="242"/>
      <c r="H559" s="245">
        <v>9</v>
      </c>
      <c r="I559" s="246"/>
      <c r="J559" s="242"/>
      <c r="K559" s="242"/>
      <c r="L559" s="247"/>
      <c r="M559" s="248"/>
      <c r="N559" s="249"/>
      <c r="O559" s="249"/>
      <c r="P559" s="249"/>
      <c r="Q559" s="249"/>
      <c r="R559" s="249"/>
      <c r="S559" s="249"/>
      <c r="T559" s="250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51" t="s">
        <v>175</v>
      </c>
      <c r="AU559" s="251" t="s">
        <v>85</v>
      </c>
      <c r="AV559" s="14" t="s">
        <v>85</v>
      </c>
      <c r="AW559" s="14" t="s">
        <v>39</v>
      </c>
      <c r="AX559" s="14" t="s">
        <v>77</v>
      </c>
      <c r="AY559" s="251" t="s">
        <v>164</v>
      </c>
    </row>
    <row r="560" s="15" customFormat="1">
      <c r="A560" s="15"/>
      <c r="B560" s="252"/>
      <c r="C560" s="253"/>
      <c r="D560" s="226" t="s">
        <v>175</v>
      </c>
      <c r="E560" s="254" t="s">
        <v>20</v>
      </c>
      <c r="F560" s="255" t="s">
        <v>225</v>
      </c>
      <c r="G560" s="253"/>
      <c r="H560" s="256">
        <v>33</v>
      </c>
      <c r="I560" s="257"/>
      <c r="J560" s="253"/>
      <c r="K560" s="253"/>
      <c r="L560" s="258"/>
      <c r="M560" s="259"/>
      <c r="N560" s="260"/>
      <c r="O560" s="260"/>
      <c r="P560" s="260"/>
      <c r="Q560" s="260"/>
      <c r="R560" s="260"/>
      <c r="S560" s="260"/>
      <c r="T560" s="261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T560" s="262" t="s">
        <v>175</v>
      </c>
      <c r="AU560" s="262" t="s">
        <v>85</v>
      </c>
      <c r="AV560" s="15" t="s">
        <v>171</v>
      </c>
      <c r="AW560" s="15" t="s">
        <v>39</v>
      </c>
      <c r="AX560" s="15" t="s">
        <v>22</v>
      </c>
      <c r="AY560" s="262" t="s">
        <v>164</v>
      </c>
    </row>
    <row r="561" s="2" customFormat="1" ht="14.4" customHeight="1">
      <c r="A561" s="39"/>
      <c r="B561" s="40"/>
      <c r="C561" s="213" t="s">
        <v>793</v>
      </c>
      <c r="D561" s="213" t="s">
        <v>166</v>
      </c>
      <c r="E561" s="214" t="s">
        <v>794</v>
      </c>
      <c r="F561" s="215" t="s">
        <v>795</v>
      </c>
      <c r="G561" s="216" t="s">
        <v>744</v>
      </c>
      <c r="H561" s="217">
        <v>9</v>
      </c>
      <c r="I561" s="218"/>
      <c r="J561" s="219">
        <f>ROUND(I561*H561,2)</f>
        <v>0</v>
      </c>
      <c r="K561" s="215" t="s">
        <v>170</v>
      </c>
      <c r="L561" s="45"/>
      <c r="M561" s="220" t="s">
        <v>20</v>
      </c>
      <c r="N561" s="221" t="s">
        <v>48</v>
      </c>
      <c r="O561" s="85"/>
      <c r="P561" s="222">
        <f>O561*H561</f>
        <v>0</v>
      </c>
      <c r="Q561" s="222">
        <v>0</v>
      </c>
      <c r="R561" s="222">
        <f>Q561*H561</f>
        <v>0</v>
      </c>
      <c r="S561" s="222">
        <v>0</v>
      </c>
      <c r="T561" s="223">
        <f>S561*H561</f>
        <v>0</v>
      </c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R561" s="224" t="s">
        <v>745</v>
      </c>
      <c r="AT561" s="224" t="s">
        <v>166</v>
      </c>
      <c r="AU561" s="224" t="s">
        <v>85</v>
      </c>
      <c r="AY561" s="18" t="s">
        <v>164</v>
      </c>
      <c r="BE561" s="225">
        <f>IF(N561="základní",J561,0)</f>
        <v>0</v>
      </c>
      <c r="BF561" s="225">
        <f>IF(N561="snížená",J561,0)</f>
        <v>0</v>
      </c>
      <c r="BG561" s="225">
        <f>IF(N561="zákl. přenesená",J561,0)</f>
        <v>0</v>
      </c>
      <c r="BH561" s="225">
        <f>IF(N561="sníž. přenesená",J561,0)</f>
        <v>0</v>
      </c>
      <c r="BI561" s="225">
        <f>IF(N561="nulová",J561,0)</f>
        <v>0</v>
      </c>
      <c r="BJ561" s="18" t="s">
        <v>22</v>
      </c>
      <c r="BK561" s="225">
        <f>ROUND(I561*H561,2)</f>
        <v>0</v>
      </c>
      <c r="BL561" s="18" t="s">
        <v>745</v>
      </c>
      <c r="BM561" s="224" t="s">
        <v>796</v>
      </c>
    </row>
    <row r="562" s="2" customFormat="1">
      <c r="A562" s="39"/>
      <c r="B562" s="40"/>
      <c r="C562" s="41"/>
      <c r="D562" s="226" t="s">
        <v>173</v>
      </c>
      <c r="E562" s="41"/>
      <c r="F562" s="227" t="s">
        <v>795</v>
      </c>
      <c r="G562" s="41"/>
      <c r="H562" s="41"/>
      <c r="I562" s="228"/>
      <c r="J562" s="41"/>
      <c r="K562" s="41"/>
      <c r="L562" s="45"/>
      <c r="M562" s="229"/>
      <c r="N562" s="230"/>
      <c r="O562" s="85"/>
      <c r="P562" s="85"/>
      <c r="Q562" s="85"/>
      <c r="R562" s="85"/>
      <c r="S562" s="85"/>
      <c r="T562" s="86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T562" s="18" t="s">
        <v>173</v>
      </c>
      <c r="AU562" s="18" t="s">
        <v>85</v>
      </c>
    </row>
    <row r="563" s="13" customFormat="1">
      <c r="A563" s="13"/>
      <c r="B563" s="231"/>
      <c r="C563" s="232"/>
      <c r="D563" s="226" t="s">
        <v>175</v>
      </c>
      <c r="E563" s="233" t="s">
        <v>20</v>
      </c>
      <c r="F563" s="234" t="s">
        <v>797</v>
      </c>
      <c r="G563" s="232"/>
      <c r="H563" s="233" t="s">
        <v>20</v>
      </c>
      <c r="I563" s="235"/>
      <c r="J563" s="232"/>
      <c r="K563" s="232"/>
      <c r="L563" s="236"/>
      <c r="M563" s="237"/>
      <c r="N563" s="238"/>
      <c r="O563" s="238"/>
      <c r="P563" s="238"/>
      <c r="Q563" s="238"/>
      <c r="R563" s="238"/>
      <c r="S563" s="238"/>
      <c r="T563" s="239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40" t="s">
        <v>175</v>
      </c>
      <c r="AU563" s="240" t="s">
        <v>85</v>
      </c>
      <c r="AV563" s="13" t="s">
        <v>22</v>
      </c>
      <c r="AW563" s="13" t="s">
        <v>39</v>
      </c>
      <c r="AX563" s="13" t="s">
        <v>77</v>
      </c>
      <c r="AY563" s="240" t="s">
        <v>164</v>
      </c>
    </row>
    <row r="564" s="14" customFormat="1">
      <c r="A564" s="14"/>
      <c r="B564" s="241"/>
      <c r="C564" s="242"/>
      <c r="D564" s="226" t="s">
        <v>175</v>
      </c>
      <c r="E564" s="243" t="s">
        <v>20</v>
      </c>
      <c r="F564" s="244" t="s">
        <v>235</v>
      </c>
      <c r="G564" s="242"/>
      <c r="H564" s="245">
        <v>9</v>
      </c>
      <c r="I564" s="246"/>
      <c r="J564" s="242"/>
      <c r="K564" s="242"/>
      <c r="L564" s="247"/>
      <c r="M564" s="248"/>
      <c r="N564" s="249"/>
      <c r="O564" s="249"/>
      <c r="P564" s="249"/>
      <c r="Q564" s="249"/>
      <c r="R564" s="249"/>
      <c r="S564" s="249"/>
      <c r="T564" s="250"/>
      <c r="U564" s="14"/>
      <c r="V564" s="14"/>
      <c r="W564" s="14"/>
      <c r="X564" s="14"/>
      <c r="Y564" s="14"/>
      <c r="Z564" s="14"/>
      <c r="AA564" s="14"/>
      <c r="AB564" s="14"/>
      <c r="AC564" s="14"/>
      <c r="AD564" s="14"/>
      <c r="AE564" s="14"/>
      <c r="AT564" s="251" t="s">
        <v>175</v>
      </c>
      <c r="AU564" s="251" t="s">
        <v>85</v>
      </c>
      <c r="AV564" s="14" t="s">
        <v>85</v>
      </c>
      <c r="AW564" s="14" t="s">
        <v>39</v>
      </c>
      <c r="AX564" s="14" t="s">
        <v>22</v>
      </c>
      <c r="AY564" s="251" t="s">
        <v>164</v>
      </c>
    </row>
    <row r="565" s="2" customFormat="1" ht="14.4" customHeight="1">
      <c r="A565" s="39"/>
      <c r="B565" s="40"/>
      <c r="C565" s="213" t="s">
        <v>798</v>
      </c>
      <c r="D565" s="213" t="s">
        <v>166</v>
      </c>
      <c r="E565" s="214" t="s">
        <v>799</v>
      </c>
      <c r="F565" s="215" t="s">
        <v>800</v>
      </c>
      <c r="G565" s="216" t="s">
        <v>744</v>
      </c>
      <c r="H565" s="217">
        <v>9</v>
      </c>
      <c r="I565" s="218"/>
      <c r="J565" s="219">
        <f>ROUND(I565*H565,2)</f>
        <v>0</v>
      </c>
      <c r="K565" s="215" t="s">
        <v>170</v>
      </c>
      <c r="L565" s="45"/>
      <c r="M565" s="220" t="s">
        <v>20</v>
      </c>
      <c r="N565" s="221" t="s">
        <v>48</v>
      </c>
      <c r="O565" s="85"/>
      <c r="P565" s="222">
        <f>O565*H565</f>
        <v>0</v>
      </c>
      <c r="Q565" s="222">
        <v>0</v>
      </c>
      <c r="R565" s="222">
        <f>Q565*H565</f>
        <v>0</v>
      </c>
      <c r="S565" s="222">
        <v>0</v>
      </c>
      <c r="T565" s="223">
        <f>S565*H565</f>
        <v>0</v>
      </c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R565" s="224" t="s">
        <v>745</v>
      </c>
      <c r="AT565" s="224" t="s">
        <v>166</v>
      </c>
      <c r="AU565" s="224" t="s">
        <v>85</v>
      </c>
      <c r="AY565" s="18" t="s">
        <v>164</v>
      </c>
      <c r="BE565" s="225">
        <f>IF(N565="základní",J565,0)</f>
        <v>0</v>
      </c>
      <c r="BF565" s="225">
        <f>IF(N565="snížená",J565,0)</f>
        <v>0</v>
      </c>
      <c r="BG565" s="225">
        <f>IF(N565="zákl. přenesená",J565,0)</f>
        <v>0</v>
      </c>
      <c r="BH565" s="225">
        <f>IF(N565="sníž. přenesená",J565,0)</f>
        <v>0</v>
      </c>
      <c r="BI565" s="225">
        <f>IF(N565="nulová",J565,0)</f>
        <v>0</v>
      </c>
      <c r="BJ565" s="18" t="s">
        <v>22</v>
      </c>
      <c r="BK565" s="225">
        <f>ROUND(I565*H565,2)</f>
        <v>0</v>
      </c>
      <c r="BL565" s="18" t="s">
        <v>745</v>
      </c>
      <c r="BM565" s="224" t="s">
        <v>801</v>
      </c>
    </row>
    <row r="566" s="2" customFormat="1">
      <c r="A566" s="39"/>
      <c r="B566" s="40"/>
      <c r="C566" s="41"/>
      <c r="D566" s="226" t="s">
        <v>173</v>
      </c>
      <c r="E566" s="41"/>
      <c r="F566" s="227" t="s">
        <v>800</v>
      </c>
      <c r="G566" s="41"/>
      <c r="H566" s="41"/>
      <c r="I566" s="228"/>
      <c r="J566" s="41"/>
      <c r="K566" s="41"/>
      <c r="L566" s="45"/>
      <c r="M566" s="229"/>
      <c r="N566" s="230"/>
      <c r="O566" s="85"/>
      <c r="P566" s="85"/>
      <c r="Q566" s="85"/>
      <c r="R566" s="85"/>
      <c r="S566" s="85"/>
      <c r="T566" s="86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T566" s="18" t="s">
        <v>173</v>
      </c>
      <c r="AU566" s="18" t="s">
        <v>85</v>
      </c>
    </row>
    <row r="567" s="13" customFormat="1">
      <c r="A567" s="13"/>
      <c r="B567" s="231"/>
      <c r="C567" s="232"/>
      <c r="D567" s="226" t="s">
        <v>175</v>
      </c>
      <c r="E567" s="233" t="s">
        <v>20</v>
      </c>
      <c r="F567" s="234" t="s">
        <v>802</v>
      </c>
      <c r="G567" s="232"/>
      <c r="H567" s="233" t="s">
        <v>20</v>
      </c>
      <c r="I567" s="235"/>
      <c r="J567" s="232"/>
      <c r="K567" s="232"/>
      <c r="L567" s="236"/>
      <c r="M567" s="237"/>
      <c r="N567" s="238"/>
      <c r="O567" s="238"/>
      <c r="P567" s="238"/>
      <c r="Q567" s="238"/>
      <c r="R567" s="238"/>
      <c r="S567" s="238"/>
      <c r="T567" s="239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40" t="s">
        <v>175</v>
      </c>
      <c r="AU567" s="240" t="s">
        <v>85</v>
      </c>
      <c r="AV567" s="13" t="s">
        <v>22</v>
      </c>
      <c r="AW567" s="13" t="s">
        <v>39</v>
      </c>
      <c r="AX567" s="13" t="s">
        <v>77</v>
      </c>
      <c r="AY567" s="240" t="s">
        <v>164</v>
      </c>
    </row>
    <row r="568" s="14" customFormat="1">
      <c r="A568" s="14"/>
      <c r="B568" s="241"/>
      <c r="C568" s="242"/>
      <c r="D568" s="226" t="s">
        <v>175</v>
      </c>
      <c r="E568" s="243" t="s">
        <v>20</v>
      </c>
      <c r="F568" s="244" t="s">
        <v>235</v>
      </c>
      <c r="G568" s="242"/>
      <c r="H568" s="245">
        <v>9</v>
      </c>
      <c r="I568" s="246"/>
      <c r="J568" s="242"/>
      <c r="K568" s="242"/>
      <c r="L568" s="247"/>
      <c r="M568" s="248"/>
      <c r="N568" s="249"/>
      <c r="O568" s="249"/>
      <c r="P568" s="249"/>
      <c r="Q568" s="249"/>
      <c r="R568" s="249"/>
      <c r="S568" s="249"/>
      <c r="T568" s="250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51" t="s">
        <v>175</v>
      </c>
      <c r="AU568" s="251" t="s">
        <v>85</v>
      </c>
      <c r="AV568" s="14" t="s">
        <v>85</v>
      </c>
      <c r="AW568" s="14" t="s">
        <v>39</v>
      </c>
      <c r="AX568" s="14" t="s">
        <v>22</v>
      </c>
      <c r="AY568" s="251" t="s">
        <v>164</v>
      </c>
    </row>
    <row r="569" s="2" customFormat="1" ht="14.4" customHeight="1">
      <c r="A569" s="39"/>
      <c r="B569" s="40"/>
      <c r="C569" s="213" t="s">
        <v>803</v>
      </c>
      <c r="D569" s="213" t="s">
        <v>166</v>
      </c>
      <c r="E569" s="214" t="s">
        <v>804</v>
      </c>
      <c r="F569" s="215" t="s">
        <v>805</v>
      </c>
      <c r="G569" s="216" t="s">
        <v>744</v>
      </c>
      <c r="H569" s="217">
        <v>1</v>
      </c>
      <c r="I569" s="218"/>
      <c r="J569" s="219">
        <f>ROUND(I569*H569,2)</f>
        <v>0</v>
      </c>
      <c r="K569" s="215" t="s">
        <v>170</v>
      </c>
      <c r="L569" s="45"/>
      <c r="M569" s="220" t="s">
        <v>20</v>
      </c>
      <c r="N569" s="221" t="s">
        <v>48</v>
      </c>
      <c r="O569" s="85"/>
      <c r="P569" s="222">
        <f>O569*H569</f>
        <v>0</v>
      </c>
      <c r="Q569" s="222">
        <v>0</v>
      </c>
      <c r="R569" s="222">
        <f>Q569*H569</f>
        <v>0</v>
      </c>
      <c r="S569" s="222">
        <v>0</v>
      </c>
      <c r="T569" s="223">
        <f>S569*H569</f>
        <v>0</v>
      </c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R569" s="224" t="s">
        <v>745</v>
      </c>
      <c r="AT569" s="224" t="s">
        <v>166</v>
      </c>
      <c r="AU569" s="224" t="s">
        <v>85</v>
      </c>
      <c r="AY569" s="18" t="s">
        <v>164</v>
      </c>
      <c r="BE569" s="225">
        <f>IF(N569="základní",J569,0)</f>
        <v>0</v>
      </c>
      <c r="BF569" s="225">
        <f>IF(N569="snížená",J569,0)</f>
        <v>0</v>
      </c>
      <c r="BG569" s="225">
        <f>IF(N569="zákl. přenesená",J569,0)</f>
        <v>0</v>
      </c>
      <c r="BH569" s="225">
        <f>IF(N569="sníž. přenesená",J569,0)</f>
        <v>0</v>
      </c>
      <c r="BI569" s="225">
        <f>IF(N569="nulová",J569,0)</f>
        <v>0</v>
      </c>
      <c r="BJ569" s="18" t="s">
        <v>22</v>
      </c>
      <c r="BK569" s="225">
        <f>ROUND(I569*H569,2)</f>
        <v>0</v>
      </c>
      <c r="BL569" s="18" t="s">
        <v>745</v>
      </c>
      <c r="BM569" s="224" t="s">
        <v>806</v>
      </c>
    </row>
    <row r="570" s="2" customFormat="1">
      <c r="A570" s="39"/>
      <c r="B570" s="40"/>
      <c r="C570" s="41"/>
      <c r="D570" s="226" t="s">
        <v>173</v>
      </c>
      <c r="E570" s="41"/>
      <c r="F570" s="227" t="s">
        <v>805</v>
      </c>
      <c r="G570" s="41"/>
      <c r="H570" s="41"/>
      <c r="I570" s="228"/>
      <c r="J570" s="41"/>
      <c r="K570" s="41"/>
      <c r="L570" s="45"/>
      <c r="M570" s="229"/>
      <c r="N570" s="230"/>
      <c r="O570" s="85"/>
      <c r="P570" s="85"/>
      <c r="Q570" s="85"/>
      <c r="R570" s="85"/>
      <c r="S570" s="85"/>
      <c r="T570" s="86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T570" s="18" t="s">
        <v>173</v>
      </c>
      <c r="AU570" s="18" t="s">
        <v>85</v>
      </c>
    </row>
    <row r="571" s="13" customFormat="1">
      <c r="A571" s="13"/>
      <c r="B571" s="231"/>
      <c r="C571" s="232"/>
      <c r="D571" s="226" t="s">
        <v>175</v>
      </c>
      <c r="E571" s="233" t="s">
        <v>20</v>
      </c>
      <c r="F571" s="234" t="s">
        <v>807</v>
      </c>
      <c r="G571" s="232"/>
      <c r="H571" s="233" t="s">
        <v>20</v>
      </c>
      <c r="I571" s="235"/>
      <c r="J571" s="232"/>
      <c r="K571" s="232"/>
      <c r="L571" s="236"/>
      <c r="M571" s="237"/>
      <c r="N571" s="238"/>
      <c r="O571" s="238"/>
      <c r="P571" s="238"/>
      <c r="Q571" s="238"/>
      <c r="R571" s="238"/>
      <c r="S571" s="238"/>
      <c r="T571" s="239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40" t="s">
        <v>175</v>
      </c>
      <c r="AU571" s="240" t="s">
        <v>85</v>
      </c>
      <c r="AV571" s="13" t="s">
        <v>22</v>
      </c>
      <c r="AW571" s="13" t="s">
        <v>39</v>
      </c>
      <c r="AX571" s="13" t="s">
        <v>77</v>
      </c>
      <c r="AY571" s="240" t="s">
        <v>164</v>
      </c>
    </row>
    <row r="572" s="14" customFormat="1">
      <c r="A572" s="14"/>
      <c r="B572" s="241"/>
      <c r="C572" s="242"/>
      <c r="D572" s="226" t="s">
        <v>175</v>
      </c>
      <c r="E572" s="243" t="s">
        <v>20</v>
      </c>
      <c r="F572" s="244" t="s">
        <v>22</v>
      </c>
      <c r="G572" s="242"/>
      <c r="H572" s="245">
        <v>1</v>
      </c>
      <c r="I572" s="246"/>
      <c r="J572" s="242"/>
      <c r="K572" s="242"/>
      <c r="L572" s="247"/>
      <c r="M572" s="248"/>
      <c r="N572" s="249"/>
      <c r="O572" s="249"/>
      <c r="P572" s="249"/>
      <c r="Q572" s="249"/>
      <c r="R572" s="249"/>
      <c r="S572" s="249"/>
      <c r="T572" s="250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51" t="s">
        <v>175</v>
      </c>
      <c r="AU572" s="251" t="s">
        <v>85</v>
      </c>
      <c r="AV572" s="14" t="s">
        <v>85</v>
      </c>
      <c r="AW572" s="14" t="s">
        <v>39</v>
      </c>
      <c r="AX572" s="14" t="s">
        <v>22</v>
      </c>
      <c r="AY572" s="251" t="s">
        <v>164</v>
      </c>
    </row>
    <row r="573" s="2" customFormat="1" ht="14.4" customHeight="1">
      <c r="A573" s="39"/>
      <c r="B573" s="40"/>
      <c r="C573" s="213" t="s">
        <v>808</v>
      </c>
      <c r="D573" s="213" t="s">
        <v>166</v>
      </c>
      <c r="E573" s="214" t="s">
        <v>809</v>
      </c>
      <c r="F573" s="215" t="s">
        <v>810</v>
      </c>
      <c r="G573" s="216" t="s">
        <v>751</v>
      </c>
      <c r="H573" s="217">
        <v>1</v>
      </c>
      <c r="I573" s="218"/>
      <c r="J573" s="219">
        <f>ROUND(I573*H573,2)</f>
        <v>0</v>
      </c>
      <c r="K573" s="215" t="s">
        <v>170</v>
      </c>
      <c r="L573" s="45"/>
      <c r="M573" s="220" t="s">
        <v>20</v>
      </c>
      <c r="N573" s="221" t="s">
        <v>48</v>
      </c>
      <c r="O573" s="85"/>
      <c r="P573" s="222">
        <f>O573*H573</f>
        <v>0</v>
      </c>
      <c r="Q573" s="222">
        <v>0</v>
      </c>
      <c r="R573" s="222">
        <f>Q573*H573</f>
        <v>0</v>
      </c>
      <c r="S573" s="222">
        <v>0</v>
      </c>
      <c r="T573" s="223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24" t="s">
        <v>745</v>
      </c>
      <c r="AT573" s="224" t="s">
        <v>166</v>
      </c>
      <c r="AU573" s="224" t="s">
        <v>85</v>
      </c>
      <c r="AY573" s="18" t="s">
        <v>164</v>
      </c>
      <c r="BE573" s="225">
        <f>IF(N573="základní",J573,0)</f>
        <v>0</v>
      </c>
      <c r="BF573" s="225">
        <f>IF(N573="snížená",J573,0)</f>
        <v>0</v>
      </c>
      <c r="BG573" s="225">
        <f>IF(N573="zákl. přenesená",J573,0)</f>
        <v>0</v>
      </c>
      <c r="BH573" s="225">
        <f>IF(N573="sníž. přenesená",J573,0)</f>
        <v>0</v>
      </c>
      <c r="BI573" s="225">
        <f>IF(N573="nulová",J573,0)</f>
        <v>0</v>
      </c>
      <c r="BJ573" s="18" t="s">
        <v>22</v>
      </c>
      <c r="BK573" s="225">
        <f>ROUND(I573*H573,2)</f>
        <v>0</v>
      </c>
      <c r="BL573" s="18" t="s">
        <v>745</v>
      </c>
      <c r="BM573" s="224" t="s">
        <v>811</v>
      </c>
    </row>
    <row r="574" s="2" customFormat="1">
      <c r="A574" s="39"/>
      <c r="B574" s="40"/>
      <c r="C574" s="41"/>
      <c r="D574" s="226" t="s">
        <v>173</v>
      </c>
      <c r="E574" s="41"/>
      <c r="F574" s="227" t="s">
        <v>810</v>
      </c>
      <c r="G574" s="41"/>
      <c r="H574" s="41"/>
      <c r="I574" s="228"/>
      <c r="J574" s="41"/>
      <c r="K574" s="41"/>
      <c r="L574" s="45"/>
      <c r="M574" s="229"/>
      <c r="N574" s="230"/>
      <c r="O574" s="85"/>
      <c r="P574" s="85"/>
      <c r="Q574" s="85"/>
      <c r="R574" s="85"/>
      <c r="S574" s="85"/>
      <c r="T574" s="86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T574" s="18" t="s">
        <v>173</v>
      </c>
      <c r="AU574" s="18" t="s">
        <v>85</v>
      </c>
    </row>
    <row r="575" s="13" customFormat="1">
      <c r="A575" s="13"/>
      <c r="B575" s="231"/>
      <c r="C575" s="232"/>
      <c r="D575" s="226" t="s">
        <v>175</v>
      </c>
      <c r="E575" s="233" t="s">
        <v>20</v>
      </c>
      <c r="F575" s="234" t="s">
        <v>812</v>
      </c>
      <c r="G575" s="232"/>
      <c r="H575" s="233" t="s">
        <v>20</v>
      </c>
      <c r="I575" s="235"/>
      <c r="J575" s="232"/>
      <c r="K575" s="232"/>
      <c r="L575" s="236"/>
      <c r="M575" s="237"/>
      <c r="N575" s="238"/>
      <c r="O575" s="238"/>
      <c r="P575" s="238"/>
      <c r="Q575" s="238"/>
      <c r="R575" s="238"/>
      <c r="S575" s="238"/>
      <c r="T575" s="239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240" t="s">
        <v>175</v>
      </c>
      <c r="AU575" s="240" t="s">
        <v>85</v>
      </c>
      <c r="AV575" s="13" t="s">
        <v>22</v>
      </c>
      <c r="AW575" s="13" t="s">
        <v>39</v>
      </c>
      <c r="AX575" s="13" t="s">
        <v>77</v>
      </c>
      <c r="AY575" s="240" t="s">
        <v>164</v>
      </c>
    </row>
    <row r="576" s="14" customFormat="1">
      <c r="A576" s="14"/>
      <c r="B576" s="241"/>
      <c r="C576" s="242"/>
      <c r="D576" s="226" t="s">
        <v>175</v>
      </c>
      <c r="E576" s="243" t="s">
        <v>20</v>
      </c>
      <c r="F576" s="244" t="s">
        <v>22</v>
      </c>
      <c r="G576" s="242"/>
      <c r="H576" s="245">
        <v>1</v>
      </c>
      <c r="I576" s="246"/>
      <c r="J576" s="242"/>
      <c r="K576" s="242"/>
      <c r="L576" s="247"/>
      <c r="M576" s="248"/>
      <c r="N576" s="249"/>
      <c r="O576" s="249"/>
      <c r="P576" s="249"/>
      <c r="Q576" s="249"/>
      <c r="R576" s="249"/>
      <c r="S576" s="249"/>
      <c r="T576" s="250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51" t="s">
        <v>175</v>
      </c>
      <c r="AU576" s="251" t="s">
        <v>85</v>
      </c>
      <c r="AV576" s="14" t="s">
        <v>85</v>
      </c>
      <c r="AW576" s="14" t="s">
        <v>39</v>
      </c>
      <c r="AX576" s="14" t="s">
        <v>22</v>
      </c>
      <c r="AY576" s="251" t="s">
        <v>164</v>
      </c>
    </row>
    <row r="577" s="2" customFormat="1" ht="14.4" customHeight="1">
      <c r="A577" s="39"/>
      <c r="B577" s="40"/>
      <c r="C577" s="213" t="s">
        <v>813</v>
      </c>
      <c r="D577" s="213" t="s">
        <v>166</v>
      </c>
      <c r="E577" s="214" t="s">
        <v>814</v>
      </c>
      <c r="F577" s="215" t="s">
        <v>815</v>
      </c>
      <c r="G577" s="216" t="s">
        <v>751</v>
      </c>
      <c r="H577" s="217">
        <v>1</v>
      </c>
      <c r="I577" s="218"/>
      <c r="J577" s="219">
        <f>ROUND(I577*H577,2)</f>
        <v>0</v>
      </c>
      <c r="K577" s="215" t="s">
        <v>170</v>
      </c>
      <c r="L577" s="45"/>
      <c r="M577" s="220" t="s">
        <v>20</v>
      </c>
      <c r="N577" s="221" t="s">
        <v>48</v>
      </c>
      <c r="O577" s="85"/>
      <c r="P577" s="222">
        <f>O577*H577</f>
        <v>0</v>
      </c>
      <c r="Q577" s="222">
        <v>0</v>
      </c>
      <c r="R577" s="222">
        <f>Q577*H577</f>
        <v>0</v>
      </c>
      <c r="S577" s="222">
        <v>0</v>
      </c>
      <c r="T577" s="223">
        <f>S577*H577</f>
        <v>0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R577" s="224" t="s">
        <v>745</v>
      </c>
      <c r="AT577" s="224" t="s">
        <v>166</v>
      </c>
      <c r="AU577" s="224" t="s">
        <v>85</v>
      </c>
      <c r="AY577" s="18" t="s">
        <v>164</v>
      </c>
      <c r="BE577" s="225">
        <f>IF(N577="základní",J577,0)</f>
        <v>0</v>
      </c>
      <c r="BF577" s="225">
        <f>IF(N577="snížená",J577,0)</f>
        <v>0</v>
      </c>
      <c r="BG577" s="225">
        <f>IF(N577="zákl. přenesená",J577,0)</f>
        <v>0</v>
      </c>
      <c r="BH577" s="225">
        <f>IF(N577="sníž. přenesená",J577,0)</f>
        <v>0</v>
      </c>
      <c r="BI577" s="225">
        <f>IF(N577="nulová",J577,0)</f>
        <v>0</v>
      </c>
      <c r="BJ577" s="18" t="s">
        <v>22</v>
      </c>
      <c r="BK577" s="225">
        <f>ROUND(I577*H577,2)</f>
        <v>0</v>
      </c>
      <c r="BL577" s="18" t="s">
        <v>745</v>
      </c>
      <c r="BM577" s="224" t="s">
        <v>816</v>
      </c>
    </row>
    <row r="578" s="2" customFormat="1">
      <c r="A578" s="39"/>
      <c r="B578" s="40"/>
      <c r="C578" s="41"/>
      <c r="D578" s="226" t="s">
        <v>173</v>
      </c>
      <c r="E578" s="41"/>
      <c r="F578" s="227" t="s">
        <v>815</v>
      </c>
      <c r="G578" s="41"/>
      <c r="H578" s="41"/>
      <c r="I578" s="228"/>
      <c r="J578" s="41"/>
      <c r="K578" s="41"/>
      <c r="L578" s="45"/>
      <c r="M578" s="229"/>
      <c r="N578" s="230"/>
      <c r="O578" s="85"/>
      <c r="P578" s="85"/>
      <c r="Q578" s="85"/>
      <c r="R578" s="85"/>
      <c r="S578" s="85"/>
      <c r="T578" s="86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T578" s="18" t="s">
        <v>173</v>
      </c>
      <c r="AU578" s="18" t="s">
        <v>85</v>
      </c>
    </row>
    <row r="579" s="13" customFormat="1">
      <c r="A579" s="13"/>
      <c r="B579" s="231"/>
      <c r="C579" s="232"/>
      <c r="D579" s="226" t="s">
        <v>175</v>
      </c>
      <c r="E579" s="233" t="s">
        <v>20</v>
      </c>
      <c r="F579" s="234" t="s">
        <v>817</v>
      </c>
      <c r="G579" s="232"/>
      <c r="H579" s="233" t="s">
        <v>20</v>
      </c>
      <c r="I579" s="235"/>
      <c r="J579" s="232"/>
      <c r="K579" s="232"/>
      <c r="L579" s="236"/>
      <c r="M579" s="237"/>
      <c r="N579" s="238"/>
      <c r="O579" s="238"/>
      <c r="P579" s="238"/>
      <c r="Q579" s="238"/>
      <c r="R579" s="238"/>
      <c r="S579" s="238"/>
      <c r="T579" s="239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40" t="s">
        <v>175</v>
      </c>
      <c r="AU579" s="240" t="s">
        <v>85</v>
      </c>
      <c r="AV579" s="13" t="s">
        <v>22</v>
      </c>
      <c r="AW579" s="13" t="s">
        <v>39</v>
      </c>
      <c r="AX579" s="13" t="s">
        <v>77</v>
      </c>
      <c r="AY579" s="240" t="s">
        <v>164</v>
      </c>
    </row>
    <row r="580" s="14" customFormat="1">
      <c r="A580" s="14"/>
      <c r="B580" s="241"/>
      <c r="C580" s="242"/>
      <c r="D580" s="226" t="s">
        <v>175</v>
      </c>
      <c r="E580" s="243" t="s">
        <v>20</v>
      </c>
      <c r="F580" s="244" t="s">
        <v>22</v>
      </c>
      <c r="G580" s="242"/>
      <c r="H580" s="245">
        <v>1</v>
      </c>
      <c r="I580" s="246"/>
      <c r="J580" s="242"/>
      <c r="K580" s="242"/>
      <c r="L580" s="247"/>
      <c r="M580" s="248"/>
      <c r="N580" s="249"/>
      <c r="O580" s="249"/>
      <c r="P580" s="249"/>
      <c r="Q580" s="249"/>
      <c r="R580" s="249"/>
      <c r="S580" s="249"/>
      <c r="T580" s="250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51" t="s">
        <v>175</v>
      </c>
      <c r="AU580" s="251" t="s">
        <v>85</v>
      </c>
      <c r="AV580" s="14" t="s">
        <v>85</v>
      </c>
      <c r="AW580" s="14" t="s">
        <v>39</v>
      </c>
      <c r="AX580" s="14" t="s">
        <v>22</v>
      </c>
      <c r="AY580" s="251" t="s">
        <v>164</v>
      </c>
    </row>
    <row r="581" s="12" customFormat="1" ht="22.8" customHeight="1">
      <c r="A581" s="12"/>
      <c r="B581" s="197"/>
      <c r="C581" s="198"/>
      <c r="D581" s="199" t="s">
        <v>76</v>
      </c>
      <c r="E581" s="211" t="s">
        <v>818</v>
      </c>
      <c r="F581" s="211" t="s">
        <v>819</v>
      </c>
      <c r="G581" s="198"/>
      <c r="H581" s="198"/>
      <c r="I581" s="201"/>
      <c r="J581" s="212">
        <f>BK581</f>
        <v>0</v>
      </c>
      <c r="K581" s="198"/>
      <c r="L581" s="203"/>
      <c r="M581" s="204"/>
      <c r="N581" s="205"/>
      <c r="O581" s="205"/>
      <c r="P581" s="206">
        <f>SUM(P582:P588)</f>
        <v>0</v>
      </c>
      <c r="Q581" s="205"/>
      <c r="R581" s="206">
        <f>SUM(R582:R588)</f>
        <v>0</v>
      </c>
      <c r="S581" s="205"/>
      <c r="T581" s="207">
        <f>SUM(T582:T588)</f>
        <v>0</v>
      </c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R581" s="208" t="s">
        <v>200</v>
      </c>
      <c r="AT581" s="209" t="s">
        <v>76</v>
      </c>
      <c r="AU581" s="209" t="s">
        <v>22</v>
      </c>
      <c r="AY581" s="208" t="s">
        <v>164</v>
      </c>
      <c r="BK581" s="210">
        <f>SUM(BK582:BK588)</f>
        <v>0</v>
      </c>
    </row>
    <row r="582" s="2" customFormat="1" ht="14.4" customHeight="1">
      <c r="A582" s="39"/>
      <c r="B582" s="40"/>
      <c r="C582" s="213" t="s">
        <v>820</v>
      </c>
      <c r="D582" s="213" t="s">
        <v>166</v>
      </c>
      <c r="E582" s="214" t="s">
        <v>821</v>
      </c>
      <c r="F582" s="215" t="s">
        <v>822</v>
      </c>
      <c r="G582" s="216" t="s">
        <v>751</v>
      </c>
      <c r="H582" s="217">
        <v>2</v>
      </c>
      <c r="I582" s="218"/>
      <c r="J582" s="219">
        <f>ROUND(I582*H582,2)</f>
        <v>0</v>
      </c>
      <c r="K582" s="215" t="s">
        <v>170</v>
      </c>
      <c r="L582" s="45"/>
      <c r="M582" s="220" t="s">
        <v>20</v>
      </c>
      <c r="N582" s="221" t="s">
        <v>48</v>
      </c>
      <c r="O582" s="85"/>
      <c r="P582" s="222">
        <f>O582*H582</f>
        <v>0</v>
      </c>
      <c r="Q582" s="222">
        <v>0</v>
      </c>
      <c r="R582" s="222">
        <f>Q582*H582</f>
        <v>0</v>
      </c>
      <c r="S582" s="222">
        <v>0</v>
      </c>
      <c r="T582" s="223">
        <f>S582*H582</f>
        <v>0</v>
      </c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R582" s="224" t="s">
        <v>745</v>
      </c>
      <c r="AT582" s="224" t="s">
        <v>166</v>
      </c>
      <c r="AU582" s="224" t="s">
        <v>85</v>
      </c>
      <c r="AY582" s="18" t="s">
        <v>164</v>
      </c>
      <c r="BE582" s="225">
        <f>IF(N582="základní",J582,0)</f>
        <v>0</v>
      </c>
      <c r="BF582" s="225">
        <f>IF(N582="snížená",J582,0)</f>
        <v>0</v>
      </c>
      <c r="BG582" s="225">
        <f>IF(N582="zákl. přenesená",J582,0)</f>
        <v>0</v>
      </c>
      <c r="BH582" s="225">
        <f>IF(N582="sníž. přenesená",J582,0)</f>
        <v>0</v>
      </c>
      <c r="BI582" s="225">
        <f>IF(N582="nulová",J582,0)</f>
        <v>0</v>
      </c>
      <c r="BJ582" s="18" t="s">
        <v>22</v>
      </c>
      <c r="BK582" s="225">
        <f>ROUND(I582*H582,2)</f>
        <v>0</v>
      </c>
      <c r="BL582" s="18" t="s">
        <v>745</v>
      </c>
      <c r="BM582" s="224" t="s">
        <v>823</v>
      </c>
    </row>
    <row r="583" s="2" customFormat="1">
      <c r="A583" s="39"/>
      <c r="B583" s="40"/>
      <c r="C583" s="41"/>
      <c r="D583" s="226" t="s">
        <v>173</v>
      </c>
      <c r="E583" s="41"/>
      <c r="F583" s="227" t="s">
        <v>822</v>
      </c>
      <c r="G583" s="41"/>
      <c r="H583" s="41"/>
      <c r="I583" s="228"/>
      <c r="J583" s="41"/>
      <c r="K583" s="41"/>
      <c r="L583" s="45"/>
      <c r="M583" s="229"/>
      <c r="N583" s="230"/>
      <c r="O583" s="85"/>
      <c r="P583" s="85"/>
      <c r="Q583" s="85"/>
      <c r="R583" s="85"/>
      <c r="S583" s="85"/>
      <c r="T583" s="86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T583" s="18" t="s">
        <v>173</v>
      </c>
      <c r="AU583" s="18" t="s">
        <v>85</v>
      </c>
    </row>
    <row r="584" s="13" customFormat="1">
      <c r="A584" s="13"/>
      <c r="B584" s="231"/>
      <c r="C584" s="232"/>
      <c r="D584" s="226" t="s">
        <v>175</v>
      </c>
      <c r="E584" s="233" t="s">
        <v>20</v>
      </c>
      <c r="F584" s="234" t="s">
        <v>824</v>
      </c>
      <c r="G584" s="232"/>
      <c r="H584" s="233" t="s">
        <v>20</v>
      </c>
      <c r="I584" s="235"/>
      <c r="J584" s="232"/>
      <c r="K584" s="232"/>
      <c r="L584" s="236"/>
      <c r="M584" s="237"/>
      <c r="N584" s="238"/>
      <c r="O584" s="238"/>
      <c r="P584" s="238"/>
      <c r="Q584" s="238"/>
      <c r="R584" s="238"/>
      <c r="S584" s="238"/>
      <c r="T584" s="239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40" t="s">
        <v>175</v>
      </c>
      <c r="AU584" s="240" t="s">
        <v>85</v>
      </c>
      <c r="AV584" s="13" t="s">
        <v>22</v>
      </c>
      <c r="AW584" s="13" t="s">
        <v>39</v>
      </c>
      <c r="AX584" s="13" t="s">
        <v>77</v>
      </c>
      <c r="AY584" s="240" t="s">
        <v>164</v>
      </c>
    </row>
    <row r="585" s="14" customFormat="1">
      <c r="A585" s="14"/>
      <c r="B585" s="241"/>
      <c r="C585" s="242"/>
      <c r="D585" s="226" t="s">
        <v>175</v>
      </c>
      <c r="E585" s="243" t="s">
        <v>20</v>
      </c>
      <c r="F585" s="244" t="s">
        <v>22</v>
      </c>
      <c r="G585" s="242"/>
      <c r="H585" s="245">
        <v>1</v>
      </c>
      <c r="I585" s="246"/>
      <c r="J585" s="242"/>
      <c r="K585" s="242"/>
      <c r="L585" s="247"/>
      <c r="M585" s="248"/>
      <c r="N585" s="249"/>
      <c r="O585" s="249"/>
      <c r="P585" s="249"/>
      <c r="Q585" s="249"/>
      <c r="R585" s="249"/>
      <c r="S585" s="249"/>
      <c r="T585" s="250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51" t="s">
        <v>175</v>
      </c>
      <c r="AU585" s="251" t="s">
        <v>85</v>
      </c>
      <c r="AV585" s="14" t="s">
        <v>85</v>
      </c>
      <c r="AW585" s="14" t="s">
        <v>39</v>
      </c>
      <c r="AX585" s="14" t="s">
        <v>77</v>
      </c>
      <c r="AY585" s="251" t="s">
        <v>164</v>
      </c>
    </row>
    <row r="586" s="13" customFormat="1">
      <c r="A586" s="13"/>
      <c r="B586" s="231"/>
      <c r="C586" s="232"/>
      <c r="D586" s="226" t="s">
        <v>175</v>
      </c>
      <c r="E586" s="233" t="s">
        <v>20</v>
      </c>
      <c r="F586" s="234" t="s">
        <v>825</v>
      </c>
      <c r="G586" s="232"/>
      <c r="H586" s="233" t="s">
        <v>20</v>
      </c>
      <c r="I586" s="235"/>
      <c r="J586" s="232"/>
      <c r="K586" s="232"/>
      <c r="L586" s="236"/>
      <c r="M586" s="237"/>
      <c r="N586" s="238"/>
      <c r="O586" s="238"/>
      <c r="P586" s="238"/>
      <c r="Q586" s="238"/>
      <c r="R586" s="238"/>
      <c r="S586" s="238"/>
      <c r="T586" s="239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40" t="s">
        <v>175</v>
      </c>
      <c r="AU586" s="240" t="s">
        <v>85</v>
      </c>
      <c r="AV586" s="13" t="s">
        <v>22</v>
      </c>
      <c r="AW586" s="13" t="s">
        <v>39</v>
      </c>
      <c r="AX586" s="13" t="s">
        <v>77</v>
      </c>
      <c r="AY586" s="240" t="s">
        <v>164</v>
      </c>
    </row>
    <row r="587" s="14" customFormat="1">
      <c r="A587" s="14"/>
      <c r="B587" s="241"/>
      <c r="C587" s="242"/>
      <c r="D587" s="226" t="s">
        <v>175</v>
      </c>
      <c r="E587" s="243" t="s">
        <v>20</v>
      </c>
      <c r="F587" s="244" t="s">
        <v>22</v>
      </c>
      <c r="G587" s="242"/>
      <c r="H587" s="245">
        <v>1</v>
      </c>
      <c r="I587" s="246"/>
      <c r="J587" s="242"/>
      <c r="K587" s="242"/>
      <c r="L587" s="247"/>
      <c r="M587" s="248"/>
      <c r="N587" s="249"/>
      <c r="O587" s="249"/>
      <c r="P587" s="249"/>
      <c r="Q587" s="249"/>
      <c r="R587" s="249"/>
      <c r="S587" s="249"/>
      <c r="T587" s="250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51" t="s">
        <v>175</v>
      </c>
      <c r="AU587" s="251" t="s">
        <v>85</v>
      </c>
      <c r="AV587" s="14" t="s">
        <v>85</v>
      </c>
      <c r="AW587" s="14" t="s">
        <v>39</v>
      </c>
      <c r="AX587" s="14" t="s">
        <v>77</v>
      </c>
      <c r="AY587" s="251" t="s">
        <v>164</v>
      </c>
    </row>
    <row r="588" s="15" customFormat="1">
      <c r="A588" s="15"/>
      <c r="B588" s="252"/>
      <c r="C588" s="253"/>
      <c r="D588" s="226" t="s">
        <v>175</v>
      </c>
      <c r="E588" s="254" t="s">
        <v>20</v>
      </c>
      <c r="F588" s="255" t="s">
        <v>225</v>
      </c>
      <c r="G588" s="253"/>
      <c r="H588" s="256">
        <v>2</v>
      </c>
      <c r="I588" s="257"/>
      <c r="J588" s="253"/>
      <c r="K588" s="253"/>
      <c r="L588" s="258"/>
      <c r="M588" s="259"/>
      <c r="N588" s="260"/>
      <c r="O588" s="260"/>
      <c r="P588" s="260"/>
      <c r="Q588" s="260"/>
      <c r="R588" s="260"/>
      <c r="S588" s="260"/>
      <c r="T588" s="261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T588" s="262" t="s">
        <v>175</v>
      </c>
      <c r="AU588" s="262" t="s">
        <v>85</v>
      </c>
      <c r="AV588" s="15" t="s">
        <v>171</v>
      </c>
      <c r="AW588" s="15" t="s">
        <v>39</v>
      </c>
      <c r="AX588" s="15" t="s">
        <v>22</v>
      </c>
      <c r="AY588" s="262" t="s">
        <v>164</v>
      </c>
    </row>
    <row r="589" s="12" customFormat="1" ht="22.8" customHeight="1">
      <c r="A589" s="12"/>
      <c r="B589" s="197"/>
      <c r="C589" s="198"/>
      <c r="D589" s="199" t="s">
        <v>76</v>
      </c>
      <c r="E589" s="211" t="s">
        <v>826</v>
      </c>
      <c r="F589" s="211" t="s">
        <v>827</v>
      </c>
      <c r="G589" s="198"/>
      <c r="H589" s="198"/>
      <c r="I589" s="201"/>
      <c r="J589" s="212">
        <f>BK589</f>
        <v>0</v>
      </c>
      <c r="K589" s="198"/>
      <c r="L589" s="203"/>
      <c r="M589" s="204"/>
      <c r="N589" s="205"/>
      <c r="O589" s="205"/>
      <c r="P589" s="206">
        <f>SUM(P590:P594)</f>
        <v>0</v>
      </c>
      <c r="Q589" s="205"/>
      <c r="R589" s="206">
        <f>SUM(R590:R594)</f>
        <v>0</v>
      </c>
      <c r="S589" s="205"/>
      <c r="T589" s="207">
        <f>SUM(T590:T594)</f>
        <v>0</v>
      </c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R589" s="208" t="s">
        <v>200</v>
      </c>
      <c r="AT589" s="209" t="s">
        <v>76</v>
      </c>
      <c r="AU589" s="209" t="s">
        <v>22</v>
      </c>
      <c r="AY589" s="208" t="s">
        <v>164</v>
      </c>
      <c r="BK589" s="210">
        <f>SUM(BK590:BK594)</f>
        <v>0</v>
      </c>
    </row>
    <row r="590" s="2" customFormat="1" ht="14.4" customHeight="1">
      <c r="A590" s="39"/>
      <c r="B590" s="40"/>
      <c r="C590" s="213" t="s">
        <v>828</v>
      </c>
      <c r="D590" s="213" t="s">
        <v>166</v>
      </c>
      <c r="E590" s="214" t="s">
        <v>829</v>
      </c>
      <c r="F590" s="215" t="s">
        <v>830</v>
      </c>
      <c r="G590" s="216" t="s">
        <v>751</v>
      </c>
      <c r="H590" s="217">
        <v>1</v>
      </c>
      <c r="I590" s="218"/>
      <c r="J590" s="219">
        <f>ROUND(I590*H590,2)</f>
        <v>0</v>
      </c>
      <c r="K590" s="215" t="s">
        <v>170</v>
      </c>
      <c r="L590" s="45"/>
      <c r="M590" s="220" t="s">
        <v>20</v>
      </c>
      <c r="N590" s="221" t="s">
        <v>48</v>
      </c>
      <c r="O590" s="85"/>
      <c r="P590" s="222">
        <f>O590*H590</f>
        <v>0</v>
      </c>
      <c r="Q590" s="222">
        <v>0</v>
      </c>
      <c r="R590" s="222">
        <f>Q590*H590</f>
        <v>0</v>
      </c>
      <c r="S590" s="222">
        <v>0</v>
      </c>
      <c r="T590" s="223">
        <f>S590*H590</f>
        <v>0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R590" s="224" t="s">
        <v>745</v>
      </c>
      <c r="AT590" s="224" t="s">
        <v>166</v>
      </c>
      <c r="AU590" s="224" t="s">
        <v>85</v>
      </c>
      <c r="AY590" s="18" t="s">
        <v>164</v>
      </c>
      <c r="BE590" s="225">
        <f>IF(N590="základní",J590,0)</f>
        <v>0</v>
      </c>
      <c r="BF590" s="225">
        <f>IF(N590="snížená",J590,0)</f>
        <v>0</v>
      </c>
      <c r="BG590" s="225">
        <f>IF(N590="zákl. přenesená",J590,0)</f>
        <v>0</v>
      </c>
      <c r="BH590" s="225">
        <f>IF(N590="sníž. přenesená",J590,0)</f>
        <v>0</v>
      </c>
      <c r="BI590" s="225">
        <f>IF(N590="nulová",J590,0)</f>
        <v>0</v>
      </c>
      <c r="BJ590" s="18" t="s">
        <v>22</v>
      </c>
      <c r="BK590" s="225">
        <f>ROUND(I590*H590,2)</f>
        <v>0</v>
      </c>
      <c r="BL590" s="18" t="s">
        <v>745</v>
      </c>
      <c r="BM590" s="224" t="s">
        <v>831</v>
      </c>
    </row>
    <row r="591" s="2" customFormat="1">
      <c r="A591" s="39"/>
      <c r="B591" s="40"/>
      <c r="C591" s="41"/>
      <c r="D591" s="226" t="s">
        <v>173</v>
      </c>
      <c r="E591" s="41"/>
      <c r="F591" s="227" t="s">
        <v>830</v>
      </c>
      <c r="G591" s="41"/>
      <c r="H591" s="41"/>
      <c r="I591" s="228"/>
      <c r="J591" s="41"/>
      <c r="K591" s="41"/>
      <c r="L591" s="45"/>
      <c r="M591" s="229"/>
      <c r="N591" s="230"/>
      <c r="O591" s="85"/>
      <c r="P591" s="85"/>
      <c r="Q591" s="85"/>
      <c r="R591" s="85"/>
      <c r="S591" s="85"/>
      <c r="T591" s="86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T591" s="18" t="s">
        <v>173</v>
      </c>
      <c r="AU591" s="18" t="s">
        <v>85</v>
      </c>
    </row>
    <row r="592" s="13" customFormat="1">
      <c r="A592" s="13"/>
      <c r="B592" s="231"/>
      <c r="C592" s="232"/>
      <c r="D592" s="226" t="s">
        <v>175</v>
      </c>
      <c r="E592" s="233" t="s">
        <v>20</v>
      </c>
      <c r="F592" s="234" t="s">
        <v>832</v>
      </c>
      <c r="G592" s="232"/>
      <c r="H592" s="233" t="s">
        <v>20</v>
      </c>
      <c r="I592" s="235"/>
      <c r="J592" s="232"/>
      <c r="K592" s="232"/>
      <c r="L592" s="236"/>
      <c r="M592" s="237"/>
      <c r="N592" s="238"/>
      <c r="O592" s="238"/>
      <c r="P592" s="238"/>
      <c r="Q592" s="238"/>
      <c r="R592" s="238"/>
      <c r="S592" s="238"/>
      <c r="T592" s="239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40" t="s">
        <v>175</v>
      </c>
      <c r="AU592" s="240" t="s">
        <v>85</v>
      </c>
      <c r="AV592" s="13" t="s">
        <v>22</v>
      </c>
      <c r="AW592" s="13" t="s">
        <v>39</v>
      </c>
      <c r="AX592" s="13" t="s">
        <v>77</v>
      </c>
      <c r="AY592" s="240" t="s">
        <v>164</v>
      </c>
    </row>
    <row r="593" s="13" customFormat="1">
      <c r="A593" s="13"/>
      <c r="B593" s="231"/>
      <c r="C593" s="232"/>
      <c r="D593" s="226" t="s">
        <v>175</v>
      </c>
      <c r="E593" s="233" t="s">
        <v>20</v>
      </c>
      <c r="F593" s="234" t="s">
        <v>833</v>
      </c>
      <c r="G593" s="232"/>
      <c r="H593" s="233" t="s">
        <v>20</v>
      </c>
      <c r="I593" s="235"/>
      <c r="J593" s="232"/>
      <c r="K593" s="232"/>
      <c r="L593" s="236"/>
      <c r="M593" s="237"/>
      <c r="N593" s="238"/>
      <c r="O593" s="238"/>
      <c r="P593" s="238"/>
      <c r="Q593" s="238"/>
      <c r="R593" s="238"/>
      <c r="S593" s="238"/>
      <c r="T593" s="239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40" t="s">
        <v>175</v>
      </c>
      <c r="AU593" s="240" t="s">
        <v>85</v>
      </c>
      <c r="AV593" s="13" t="s">
        <v>22</v>
      </c>
      <c r="AW593" s="13" t="s">
        <v>39</v>
      </c>
      <c r="AX593" s="13" t="s">
        <v>77</v>
      </c>
      <c r="AY593" s="240" t="s">
        <v>164</v>
      </c>
    </row>
    <row r="594" s="14" customFormat="1">
      <c r="A594" s="14"/>
      <c r="B594" s="241"/>
      <c r="C594" s="242"/>
      <c r="D594" s="226" t="s">
        <v>175</v>
      </c>
      <c r="E594" s="243" t="s">
        <v>20</v>
      </c>
      <c r="F594" s="244" t="s">
        <v>22</v>
      </c>
      <c r="G594" s="242"/>
      <c r="H594" s="245">
        <v>1</v>
      </c>
      <c r="I594" s="246"/>
      <c r="J594" s="242"/>
      <c r="K594" s="242"/>
      <c r="L594" s="247"/>
      <c r="M594" s="273"/>
      <c r="N594" s="274"/>
      <c r="O594" s="274"/>
      <c r="P594" s="274"/>
      <c r="Q594" s="274"/>
      <c r="R594" s="274"/>
      <c r="S594" s="274"/>
      <c r="T594" s="275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51" t="s">
        <v>175</v>
      </c>
      <c r="AU594" s="251" t="s">
        <v>85</v>
      </c>
      <c r="AV594" s="14" t="s">
        <v>85</v>
      </c>
      <c r="AW594" s="14" t="s">
        <v>39</v>
      </c>
      <c r="AX594" s="14" t="s">
        <v>22</v>
      </c>
      <c r="AY594" s="251" t="s">
        <v>164</v>
      </c>
    </row>
    <row r="595" s="2" customFormat="1" ht="6.96" customHeight="1">
      <c r="A595" s="39"/>
      <c r="B595" s="60"/>
      <c r="C595" s="61"/>
      <c r="D595" s="61"/>
      <c r="E595" s="61"/>
      <c r="F595" s="61"/>
      <c r="G595" s="61"/>
      <c r="H595" s="61"/>
      <c r="I595" s="61"/>
      <c r="J595" s="61"/>
      <c r="K595" s="61"/>
      <c r="L595" s="45"/>
      <c r="M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</row>
  </sheetData>
  <sheetProtection sheet="1" autoFilter="0" formatColumns="0" formatRows="0" objects="1" scenarios="1" spinCount="100000" saltValue="MR9u7Jyk5I3khWbhbKYCAyHw7OQhkttHsPxWSeCU4Iy2is5WEYmfBfd67viAQqC8rJWIisFVFmM8Btdznh189w==" hashValue="EYcs3HbCfuodo3ZK/p8RPusHoMaxRJ2zyFmG8xgAukTTE4U5yRS2ngK20KbMbM/qJ/XDABjVUY7h4Ae7GJwL3Q==" algorithmName="SHA-512" password="CC35"/>
  <autoFilter ref="C102:K59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1:H91"/>
    <mergeCell ref="E93:H93"/>
    <mergeCell ref="E95:H9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96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85</v>
      </c>
    </row>
    <row r="4" s="1" customFormat="1" ht="24.96" customHeight="1">
      <c r="B4" s="21"/>
      <c r="D4" s="141" t="s">
        <v>121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Realizace SZ KoPÚ v k.ú. Velké Albrechtice - 1. etapa</v>
      </c>
      <c r="F7" s="143"/>
      <c r="G7" s="143"/>
      <c r="H7" s="143"/>
      <c r="L7" s="21"/>
    </row>
    <row r="8" s="1" customFormat="1" ht="12" customHeight="1">
      <c r="B8" s="21"/>
      <c r="D8" s="143" t="s">
        <v>122</v>
      </c>
      <c r="L8" s="21"/>
    </row>
    <row r="9" s="2" customFormat="1" ht="16.5" customHeight="1">
      <c r="A9" s="39"/>
      <c r="B9" s="45"/>
      <c r="C9" s="39"/>
      <c r="D9" s="39"/>
      <c r="E9" s="144" t="s">
        <v>834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124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835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19</v>
      </c>
      <c r="E13" s="39"/>
      <c r="F13" s="134" t="s">
        <v>20</v>
      </c>
      <c r="G13" s="39"/>
      <c r="H13" s="39"/>
      <c r="I13" s="143" t="s">
        <v>21</v>
      </c>
      <c r="J13" s="134" t="s">
        <v>20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23</v>
      </c>
      <c r="E14" s="39"/>
      <c r="F14" s="134" t="s">
        <v>24</v>
      </c>
      <c r="G14" s="39"/>
      <c r="H14" s="39"/>
      <c r="I14" s="143" t="s">
        <v>25</v>
      </c>
      <c r="J14" s="147" t="str">
        <f>'Rekapitulace stavby'!AN8</f>
        <v>27. 1. 2021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29</v>
      </c>
      <c r="E16" s="39"/>
      <c r="F16" s="39"/>
      <c r="G16" s="39"/>
      <c r="H16" s="39"/>
      <c r="I16" s="143" t="s">
        <v>30</v>
      </c>
      <c r="J16" s="134" t="s">
        <v>20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">
        <v>31</v>
      </c>
      <c r="F17" s="39"/>
      <c r="G17" s="39"/>
      <c r="H17" s="39"/>
      <c r="I17" s="143" t="s">
        <v>32</v>
      </c>
      <c r="J17" s="134" t="s">
        <v>20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33</v>
      </c>
      <c r="E19" s="39"/>
      <c r="F19" s="39"/>
      <c r="G19" s="39"/>
      <c r="H19" s="39"/>
      <c r="I19" s="143" t="s">
        <v>30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32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35</v>
      </c>
      <c r="E22" s="39"/>
      <c r="F22" s="39"/>
      <c r="G22" s="39"/>
      <c r="H22" s="39"/>
      <c r="I22" s="143" t="s">
        <v>30</v>
      </c>
      <c r="J22" s="134" t="s">
        <v>36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">
        <v>37</v>
      </c>
      <c r="F23" s="39"/>
      <c r="G23" s="39"/>
      <c r="H23" s="39"/>
      <c r="I23" s="143" t="s">
        <v>32</v>
      </c>
      <c r="J23" s="134" t="s">
        <v>38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40</v>
      </c>
      <c r="E25" s="39"/>
      <c r="F25" s="39"/>
      <c r="G25" s="39"/>
      <c r="H25" s="39"/>
      <c r="I25" s="143" t="s">
        <v>30</v>
      </c>
      <c r="J25" s="134" t="s">
        <v>20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">
        <v>126</v>
      </c>
      <c r="F26" s="39"/>
      <c r="G26" s="39"/>
      <c r="H26" s="39"/>
      <c r="I26" s="143" t="s">
        <v>32</v>
      </c>
      <c r="J26" s="134" t="s">
        <v>20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41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48"/>
      <c r="B29" s="149"/>
      <c r="C29" s="148"/>
      <c r="D29" s="148"/>
      <c r="E29" s="150" t="s">
        <v>20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43</v>
      </c>
      <c r="E32" s="39"/>
      <c r="F32" s="39"/>
      <c r="G32" s="39"/>
      <c r="H32" s="39"/>
      <c r="I32" s="39"/>
      <c r="J32" s="154">
        <f>ROUND(J103,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45</v>
      </c>
      <c r="G34" s="39"/>
      <c r="H34" s="39"/>
      <c r="I34" s="155" t="s">
        <v>44</v>
      </c>
      <c r="J34" s="155" t="s">
        <v>46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47</v>
      </c>
      <c r="E35" s="143" t="s">
        <v>48</v>
      </c>
      <c r="F35" s="157">
        <f>ROUND((SUM(BE103:BE488)),  2)</f>
        <v>0</v>
      </c>
      <c r="G35" s="39"/>
      <c r="H35" s="39"/>
      <c r="I35" s="158">
        <v>0.20999999999999999</v>
      </c>
      <c r="J35" s="157">
        <f>ROUND(((SUM(BE103:BE488))*I35),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49</v>
      </c>
      <c r="F36" s="157">
        <f>ROUND((SUM(BF103:BF488)),  2)</f>
        <v>0</v>
      </c>
      <c r="G36" s="39"/>
      <c r="H36" s="39"/>
      <c r="I36" s="158">
        <v>0.14999999999999999</v>
      </c>
      <c r="J36" s="157">
        <f>ROUND(((SUM(BF103:BF488))*I36),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50</v>
      </c>
      <c r="F37" s="157">
        <f>ROUND((SUM(BG103:BG488)),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51</v>
      </c>
      <c r="F38" s="157">
        <f>ROUND((SUM(BH103:BH488)),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52</v>
      </c>
      <c r="F39" s="157">
        <f>ROUND((SUM(BI103:BI488)),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53</v>
      </c>
      <c r="E41" s="161"/>
      <c r="F41" s="161"/>
      <c r="G41" s="162" t="s">
        <v>54</v>
      </c>
      <c r="H41" s="163" t="s">
        <v>55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127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170" t="str">
        <f>E7</f>
        <v>Realizace SZ KoPÚ v k.ú. Velké Albrechtice - 1. etapa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122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834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124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SO 02/1 - Cesta Pv1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23</v>
      </c>
      <c r="D56" s="41"/>
      <c r="E56" s="41"/>
      <c r="F56" s="28" t="str">
        <f>F14</f>
        <v>k.ú. Velké Albrechtice</v>
      </c>
      <c r="G56" s="41"/>
      <c r="H56" s="41"/>
      <c r="I56" s="33" t="s">
        <v>25</v>
      </c>
      <c r="J56" s="73" t="str">
        <f>IF(J14="","",J14)</f>
        <v>27. 1. 2021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40.05" customHeight="1">
      <c r="A58" s="39"/>
      <c r="B58" s="40"/>
      <c r="C58" s="33" t="s">
        <v>29</v>
      </c>
      <c r="D58" s="41"/>
      <c r="E58" s="41"/>
      <c r="F58" s="28" t="str">
        <f>E17</f>
        <v>SPÚ, Pobočka Nový Jičín</v>
      </c>
      <c r="G58" s="41"/>
      <c r="H58" s="41"/>
      <c r="I58" s="33" t="s">
        <v>35</v>
      </c>
      <c r="J58" s="37" t="str">
        <f>E23</f>
        <v>Hanousek s.r.o., Barákova 41, 79601 Prostějov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15.15" customHeight="1">
      <c r="A59" s="39"/>
      <c r="B59" s="40"/>
      <c r="C59" s="33" t="s">
        <v>33</v>
      </c>
      <c r="D59" s="41"/>
      <c r="E59" s="41"/>
      <c r="F59" s="28" t="str">
        <f>IF(E20="","",E20)</f>
        <v>Vyplň údaj</v>
      </c>
      <c r="G59" s="41"/>
      <c r="H59" s="41"/>
      <c r="I59" s="33" t="s">
        <v>40</v>
      </c>
      <c r="J59" s="37" t="str">
        <f>E26</f>
        <v>Ing. Jan Krč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128</v>
      </c>
      <c r="D61" s="172"/>
      <c r="E61" s="172"/>
      <c r="F61" s="172"/>
      <c r="G61" s="172"/>
      <c r="H61" s="172"/>
      <c r="I61" s="172"/>
      <c r="J61" s="173" t="s">
        <v>129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75</v>
      </c>
      <c r="D63" s="41"/>
      <c r="E63" s="41"/>
      <c r="F63" s="41"/>
      <c r="G63" s="41"/>
      <c r="H63" s="41"/>
      <c r="I63" s="41"/>
      <c r="J63" s="103">
        <f>J103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130</v>
      </c>
    </row>
    <row r="64" s="9" customFormat="1" ht="24.96" customHeight="1">
      <c r="A64" s="9"/>
      <c r="B64" s="175"/>
      <c r="C64" s="176"/>
      <c r="D64" s="177" t="s">
        <v>131</v>
      </c>
      <c r="E64" s="178"/>
      <c r="F64" s="178"/>
      <c r="G64" s="178"/>
      <c r="H64" s="178"/>
      <c r="I64" s="178"/>
      <c r="J64" s="179">
        <f>J104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1"/>
      <c r="C65" s="126"/>
      <c r="D65" s="182" t="s">
        <v>132</v>
      </c>
      <c r="E65" s="183"/>
      <c r="F65" s="183"/>
      <c r="G65" s="183"/>
      <c r="H65" s="183"/>
      <c r="I65" s="183"/>
      <c r="J65" s="184">
        <f>J105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1"/>
      <c r="C66" s="126"/>
      <c r="D66" s="182" t="s">
        <v>133</v>
      </c>
      <c r="E66" s="183"/>
      <c r="F66" s="183"/>
      <c r="G66" s="183"/>
      <c r="H66" s="183"/>
      <c r="I66" s="183"/>
      <c r="J66" s="184">
        <f>J251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1"/>
      <c r="C67" s="126"/>
      <c r="D67" s="182" t="s">
        <v>134</v>
      </c>
      <c r="E67" s="183"/>
      <c r="F67" s="183"/>
      <c r="G67" s="183"/>
      <c r="H67" s="183"/>
      <c r="I67" s="183"/>
      <c r="J67" s="184">
        <f>J264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1"/>
      <c r="C68" s="126"/>
      <c r="D68" s="182" t="s">
        <v>135</v>
      </c>
      <c r="E68" s="183"/>
      <c r="F68" s="183"/>
      <c r="G68" s="183"/>
      <c r="H68" s="183"/>
      <c r="I68" s="183"/>
      <c r="J68" s="184">
        <f>J279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1"/>
      <c r="C69" s="126"/>
      <c r="D69" s="182" t="s">
        <v>136</v>
      </c>
      <c r="E69" s="183"/>
      <c r="F69" s="183"/>
      <c r="G69" s="183"/>
      <c r="H69" s="183"/>
      <c r="I69" s="183"/>
      <c r="J69" s="184">
        <f>J342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1"/>
      <c r="C70" s="126"/>
      <c r="D70" s="182" t="s">
        <v>137</v>
      </c>
      <c r="E70" s="183"/>
      <c r="F70" s="183"/>
      <c r="G70" s="183"/>
      <c r="H70" s="183"/>
      <c r="I70" s="183"/>
      <c r="J70" s="184">
        <f>J347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1"/>
      <c r="C71" s="126"/>
      <c r="D71" s="182" t="s">
        <v>138</v>
      </c>
      <c r="E71" s="183"/>
      <c r="F71" s="183"/>
      <c r="G71" s="183"/>
      <c r="H71" s="183"/>
      <c r="I71" s="183"/>
      <c r="J71" s="184">
        <f>J352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81"/>
      <c r="C72" s="126"/>
      <c r="D72" s="182" t="s">
        <v>139</v>
      </c>
      <c r="E72" s="183"/>
      <c r="F72" s="183"/>
      <c r="G72" s="183"/>
      <c r="H72" s="183"/>
      <c r="I72" s="183"/>
      <c r="J72" s="184">
        <f>J382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1"/>
      <c r="C73" s="126"/>
      <c r="D73" s="182" t="s">
        <v>140</v>
      </c>
      <c r="E73" s="183"/>
      <c r="F73" s="183"/>
      <c r="G73" s="183"/>
      <c r="H73" s="183"/>
      <c r="I73" s="183"/>
      <c r="J73" s="184">
        <f>J395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9" customFormat="1" ht="24.96" customHeight="1">
      <c r="A74" s="9"/>
      <c r="B74" s="175"/>
      <c r="C74" s="176"/>
      <c r="D74" s="177" t="s">
        <v>141</v>
      </c>
      <c r="E74" s="178"/>
      <c r="F74" s="178"/>
      <c r="G74" s="178"/>
      <c r="H74" s="178"/>
      <c r="I74" s="178"/>
      <c r="J74" s="179">
        <f>J400</f>
        <v>0</v>
      </c>
      <c r="K74" s="176"/>
      <c r="L74" s="180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="10" customFormat="1" ht="19.92" customHeight="1">
      <c r="A75" s="10"/>
      <c r="B75" s="181"/>
      <c r="C75" s="126"/>
      <c r="D75" s="182" t="s">
        <v>142</v>
      </c>
      <c r="E75" s="183"/>
      <c r="F75" s="183"/>
      <c r="G75" s="183"/>
      <c r="H75" s="183"/>
      <c r="I75" s="183"/>
      <c r="J75" s="184">
        <f>J401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9" customFormat="1" ht="24.96" customHeight="1">
      <c r="A76" s="9"/>
      <c r="B76" s="175"/>
      <c r="C76" s="176"/>
      <c r="D76" s="177" t="s">
        <v>143</v>
      </c>
      <c r="E76" s="178"/>
      <c r="F76" s="178"/>
      <c r="G76" s="178"/>
      <c r="H76" s="178"/>
      <c r="I76" s="178"/>
      <c r="J76" s="179">
        <f>J410</f>
        <v>0</v>
      </c>
      <c r="K76" s="176"/>
      <c r="L76" s="180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="10" customFormat="1" ht="19.92" customHeight="1">
      <c r="A77" s="10"/>
      <c r="B77" s="181"/>
      <c r="C77" s="126"/>
      <c r="D77" s="182" t="s">
        <v>144</v>
      </c>
      <c r="E77" s="183"/>
      <c r="F77" s="183"/>
      <c r="G77" s="183"/>
      <c r="H77" s="183"/>
      <c r="I77" s="183"/>
      <c r="J77" s="184">
        <f>J411</f>
        <v>0</v>
      </c>
      <c r="K77" s="126"/>
      <c r="L77" s="185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9.92" customHeight="1">
      <c r="A78" s="10"/>
      <c r="B78" s="181"/>
      <c r="C78" s="126"/>
      <c r="D78" s="182" t="s">
        <v>145</v>
      </c>
      <c r="E78" s="183"/>
      <c r="F78" s="183"/>
      <c r="G78" s="183"/>
      <c r="H78" s="183"/>
      <c r="I78" s="183"/>
      <c r="J78" s="184">
        <f>J437</f>
        <v>0</v>
      </c>
      <c r="K78" s="126"/>
      <c r="L78" s="185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10" customFormat="1" ht="19.92" customHeight="1">
      <c r="A79" s="10"/>
      <c r="B79" s="181"/>
      <c r="C79" s="126"/>
      <c r="D79" s="182" t="s">
        <v>146</v>
      </c>
      <c r="E79" s="183"/>
      <c r="F79" s="183"/>
      <c r="G79" s="183"/>
      <c r="H79" s="183"/>
      <c r="I79" s="183"/>
      <c r="J79" s="184">
        <f>J447</f>
        <v>0</v>
      </c>
      <c r="K79" s="126"/>
      <c r="L79" s="185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="10" customFormat="1" ht="19.92" customHeight="1">
      <c r="A80" s="10"/>
      <c r="B80" s="181"/>
      <c r="C80" s="126"/>
      <c r="D80" s="182" t="s">
        <v>147</v>
      </c>
      <c r="E80" s="183"/>
      <c r="F80" s="183"/>
      <c r="G80" s="183"/>
      <c r="H80" s="183"/>
      <c r="I80" s="183"/>
      <c r="J80" s="184">
        <f>J475</f>
        <v>0</v>
      </c>
      <c r="K80" s="126"/>
      <c r="L80" s="185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="10" customFormat="1" ht="19.92" customHeight="1">
      <c r="A81" s="10"/>
      <c r="B81" s="181"/>
      <c r="C81" s="126"/>
      <c r="D81" s="182" t="s">
        <v>148</v>
      </c>
      <c r="E81" s="183"/>
      <c r="F81" s="183"/>
      <c r="G81" s="183"/>
      <c r="H81" s="183"/>
      <c r="I81" s="183"/>
      <c r="J81" s="184">
        <f>J483</f>
        <v>0</v>
      </c>
      <c r="K81" s="126"/>
      <c r="L81" s="185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="2" customFormat="1" ht="21.84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7" s="2" customFormat="1" ht="6.96" customHeight="1">
      <c r="A87" s="39"/>
      <c r="B87" s="62"/>
      <c r="C87" s="63"/>
      <c r="D87" s="63"/>
      <c r="E87" s="63"/>
      <c r="F87" s="63"/>
      <c r="G87" s="63"/>
      <c r="H87" s="63"/>
      <c r="I87" s="63"/>
      <c r="J87" s="63"/>
      <c r="K87" s="63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24.96" customHeight="1">
      <c r="A88" s="39"/>
      <c r="B88" s="40"/>
      <c r="C88" s="24" t="s">
        <v>149</v>
      </c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6.96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12" customHeight="1">
      <c r="A90" s="39"/>
      <c r="B90" s="40"/>
      <c r="C90" s="33" t="s">
        <v>16</v>
      </c>
      <c r="D90" s="41"/>
      <c r="E90" s="41"/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6.5" customHeight="1">
      <c r="A91" s="39"/>
      <c r="B91" s="40"/>
      <c r="C91" s="41"/>
      <c r="D91" s="41"/>
      <c r="E91" s="170" t="str">
        <f>E7</f>
        <v>Realizace SZ KoPÚ v k.ú. Velké Albrechtice - 1. etapa</v>
      </c>
      <c r="F91" s="33"/>
      <c r="G91" s="33"/>
      <c r="H91" s="33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1" customFormat="1" ht="12" customHeight="1">
      <c r="B92" s="22"/>
      <c r="C92" s="33" t="s">
        <v>122</v>
      </c>
      <c r="D92" s="23"/>
      <c r="E92" s="23"/>
      <c r="F92" s="23"/>
      <c r="G92" s="23"/>
      <c r="H92" s="23"/>
      <c r="I92" s="23"/>
      <c r="J92" s="23"/>
      <c r="K92" s="23"/>
      <c r="L92" s="21"/>
    </row>
    <row r="93" s="2" customFormat="1" ht="16.5" customHeight="1">
      <c r="A93" s="39"/>
      <c r="B93" s="40"/>
      <c r="C93" s="41"/>
      <c r="D93" s="41"/>
      <c r="E93" s="170" t="s">
        <v>834</v>
      </c>
      <c r="F93" s="41"/>
      <c r="G93" s="41"/>
      <c r="H93" s="41"/>
      <c r="I93" s="41"/>
      <c r="J93" s="41"/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12" customHeight="1">
      <c r="A94" s="39"/>
      <c r="B94" s="40"/>
      <c r="C94" s="33" t="s">
        <v>124</v>
      </c>
      <c r="D94" s="41"/>
      <c r="E94" s="41"/>
      <c r="F94" s="41"/>
      <c r="G94" s="41"/>
      <c r="H94" s="41"/>
      <c r="I94" s="41"/>
      <c r="J94" s="41"/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6.5" customHeight="1">
      <c r="A95" s="39"/>
      <c r="B95" s="40"/>
      <c r="C95" s="41"/>
      <c r="D95" s="41"/>
      <c r="E95" s="70" t="str">
        <f>E11</f>
        <v>SO 02/1 - Cesta Pv1</v>
      </c>
      <c r="F95" s="41"/>
      <c r="G95" s="41"/>
      <c r="H95" s="41"/>
      <c r="I95" s="41"/>
      <c r="J95" s="41"/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6.96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14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="2" customFormat="1" ht="12" customHeight="1">
      <c r="A97" s="39"/>
      <c r="B97" s="40"/>
      <c r="C97" s="33" t="s">
        <v>23</v>
      </c>
      <c r="D97" s="41"/>
      <c r="E97" s="41"/>
      <c r="F97" s="28" t="str">
        <f>F14</f>
        <v>k.ú. Velké Albrechtice</v>
      </c>
      <c r="G97" s="41"/>
      <c r="H97" s="41"/>
      <c r="I97" s="33" t="s">
        <v>25</v>
      </c>
      <c r="J97" s="73" t="str">
        <f>IF(J14="","",J14)</f>
        <v>27. 1. 2021</v>
      </c>
      <c r="K97" s="41"/>
      <c r="L97" s="14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="2" customFormat="1" ht="6.96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145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="2" customFormat="1" ht="40.05" customHeight="1">
      <c r="A99" s="39"/>
      <c r="B99" s="40"/>
      <c r="C99" s="33" t="s">
        <v>29</v>
      </c>
      <c r="D99" s="41"/>
      <c r="E99" s="41"/>
      <c r="F99" s="28" t="str">
        <f>E17</f>
        <v>SPÚ, Pobočka Nový Jičín</v>
      </c>
      <c r="G99" s="41"/>
      <c r="H99" s="41"/>
      <c r="I99" s="33" t="s">
        <v>35</v>
      </c>
      <c r="J99" s="37" t="str">
        <f>E23</f>
        <v>Hanousek s.r.o., Barákova 41, 79601 Prostějov</v>
      </c>
      <c r="K99" s="41"/>
      <c r="L99" s="145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="2" customFormat="1" ht="15.15" customHeight="1">
      <c r="A100" s="39"/>
      <c r="B100" s="40"/>
      <c r="C100" s="33" t="s">
        <v>33</v>
      </c>
      <c r="D100" s="41"/>
      <c r="E100" s="41"/>
      <c r="F100" s="28" t="str">
        <f>IF(E20="","",E20)</f>
        <v>Vyplň údaj</v>
      </c>
      <c r="G100" s="41"/>
      <c r="H100" s="41"/>
      <c r="I100" s="33" t="s">
        <v>40</v>
      </c>
      <c r="J100" s="37" t="str">
        <f>E26</f>
        <v>Ing. Jan Krč</v>
      </c>
      <c r="K100" s="41"/>
      <c r="L100" s="145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="2" customFormat="1" ht="10.32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145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="11" customFormat="1" ht="29.28" customHeight="1">
      <c r="A102" s="186"/>
      <c r="B102" s="187"/>
      <c r="C102" s="188" t="s">
        <v>150</v>
      </c>
      <c r="D102" s="189" t="s">
        <v>62</v>
      </c>
      <c r="E102" s="189" t="s">
        <v>58</v>
      </c>
      <c r="F102" s="189" t="s">
        <v>59</v>
      </c>
      <c r="G102" s="189" t="s">
        <v>151</v>
      </c>
      <c r="H102" s="189" t="s">
        <v>152</v>
      </c>
      <c r="I102" s="189" t="s">
        <v>153</v>
      </c>
      <c r="J102" s="189" t="s">
        <v>129</v>
      </c>
      <c r="K102" s="190" t="s">
        <v>154</v>
      </c>
      <c r="L102" s="191"/>
      <c r="M102" s="93" t="s">
        <v>20</v>
      </c>
      <c r="N102" s="94" t="s">
        <v>47</v>
      </c>
      <c r="O102" s="94" t="s">
        <v>155</v>
      </c>
      <c r="P102" s="94" t="s">
        <v>156</v>
      </c>
      <c r="Q102" s="94" t="s">
        <v>157</v>
      </c>
      <c r="R102" s="94" t="s">
        <v>158</v>
      </c>
      <c r="S102" s="94" t="s">
        <v>159</v>
      </c>
      <c r="T102" s="95" t="s">
        <v>160</v>
      </c>
      <c r="U102" s="186"/>
      <c r="V102" s="186"/>
      <c r="W102" s="186"/>
      <c r="X102" s="186"/>
      <c r="Y102" s="186"/>
      <c r="Z102" s="186"/>
      <c r="AA102" s="186"/>
      <c r="AB102" s="186"/>
      <c r="AC102" s="186"/>
      <c r="AD102" s="186"/>
      <c r="AE102" s="186"/>
    </row>
    <row r="103" s="2" customFormat="1" ht="22.8" customHeight="1">
      <c r="A103" s="39"/>
      <c r="B103" s="40"/>
      <c r="C103" s="100" t="s">
        <v>161</v>
      </c>
      <c r="D103" s="41"/>
      <c r="E103" s="41"/>
      <c r="F103" s="41"/>
      <c r="G103" s="41"/>
      <c r="H103" s="41"/>
      <c r="I103" s="41"/>
      <c r="J103" s="192">
        <f>BK103</f>
        <v>0</v>
      </c>
      <c r="K103" s="41"/>
      <c r="L103" s="45"/>
      <c r="M103" s="96"/>
      <c r="N103" s="193"/>
      <c r="O103" s="97"/>
      <c r="P103" s="194">
        <f>P104+P400+P410</f>
        <v>0</v>
      </c>
      <c r="Q103" s="97"/>
      <c r="R103" s="194">
        <f>R104+R400+R410</f>
        <v>2335.9907867500001</v>
      </c>
      <c r="S103" s="97"/>
      <c r="T103" s="195">
        <f>T104+T400+T410</f>
        <v>56.049999999999997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76</v>
      </c>
      <c r="AU103" s="18" t="s">
        <v>130</v>
      </c>
      <c r="BK103" s="196">
        <f>BK104+BK400+BK410</f>
        <v>0</v>
      </c>
    </row>
    <row r="104" s="12" customFormat="1" ht="25.92" customHeight="1">
      <c r="A104" s="12"/>
      <c r="B104" s="197"/>
      <c r="C104" s="198"/>
      <c r="D104" s="199" t="s">
        <v>76</v>
      </c>
      <c r="E104" s="200" t="s">
        <v>162</v>
      </c>
      <c r="F104" s="200" t="s">
        <v>163</v>
      </c>
      <c r="G104" s="198"/>
      <c r="H104" s="198"/>
      <c r="I104" s="201"/>
      <c r="J104" s="202">
        <f>BK104</f>
        <v>0</v>
      </c>
      <c r="K104" s="198"/>
      <c r="L104" s="203"/>
      <c r="M104" s="204"/>
      <c r="N104" s="205"/>
      <c r="O104" s="205"/>
      <c r="P104" s="206">
        <f>P105+P251+P264+P279+P342+P347+P352+P382+P395</f>
        <v>0</v>
      </c>
      <c r="Q104" s="205"/>
      <c r="R104" s="206">
        <f>R105+R251+R264+R279+R342+R347+R352+R382+R395</f>
        <v>2335.9596647500002</v>
      </c>
      <c r="S104" s="205"/>
      <c r="T104" s="207">
        <f>T105+T251+T264+T279+T342+T347+T352+T382+T395</f>
        <v>56.049999999999997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8" t="s">
        <v>22</v>
      </c>
      <c r="AT104" s="209" t="s">
        <v>76</v>
      </c>
      <c r="AU104" s="209" t="s">
        <v>77</v>
      </c>
      <c r="AY104" s="208" t="s">
        <v>164</v>
      </c>
      <c r="BK104" s="210">
        <f>BK105+BK251+BK264+BK279+BK342+BK347+BK352+BK382+BK395</f>
        <v>0</v>
      </c>
    </row>
    <row r="105" s="12" customFormat="1" ht="22.8" customHeight="1">
      <c r="A105" s="12"/>
      <c r="B105" s="197"/>
      <c r="C105" s="198"/>
      <c r="D105" s="199" t="s">
        <v>76</v>
      </c>
      <c r="E105" s="211" t="s">
        <v>22</v>
      </c>
      <c r="F105" s="211" t="s">
        <v>165</v>
      </c>
      <c r="G105" s="198"/>
      <c r="H105" s="198"/>
      <c r="I105" s="201"/>
      <c r="J105" s="212">
        <f>BK105</f>
        <v>0</v>
      </c>
      <c r="K105" s="198"/>
      <c r="L105" s="203"/>
      <c r="M105" s="204"/>
      <c r="N105" s="205"/>
      <c r="O105" s="205"/>
      <c r="P105" s="206">
        <f>SUM(P106:P250)</f>
        <v>0</v>
      </c>
      <c r="Q105" s="205"/>
      <c r="R105" s="206">
        <f>SUM(R106:R250)</f>
        <v>5.3464680000000007</v>
      </c>
      <c r="S105" s="205"/>
      <c r="T105" s="207">
        <f>SUM(T106:T250)</f>
        <v>39.759999999999998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8" t="s">
        <v>22</v>
      </c>
      <c r="AT105" s="209" t="s">
        <v>76</v>
      </c>
      <c r="AU105" s="209" t="s">
        <v>22</v>
      </c>
      <c r="AY105" s="208" t="s">
        <v>164</v>
      </c>
      <c r="BK105" s="210">
        <f>SUM(BK106:BK250)</f>
        <v>0</v>
      </c>
    </row>
    <row r="106" s="2" customFormat="1" ht="14.4" customHeight="1">
      <c r="A106" s="39"/>
      <c r="B106" s="40"/>
      <c r="C106" s="213" t="s">
        <v>22</v>
      </c>
      <c r="D106" s="213" t="s">
        <v>166</v>
      </c>
      <c r="E106" s="214" t="s">
        <v>167</v>
      </c>
      <c r="F106" s="215" t="s">
        <v>168</v>
      </c>
      <c r="G106" s="216" t="s">
        <v>169</v>
      </c>
      <c r="H106" s="217">
        <v>112</v>
      </c>
      <c r="I106" s="218"/>
      <c r="J106" s="219">
        <f>ROUND(I106*H106,2)</f>
        <v>0</v>
      </c>
      <c r="K106" s="215" t="s">
        <v>170</v>
      </c>
      <c r="L106" s="45"/>
      <c r="M106" s="220" t="s">
        <v>20</v>
      </c>
      <c r="N106" s="221" t="s">
        <v>48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0.35499999999999998</v>
      </c>
      <c r="T106" s="223">
        <f>S106*H106</f>
        <v>39.759999999999998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171</v>
      </c>
      <c r="AT106" s="224" t="s">
        <v>166</v>
      </c>
      <c r="AU106" s="224" t="s">
        <v>85</v>
      </c>
      <c r="AY106" s="18" t="s">
        <v>164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22</v>
      </c>
      <c r="BK106" s="225">
        <f>ROUND(I106*H106,2)</f>
        <v>0</v>
      </c>
      <c r="BL106" s="18" t="s">
        <v>171</v>
      </c>
      <c r="BM106" s="224" t="s">
        <v>836</v>
      </c>
    </row>
    <row r="107" s="2" customFormat="1">
      <c r="A107" s="39"/>
      <c r="B107" s="40"/>
      <c r="C107" s="41"/>
      <c r="D107" s="226" t="s">
        <v>173</v>
      </c>
      <c r="E107" s="41"/>
      <c r="F107" s="227" t="s">
        <v>174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173</v>
      </c>
      <c r="AU107" s="18" t="s">
        <v>85</v>
      </c>
    </row>
    <row r="108" s="13" customFormat="1">
      <c r="A108" s="13"/>
      <c r="B108" s="231"/>
      <c r="C108" s="232"/>
      <c r="D108" s="226" t="s">
        <v>175</v>
      </c>
      <c r="E108" s="233" t="s">
        <v>20</v>
      </c>
      <c r="F108" s="234" t="s">
        <v>176</v>
      </c>
      <c r="G108" s="232"/>
      <c r="H108" s="233" t="s">
        <v>20</v>
      </c>
      <c r="I108" s="235"/>
      <c r="J108" s="232"/>
      <c r="K108" s="232"/>
      <c r="L108" s="236"/>
      <c r="M108" s="237"/>
      <c r="N108" s="238"/>
      <c r="O108" s="238"/>
      <c r="P108" s="238"/>
      <c r="Q108" s="238"/>
      <c r="R108" s="238"/>
      <c r="S108" s="238"/>
      <c r="T108" s="239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0" t="s">
        <v>175</v>
      </c>
      <c r="AU108" s="240" t="s">
        <v>85</v>
      </c>
      <c r="AV108" s="13" t="s">
        <v>22</v>
      </c>
      <c r="AW108" s="13" t="s">
        <v>39</v>
      </c>
      <c r="AX108" s="13" t="s">
        <v>77</v>
      </c>
      <c r="AY108" s="240" t="s">
        <v>164</v>
      </c>
    </row>
    <row r="109" s="14" customFormat="1">
      <c r="A109" s="14"/>
      <c r="B109" s="241"/>
      <c r="C109" s="242"/>
      <c r="D109" s="226" t="s">
        <v>175</v>
      </c>
      <c r="E109" s="243" t="s">
        <v>20</v>
      </c>
      <c r="F109" s="244" t="s">
        <v>837</v>
      </c>
      <c r="G109" s="242"/>
      <c r="H109" s="245">
        <v>112</v>
      </c>
      <c r="I109" s="246"/>
      <c r="J109" s="242"/>
      <c r="K109" s="242"/>
      <c r="L109" s="247"/>
      <c r="M109" s="248"/>
      <c r="N109" s="249"/>
      <c r="O109" s="249"/>
      <c r="P109" s="249"/>
      <c r="Q109" s="249"/>
      <c r="R109" s="249"/>
      <c r="S109" s="249"/>
      <c r="T109" s="250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1" t="s">
        <v>175</v>
      </c>
      <c r="AU109" s="251" t="s">
        <v>85</v>
      </c>
      <c r="AV109" s="14" t="s">
        <v>85</v>
      </c>
      <c r="AW109" s="14" t="s">
        <v>39</v>
      </c>
      <c r="AX109" s="14" t="s">
        <v>22</v>
      </c>
      <c r="AY109" s="251" t="s">
        <v>164</v>
      </c>
    </row>
    <row r="110" s="2" customFormat="1" ht="14.4" customHeight="1">
      <c r="A110" s="39"/>
      <c r="B110" s="40"/>
      <c r="C110" s="213" t="s">
        <v>85</v>
      </c>
      <c r="D110" s="213" t="s">
        <v>166</v>
      </c>
      <c r="E110" s="214" t="s">
        <v>178</v>
      </c>
      <c r="F110" s="215" t="s">
        <v>179</v>
      </c>
      <c r="G110" s="216" t="s">
        <v>180</v>
      </c>
      <c r="H110" s="217">
        <v>16</v>
      </c>
      <c r="I110" s="218"/>
      <c r="J110" s="219">
        <f>ROUND(I110*H110,2)</f>
        <v>0</v>
      </c>
      <c r="K110" s="215" t="s">
        <v>170</v>
      </c>
      <c r="L110" s="45"/>
      <c r="M110" s="220" t="s">
        <v>20</v>
      </c>
      <c r="N110" s="221" t="s">
        <v>48</v>
      </c>
      <c r="O110" s="85"/>
      <c r="P110" s="222">
        <f>O110*H110</f>
        <v>0</v>
      </c>
      <c r="Q110" s="222">
        <v>0</v>
      </c>
      <c r="R110" s="222">
        <f>Q110*H110</f>
        <v>0</v>
      </c>
      <c r="S110" s="222">
        <v>0</v>
      </c>
      <c r="T110" s="223">
        <f>S110*H110</f>
        <v>0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24" t="s">
        <v>171</v>
      </c>
      <c r="AT110" s="224" t="s">
        <v>166</v>
      </c>
      <c r="AU110" s="224" t="s">
        <v>85</v>
      </c>
      <c r="AY110" s="18" t="s">
        <v>164</v>
      </c>
      <c r="BE110" s="225">
        <f>IF(N110="základní",J110,0)</f>
        <v>0</v>
      </c>
      <c r="BF110" s="225">
        <f>IF(N110="snížená",J110,0)</f>
        <v>0</v>
      </c>
      <c r="BG110" s="225">
        <f>IF(N110="zákl. přenesená",J110,0)</f>
        <v>0</v>
      </c>
      <c r="BH110" s="225">
        <f>IF(N110="sníž. přenesená",J110,0)</f>
        <v>0</v>
      </c>
      <c r="BI110" s="225">
        <f>IF(N110="nulová",J110,0)</f>
        <v>0</v>
      </c>
      <c r="BJ110" s="18" t="s">
        <v>22</v>
      </c>
      <c r="BK110" s="225">
        <f>ROUND(I110*H110,2)</f>
        <v>0</v>
      </c>
      <c r="BL110" s="18" t="s">
        <v>171</v>
      </c>
      <c r="BM110" s="224" t="s">
        <v>838</v>
      </c>
    </row>
    <row r="111" s="2" customFormat="1">
      <c r="A111" s="39"/>
      <c r="B111" s="40"/>
      <c r="C111" s="41"/>
      <c r="D111" s="226" t="s">
        <v>173</v>
      </c>
      <c r="E111" s="41"/>
      <c r="F111" s="227" t="s">
        <v>182</v>
      </c>
      <c r="G111" s="41"/>
      <c r="H111" s="41"/>
      <c r="I111" s="228"/>
      <c r="J111" s="41"/>
      <c r="K111" s="41"/>
      <c r="L111" s="45"/>
      <c r="M111" s="229"/>
      <c r="N111" s="230"/>
      <c r="O111" s="85"/>
      <c r="P111" s="85"/>
      <c r="Q111" s="85"/>
      <c r="R111" s="85"/>
      <c r="S111" s="85"/>
      <c r="T111" s="86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T111" s="18" t="s">
        <v>173</v>
      </c>
      <c r="AU111" s="18" t="s">
        <v>85</v>
      </c>
    </row>
    <row r="112" s="13" customFormat="1">
      <c r="A112" s="13"/>
      <c r="B112" s="231"/>
      <c r="C112" s="232"/>
      <c r="D112" s="226" t="s">
        <v>175</v>
      </c>
      <c r="E112" s="233" t="s">
        <v>20</v>
      </c>
      <c r="F112" s="234" t="s">
        <v>183</v>
      </c>
      <c r="G112" s="232"/>
      <c r="H112" s="233" t="s">
        <v>20</v>
      </c>
      <c r="I112" s="235"/>
      <c r="J112" s="232"/>
      <c r="K112" s="232"/>
      <c r="L112" s="236"/>
      <c r="M112" s="237"/>
      <c r="N112" s="238"/>
      <c r="O112" s="238"/>
      <c r="P112" s="238"/>
      <c r="Q112" s="238"/>
      <c r="R112" s="238"/>
      <c r="S112" s="238"/>
      <c r="T112" s="239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0" t="s">
        <v>175</v>
      </c>
      <c r="AU112" s="240" t="s">
        <v>85</v>
      </c>
      <c r="AV112" s="13" t="s">
        <v>22</v>
      </c>
      <c r="AW112" s="13" t="s">
        <v>39</v>
      </c>
      <c r="AX112" s="13" t="s">
        <v>77</v>
      </c>
      <c r="AY112" s="240" t="s">
        <v>164</v>
      </c>
    </row>
    <row r="113" s="13" customFormat="1">
      <c r="A113" s="13"/>
      <c r="B113" s="231"/>
      <c r="C113" s="232"/>
      <c r="D113" s="226" t="s">
        <v>175</v>
      </c>
      <c r="E113" s="233" t="s">
        <v>20</v>
      </c>
      <c r="F113" s="234" t="s">
        <v>839</v>
      </c>
      <c r="G113" s="232"/>
      <c r="H113" s="233" t="s">
        <v>20</v>
      </c>
      <c r="I113" s="235"/>
      <c r="J113" s="232"/>
      <c r="K113" s="232"/>
      <c r="L113" s="236"/>
      <c r="M113" s="237"/>
      <c r="N113" s="238"/>
      <c r="O113" s="238"/>
      <c r="P113" s="238"/>
      <c r="Q113" s="238"/>
      <c r="R113" s="238"/>
      <c r="S113" s="238"/>
      <c r="T113" s="239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0" t="s">
        <v>175</v>
      </c>
      <c r="AU113" s="240" t="s">
        <v>85</v>
      </c>
      <c r="AV113" s="13" t="s">
        <v>22</v>
      </c>
      <c r="AW113" s="13" t="s">
        <v>39</v>
      </c>
      <c r="AX113" s="13" t="s">
        <v>77</v>
      </c>
      <c r="AY113" s="240" t="s">
        <v>164</v>
      </c>
    </row>
    <row r="114" s="14" customFormat="1">
      <c r="A114" s="14"/>
      <c r="B114" s="241"/>
      <c r="C114" s="242"/>
      <c r="D114" s="226" t="s">
        <v>175</v>
      </c>
      <c r="E114" s="243" t="s">
        <v>20</v>
      </c>
      <c r="F114" s="244" t="s">
        <v>840</v>
      </c>
      <c r="G114" s="242"/>
      <c r="H114" s="245">
        <v>8</v>
      </c>
      <c r="I114" s="246"/>
      <c r="J114" s="242"/>
      <c r="K114" s="242"/>
      <c r="L114" s="247"/>
      <c r="M114" s="248"/>
      <c r="N114" s="249"/>
      <c r="O114" s="249"/>
      <c r="P114" s="249"/>
      <c r="Q114" s="249"/>
      <c r="R114" s="249"/>
      <c r="S114" s="249"/>
      <c r="T114" s="250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1" t="s">
        <v>175</v>
      </c>
      <c r="AU114" s="251" t="s">
        <v>85</v>
      </c>
      <c r="AV114" s="14" t="s">
        <v>85</v>
      </c>
      <c r="AW114" s="14" t="s">
        <v>39</v>
      </c>
      <c r="AX114" s="14" t="s">
        <v>77</v>
      </c>
      <c r="AY114" s="251" t="s">
        <v>164</v>
      </c>
    </row>
    <row r="115" s="13" customFormat="1">
      <c r="A115" s="13"/>
      <c r="B115" s="231"/>
      <c r="C115" s="232"/>
      <c r="D115" s="226" t="s">
        <v>175</v>
      </c>
      <c r="E115" s="233" t="s">
        <v>20</v>
      </c>
      <c r="F115" s="234" t="s">
        <v>841</v>
      </c>
      <c r="G115" s="232"/>
      <c r="H115" s="233" t="s">
        <v>20</v>
      </c>
      <c r="I115" s="235"/>
      <c r="J115" s="232"/>
      <c r="K115" s="232"/>
      <c r="L115" s="236"/>
      <c r="M115" s="237"/>
      <c r="N115" s="238"/>
      <c r="O115" s="238"/>
      <c r="P115" s="238"/>
      <c r="Q115" s="238"/>
      <c r="R115" s="238"/>
      <c r="S115" s="238"/>
      <c r="T115" s="239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0" t="s">
        <v>175</v>
      </c>
      <c r="AU115" s="240" t="s">
        <v>85</v>
      </c>
      <c r="AV115" s="13" t="s">
        <v>22</v>
      </c>
      <c r="AW115" s="13" t="s">
        <v>39</v>
      </c>
      <c r="AX115" s="13" t="s">
        <v>77</v>
      </c>
      <c r="AY115" s="240" t="s">
        <v>164</v>
      </c>
    </row>
    <row r="116" s="14" customFormat="1">
      <c r="A116" s="14"/>
      <c r="B116" s="241"/>
      <c r="C116" s="242"/>
      <c r="D116" s="226" t="s">
        <v>175</v>
      </c>
      <c r="E116" s="243" t="s">
        <v>20</v>
      </c>
      <c r="F116" s="244" t="s">
        <v>840</v>
      </c>
      <c r="G116" s="242"/>
      <c r="H116" s="245">
        <v>8</v>
      </c>
      <c r="I116" s="246"/>
      <c r="J116" s="242"/>
      <c r="K116" s="242"/>
      <c r="L116" s="247"/>
      <c r="M116" s="248"/>
      <c r="N116" s="249"/>
      <c r="O116" s="249"/>
      <c r="P116" s="249"/>
      <c r="Q116" s="249"/>
      <c r="R116" s="249"/>
      <c r="S116" s="249"/>
      <c r="T116" s="250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T116" s="251" t="s">
        <v>175</v>
      </c>
      <c r="AU116" s="251" t="s">
        <v>85</v>
      </c>
      <c r="AV116" s="14" t="s">
        <v>85</v>
      </c>
      <c r="AW116" s="14" t="s">
        <v>39</v>
      </c>
      <c r="AX116" s="14" t="s">
        <v>77</v>
      </c>
      <c r="AY116" s="251" t="s">
        <v>164</v>
      </c>
    </row>
    <row r="117" s="15" customFormat="1">
      <c r="A117" s="15"/>
      <c r="B117" s="252"/>
      <c r="C117" s="253"/>
      <c r="D117" s="226" t="s">
        <v>175</v>
      </c>
      <c r="E117" s="254" t="s">
        <v>20</v>
      </c>
      <c r="F117" s="255" t="s">
        <v>225</v>
      </c>
      <c r="G117" s="253"/>
      <c r="H117" s="256">
        <v>16</v>
      </c>
      <c r="I117" s="257"/>
      <c r="J117" s="253"/>
      <c r="K117" s="253"/>
      <c r="L117" s="258"/>
      <c r="M117" s="259"/>
      <c r="N117" s="260"/>
      <c r="O117" s="260"/>
      <c r="P117" s="260"/>
      <c r="Q117" s="260"/>
      <c r="R117" s="260"/>
      <c r="S117" s="260"/>
      <c r="T117" s="261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T117" s="262" t="s">
        <v>175</v>
      </c>
      <c r="AU117" s="262" t="s">
        <v>85</v>
      </c>
      <c r="AV117" s="15" t="s">
        <v>171</v>
      </c>
      <c r="AW117" s="15" t="s">
        <v>39</v>
      </c>
      <c r="AX117" s="15" t="s">
        <v>22</v>
      </c>
      <c r="AY117" s="262" t="s">
        <v>164</v>
      </c>
    </row>
    <row r="118" s="2" customFormat="1" ht="14.4" customHeight="1">
      <c r="A118" s="39"/>
      <c r="B118" s="40"/>
      <c r="C118" s="213" t="s">
        <v>186</v>
      </c>
      <c r="D118" s="213" t="s">
        <v>166</v>
      </c>
      <c r="E118" s="214" t="s">
        <v>842</v>
      </c>
      <c r="F118" s="215" t="s">
        <v>843</v>
      </c>
      <c r="G118" s="216" t="s">
        <v>169</v>
      </c>
      <c r="H118" s="217">
        <v>2099</v>
      </c>
      <c r="I118" s="218"/>
      <c r="J118" s="219">
        <f>ROUND(I118*H118,2)</f>
        <v>0</v>
      </c>
      <c r="K118" s="215" t="s">
        <v>170</v>
      </c>
      <c r="L118" s="45"/>
      <c r="M118" s="220" t="s">
        <v>20</v>
      </c>
      <c r="N118" s="221" t="s">
        <v>48</v>
      </c>
      <c r="O118" s="85"/>
      <c r="P118" s="222">
        <f>O118*H118</f>
        <v>0</v>
      </c>
      <c r="Q118" s="222">
        <v>0</v>
      </c>
      <c r="R118" s="222">
        <f>Q118*H118</f>
        <v>0</v>
      </c>
      <c r="S118" s="222">
        <v>0</v>
      </c>
      <c r="T118" s="223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4" t="s">
        <v>171</v>
      </c>
      <c r="AT118" s="224" t="s">
        <v>166</v>
      </c>
      <c r="AU118" s="224" t="s">
        <v>85</v>
      </c>
      <c r="AY118" s="18" t="s">
        <v>164</v>
      </c>
      <c r="BE118" s="225">
        <f>IF(N118="základní",J118,0)</f>
        <v>0</v>
      </c>
      <c r="BF118" s="225">
        <f>IF(N118="snížená",J118,0)</f>
        <v>0</v>
      </c>
      <c r="BG118" s="225">
        <f>IF(N118="zákl. přenesená",J118,0)</f>
        <v>0</v>
      </c>
      <c r="BH118" s="225">
        <f>IF(N118="sníž. přenesená",J118,0)</f>
        <v>0</v>
      </c>
      <c r="BI118" s="225">
        <f>IF(N118="nulová",J118,0)</f>
        <v>0</v>
      </c>
      <c r="BJ118" s="18" t="s">
        <v>22</v>
      </c>
      <c r="BK118" s="225">
        <f>ROUND(I118*H118,2)</f>
        <v>0</v>
      </c>
      <c r="BL118" s="18" t="s">
        <v>171</v>
      </c>
      <c r="BM118" s="224" t="s">
        <v>844</v>
      </c>
    </row>
    <row r="119" s="2" customFormat="1">
      <c r="A119" s="39"/>
      <c r="B119" s="40"/>
      <c r="C119" s="41"/>
      <c r="D119" s="226" t="s">
        <v>173</v>
      </c>
      <c r="E119" s="41"/>
      <c r="F119" s="227" t="s">
        <v>845</v>
      </c>
      <c r="G119" s="41"/>
      <c r="H119" s="41"/>
      <c r="I119" s="228"/>
      <c r="J119" s="41"/>
      <c r="K119" s="41"/>
      <c r="L119" s="45"/>
      <c r="M119" s="229"/>
      <c r="N119" s="230"/>
      <c r="O119" s="85"/>
      <c r="P119" s="85"/>
      <c r="Q119" s="85"/>
      <c r="R119" s="85"/>
      <c r="S119" s="85"/>
      <c r="T119" s="86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173</v>
      </c>
      <c r="AU119" s="18" t="s">
        <v>85</v>
      </c>
    </row>
    <row r="120" s="13" customFormat="1">
      <c r="A120" s="13"/>
      <c r="B120" s="231"/>
      <c r="C120" s="232"/>
      <c r="D120" s="226" t="s">
        <v>175</v>
      </c>
      <c r="E120" s="233" t="s">
        <v>20</v>
      </c>
      <c r="F120" s="234" t="s">
        <v>846</v>
      </c>
      <c r="G120" s="232"/>
      <c r="H120" s="233" t="s">
        <v>20</v>
      </c>
      <c r="I120" s="235"/>
      <c r="J120" s="232"/>
      <c r="K120" s="232"/>
      <c r="L120" s="236"/>
      <c r="M120" s="237"/>
      <c r="N120" s="238"/>
      <c r="O120" s="238"/>
      <c r="P120" s="238"/>
      <c r="Q120" s="238"/>
      <c r="R120" s="238"/>
      <c r="S120" s="238"/>
      <c r="T120" s="239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0" t="s">
        <v>175</v>
      </c>
      <c r="AU120" s="240" t="s">
        <v>85</v>
      </c>
      <c r="AV120" s="13" t="s">
        <v>22</v>
      </c>
      <c r="AW120" s="13" t="s">
        <v>39</v>
      </c>
      <c r="AX120" s="13" t="s">
        <v>77</v>
      </c>
      <c r="AY120" s="240" t="s">
        <v>164</v>
      </c>
    </row>
    <row r="121" s="13" customFormat="1">
      <c r="A121" s="13"/>
      <c r="B121" s="231"/>
      <c r="C121" s="232"/>
      <c r="D121" s="226" t="s">
        <v>175</v>
      </c>
      <c r="E121" s="233" t="s">
        <v>20</v>
      </c>
      <c r="F121" s="234" t="s">
        <v>847</v>
      </c>
      <c r="G121" s="232"/>
      <c r="H121" s="233" t="s">
        <v>20</v>
      </c>
      <c r="I121" s="235"/>
      <c r="J121" s="232"/>
      <c r="K121" s="232"/>
      <c r="L121" s="236"/>
      <c r="M121" s="237"/>
      <c r="N121" s="238"/>
      <c r="O121" s="238"/>
      <c r="P121" s="238"/>
      <c r="Q121" s="238"/>
      <c r="R121" s="238"/>
      <c r="S121" s="238"/>
      <c r="T121" s="239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0" t="s">
        <v>175</v>
      </c>
      <c r="AU121" s="240" t="s">
        <v>85</v>
      </c>
      <c r="AV121" s="13" t="s">
        <v>22</v>
      </c>
      <c r="AW121" s="13" t="s">
        <v>39</v>
      </c>
      <c r="AX121" s="13" t="s">
        <v>77</v>
      </c>
      <c r="AY121" s="240" t="s">
        <v>164</v>
      </c>
    </row>
    <row r="122" s="14" customFormat="1">
      <c r="A122" s="14"/>
      <c r="B122" s="241"/>
      <c r="C122" s="242"/>
      <c r="D122" s="226" t="s">
        <v>175</v>
      </c>
      <c r="E122" s="243" t="s">
        <v>20</v>
      </c>
      <c r="F122" s="244" t="s">
        <v>848</v>
      </c>
      <c r="G122" s="242"/>
      <c r="H122" s="245">
        <v>2099</v>
      </c>
      <c r="I122" s="246"/>
      <c r="J122" s="242"/>
      <c r="K122" s="242"/>
      <c r="L122" s="247"/>
      <c r="M122" s="248"/>
      <c r="N122" s="249"/>
      <c r="O122" s="249"/>
      <c r="P122" s="249"/>
      <c r="Q122" s="249"/>
      <c r="R122" s="249"/>
      <c r="S122" s="249"/>
      <c r="T122" s="250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1" t="s">
        <v>175</v>
      </c>
      <c r="AU122" s="251" t="s">
        <v>85</v>
      </c>
      <c r="AV122" s="14" t="s">
        <v>85</v>
      </c>
      <c r="AW122" s="14" t="s">
        <v>39</v>
      </c>
      <c r="AX122" s="14" t="s">
        <v>77</v>
      </c>
      <c r="AY122" s="251" t="s">
        <v>164</v>
      </c>
    </row>
    <row r="123" s="15" customFormat="1">
      <c r="A123" s="15"/>
      <c r="B123" s="252"/>
      <c r="C123" s="253"/>
      <c r="D123" s="226" t="s">
        <v>175</v>
      </c>
      <c r="E123" s="254" t="s">
        <v>20</v>
      </c>
      <c r="F123" s="255" t="s">
        <v>225</v>
      </c>
      <c r="G123" s="253"/>
      <c r="H123" s="256">
        <v>2099</v>
      </c>
      <c r="I123" s="257"/>
      <c r="J123" s="253"/>
      <c r="K123" s="253"/>
      <c r="L123" s="258"/>
      <c r="M123" s="259"/>
      <c r="N123" s="260"/>
      <c r="O123" s="260"/>
      <c r="P123" s="260"/>
      <c r="Q123" s="260"/>
      <c r="R123" s="260"/>
      <c r="S123" s="260"/>
      <c r="T123" s="261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62" t="s">
        <v>175</v>
      </c>
      <c r="AU123" s="262" t="s">
        <v>85</v>
      </c>
      <c r="AV123" s="15" t="s">
        <v>171</v>
      </c>
      <c r="AW123" s="15" t="s">
        <v>39</v>
      </c>
      <c r="AX123" s="15" t="s">
        <v>22</v>
      </c>
      <c r="AY123" s="262" t="s">
        <v>164</v>
      </c>
    </row>
    <row r="124" s="2" customFormat="1" ht="14.4" customHeight="1">
      <c r="A124" s="39"/>
      <c r="B124" s="40"/>
      <c r="C124" s="213" t="s">
        <v>171</v>
      </c>
      <c r="D124" s="213" t="s">
        <v>166</v>
      </c>
      <c r="E124" s="214" t="s">
        <v>849</v>
      </c>
      <c r="F124" s="215" t="s">
        <v>850</v>
      </c>
      <c r="G124" s="216" t="s">
        <v>180</v>
      </c>
      <c r="H124" s="217">
        <v>165.40000000000001</v>
      </c>
      <c r="I124" s="218"/>
      <c r="J124" s="219">
        <f>ROUND(I124*H124,2)</f>
        <v>0</v>
      </c>
      <c r="K124" s="215" t="s">
        <v>170</v>
      </c>
      <c r="L124" s="45"/>
      <c r="M124" s="220" t="s">
        <v>20</v>
      </c>
      <c r="N124" s="221" t="s">
        <v>48</v>
      </c>
      <c r="O124" s="85"/>
      <c r="P124" s="222">
        <f>O124*H124</f>
        <v>0</v>
      </c>
      <c r="Q124" s="222">
        <v>0</v>
      </c>
      <c r="R124" s="222">
        <f>Q124*H124</f>
        <v>0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171</v>
      </c>
      <c r="AT124" s="224" t="s">
        <v>166</v>
      </c>
      <c r="AU124" s="224" t="s">
        <v>85</v>
      </c>
      <c r="AY124" s="18" t="s">
        <v>164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22</v>
      </c>
      <c r="BK124" s="225">
        <f>ROUND(I124*H124,2)</f>
        <v>0</v>
      </c>
      <c r="BL124" s="18" t="s">
        <v>171</v>
      </c>
      <c r="BM124" s="224" t="s">
        <v>851</v>
      </c>
    </row>
    <row r="125" s="2" customFormat="1">
      <c r="A125" s="39"/>
      <c r="B125" s="40"/>
      <c r="C125" s="41"/>
      <c r="D125" s="226" t="s">
        <v>173</v>
      </c>
      <c r="E125" s="41"/>
      <c r="F125" s="227" t="s">
        <v>852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173</v>
      </c>
      <c r="AU125" s="18" t="s">
        <v>85</v>
      </c>
    </row>
    <row r="126" s="13" customFormat="1">
      <c r="A126" s="13"/>
      <c r="B126" s="231"/>
      <c r="C126" s="232"/>
      <c r="D126" s="226" t="s">
        <v>175</v>
      </c>
      <c r="E126" s="233" t="s">
        <v>20</v>
      </c>
      <c r="F126" s="234" t="s">
        <v>853</v>
      </c>
      <c r="G126" s="232"/>
      <c r="H126" s="233" t="s">
        <v>20</v>
      </c>
      <c r="I126" s="235"/>
      <c r="J126" s="232"/>
      <c r="K126" s="232"/>
      <c r="L126" s="236"/>
      <c r="M126" s="237"/>
      <c r="N126" s="238"/>
      <c r="O126" s="238"/>
      <c r="P126" s="238"/>
      <c r="Q126" s="238"/>
      <c r="R126" s="238"/>
      <c r="S126" s="238"/>
      <c r="T126" s="239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0" t="s">
        <v>175</v>
      </c>
      <c r="AU126" s="240" t="s">
        <v>85</v>
      </c>
      <c r="AV126" s="13" t="s">
        <v>22</v>
      </c>
      <c r="AW126" s="13" t="s">
        <v>39</v>
      </c>
      <c r="AX126" s="13" t="s">
        <v>77</v>
      </c>
      <c r="AY126" s="240" t="s">
        <v>164</v>
      </c>
    </row>
    <row r="127" s="14" customFormat="1">
      <c r="A127" s="14"/>
      <c r="B127" s="241"/>
      <c r="C127" s="242"/>
      <c r="D127" s="226" t="s">
        <v>175</v>
      </c>
      <c r="E127" s="243" t="s">
        <v>20</v>
      </c>
      <c r="F127" s="244" t="s">
        <v>854</v>
      </c>
      <c r="G127" s="242"/>
      <c r="H127" s="245">
        <v>165.40000000000001</v>
      </c>
      <c r="I127" s="246"/>
      <c r="J127" s="242"/>
      <c r="K127" s="242"/>
      <c r="L127" s="247"/>
      <c r="M127" s="248"/>
      <c r="N127" s="249"/>
      <c r="O127" s="249"/>
      <c r="P127" s="249"/>
      <c r="Q127" s="249"/>
      <c r="R127" s="249"/>
      <c r="S127" s="249"/>
      <c r="T127" s="250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1" t="s">
        <v>175</v>
      </c>
      <c r="AU127" s="251" t="s">
        <v>85</v>
      </c>
      <c r="AV127" s="14" t="s">
        <v>85</v>
      </c>
      <c r="AW127" s="14" t="s">
        <v>39</v>
      </c>
      <c r="AX127" s="14" t="s">
        <v>22</v>
      </c>
      <c r="AY127" s="251" t="s">
        <v>164</v>
      </c>
    </row>
    <row r="128" s="2" customFormat="1" ht="14.4" customHeight="1">
      <c r="A128" s="39"/>
      <c r="B128" s="40"/>
      <c r="C128" s="213" t="s">
        <v>200</v>
      </c>
      <c r="D128" s="213" t="s">
        <v>166</v>
      </c>
      <c r="E128" s="214" t="s">
        <v>216</v>
      </c>
      <c r="F128" s="215" t="s">
        <v>217</v>
      </c>
      <c r="G128" s="216" t="s">
        <v>180</v>
      </c>
      <c r="H128" s="217">
        <v>143.09999999999999</v>
      </c>
      <c r="I128" s="218"/>
      <c r="J128" s="219">
        <f>ROUND(I128*H128,2)</f>
        <v>0</v>
      </c>
      <c r="K128" s="215" t="s">
        <v>170</v>
      </c>
      <c r="L128" s="45"/>
      <c r="M128" s="220" t="s">
        <v>20</v>
      </c>
      <c r="N128" s="221" t="s">
        <v>48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171</v>
      </c>
      <c r="AT128" s="224" t="s">
        <v>166</v>
      </c>
      <c r="AU128" s="224" t="s">
        <v>85</v>
      </c>
      <c r="AY128" s="18" t="s">
        <v>164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22</v>
      </c>
      <c r="BK128" s="225">
        <f>ROUND(I128*H128,2)</f>
        <v>0</v>
      </c>
      <c r="BL128" s="18" t="s">
        <v>171</v>
      </c>
      <c r="BM128" s="224" t="s">
        <v>855</v>
      </c>
    </row>
    <row r="129" s="2" customFormat="1">
      <c r="A129" s="39"/>
      <c r="B129" s="40"/>
      <c r="C129" s="41"/>
      <c r="D129" s="226" t="s">
        <v>173</v>
      </c>
      <c r="E129" s="41"/>
      <c r="F129" s="227" t="s">
        <v>219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173</v>
      </c>
      <c r="AU129" s="18" t="s">
        <v>85</v>
      </c>
    </row>
    <row r="130" s="13" customFormat="1">
      <c r="A130" s="13"/>
      <c r="B130" s="231"/>
      <c r="C130" s="232"/>
      <c r="D130" s="226" t="s">
        <v>175</v>
      </c>
      <c r="E130" s="233" t="s">
        <v>20</v>
      </c>
      <c r="F130" s="234" t="s">
        <v>220</v>
      </c>
      <c r="G130" s="232"/>
      <c r="H130" s="233" t="s">
        <v>20</v>
      </c>
      <c r="I130" s="235"/>
      <c r="J130" s="232"/>
      <c r="K130" s="232"/>
      <c r="L130" s="236"/>
      <c r="M130" s="237"/>
      <c r="N130" s="238"/>
      <c r="O130" s="238"/>
      <c r="P130" s="238"/>
      <c r="Q130" s="238"/>
      <c r="R130" s="238"/>
      <c r="S130" s="238"/>
      <c r="T130" s="23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0" t="s">
        <v>175</v>
      </c>
      <c r="AU130" s="240" t="s">
        <v>85</v>
      </c>
      <c r="AV130" s="13" t="s">
        <v>22</v>
      </c>
      <c r="AW130" s="13" t="s">
        <v>39</v>
      </c>
      <c r="AX130" s="13" t="s">
        <v>77</v>
      </c>
      <c r="AY130" s="240" t="s">
        <v>164</v>
      </c>
    </row>
    <row r="131" s="13" customFormat="1">
      <c r="A131" s="13"/>
      <c r="B131" s="231"/>
      <c r="C131" s="232"/>
      <c r="D131" s="226" t="s">
        <v>175</v>
      </c>
      <c r="E131" s="233" t="s">
        <v>20</v>
      </c>
      <c r="F131" s="234" t="s">
        <v>856</v>
      </c>
      <c r="G131" s="232"/>
      <c r="H131" s="233" t="s">
        <v>20</v>
      </c>
      <c r="I131" s="235"/>
      <c r="J131" s="232"/>
      <c r="K131" s="232"/>
      <c r="L131" s="236"/>
      <c r="M131" s="237"/>
      <c r="N131" s="238"/>
      <c r="O131" s="238"/>
      <c r="P131" s="238"/>
      <c r="Q131" s="238"/>
      <c r="R131" s="238"/>
      <c r="S131" s="238"/>
      <c r="T131" s="23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0" t="s">
        <v>175</v>
      </c>
      <c r="AU131" s="240" t="s">
        <v>85</v>
      </c>
      <c r="AV131" s="13" t="s">
        <v>22</v>
      </c>
      <c r="AW131" s="13" t="s">
        <v>39</v>
      </c>
      <c r="AX131" s="13" t="s">
        <v>77</v>
      </c>
      <c r="AY131" s="240" t="s">
        <v>164</v>
      </c>
    </row>
    <row r="132" s="14" customFormat="1">
      <c r="A132" s="14"/>
      <c r="B132" s="241"/>
      <c r="C132" s="242"/>
      <c r="D132" s="226" t="s">
        <v>175</v>
      </c>
      <c r="E132" s="243" t="s">
        <v>20</v>
      </c>
      <c r="F132" s="244" t="s">
        <v>857</v>
      </c>
      <c r="G132" s="242"/>
      <c r="H132" s="245">
        <v>143.09999999999999</v>
      </c>
      <c r="I132" s="246"/>
      <c r="J132" s="242"/>
      <c r="K132" s="242"/>
      <c r="L132" s="247"/>
      <c r="M132" s="248"/>
      <c r="N132" s="249"/>
      <c r="O132" s="249"/>
      <c r="P132" s="249"/>
      <c r="Q132" s="249"/>
      <c r="R132" s="249"/>
      <c r="S132" s="249"/>
      <c r="T132" s="250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1" t="s">
        <v>175</v>
      </c>
      <c r="AU132" s="251" t="s">
        <v>85</v>
      </c>
      <c r="AV132" s="14" t="s">
        <v>85</v>
      </c>
      <c r="AW132" s="14" t="s">
        <v>39</v>
      </c>
      <c r="AX132" s="14" t="s">
        <v>77</v>
      </c>
      <c r="AY132" s="251" t="s">
        <v>164</v>
      </c>
    </row>
    <row r="133" s="15" customFormat="1">
      <c r="A133" s="15"/>
      <c r="B133" s="252"/>
      <c r="C133" s="253"/>
      <c r="D133" s="226" t="s">
        <v>175</v>
      </c>
      <c r="E133" s="254" t="s">
        <v>20</v>
      </c>
      <c r="F133" s="255" t="s">
        <v>225</v>
      </c>
      <c r="G133" s="253"/>
      <c r="H133" s="256">
        <v>143.09999999999999</v>
      </c>
      <c r="I133" s="257"/>
      <c r="J133" s="253"/>
      <c r="K133" s="253"/>
      <c r="L133" s="258"/>
      <c r="M133" s="259"/>
      <c r="N133" s="260"/>
      <c r="O133" s="260"/>
      <c r="P133" s="260"/>
      <c r="Q133" s="260"/>
      <c r="R133" s="260"/>
      <c r="S133" s="260"/>
      <c r="T133" s="261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62" t="s">
        <v>175</v>
      </c>
      <c r="AU133" s="262" t="s">
        <v>85</v>
      </c>
      <c r="AV133" s="15" t="s">
        <v>171</v>
      </c>
      <c r="AW133" s="15" t="s">
        <v>39</v>
      </c>
      <c r="AX133" s="15" t="s">
        <v>22</v>
      </c>
      <c r="AY133" s="262" t="s">
        <v>164</v>
      </c>
    </row>
    <row r="134" s="2" customFormat="1" ht="14.4" customHeight="1">
      <c r="A134" s="39"/>
      <c r="B134" s="40"/>
      <c r="C134" s="213" t="s">
        <v>208</v>
      </c>
      <c r="D134" s="213" t="s">
        <v>166</v>
      </c>
      <c r="E134" s="214" t="s">
        <v>858</v>
      </c>
      <c r="F134" s="215" t="s">
        <v>859</v>
      </c>
      <c r="G134" s="216" t="s">
        <v>180</v>
      </c>
      <c r="H134" s="217">
        <v>629.70000000000005</v>
      </c>
      <c r="I134" s="218"/>
      <c r="J134" s="219">
        <f>ROUND(I134*H134,2)</f>
        <v>0</v>
      </c>
      <c r="K134" s="215" t="s">
        <v>170</v>
      </c>
      <c r="L134" s="45"/>
      <c r="M134" s="220" t="s">
        <v>20</v>
      </c>
      <c r="N134" s="221" t="s">
        <v>48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171</v>
      </c>
      <c r="AT134" s="224" t="s">
        <v>166</v>
      </c>
      <c r="AU134" s="224" t="s">
        <v>85</v>
      </c>
      <c r="AY134" s="18" t="s">
        <v>164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22</v>
      </c>
      <c r="BK134" s="225">
        <f>ROUND(I134*H134,2)</f>
        <v>0</v>
      </c>
      <c r="BL134" s="18" t="s">
        <v>171</v>
      </c>
      <c r="BM134" s="224" t="s">
        <v>860</v>
      </c>
    </row>
    <row r="135" s="2" customFormat="1">
      <c r="A135" s="39"/>
      <c r="B135" s="40"/>
      <c r="C135" s="41"/>
      <c r="D135" s="226" t="s">
        <v>173</v>
      </c>
      <c r="E135" s="41"/>
      <c r="F135" s="227" t="s">
        <v>861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173</v>
      </c>
      <c r="AU135" s="18" t="s">
        <v>85</v>
      </c>
    </row>
    <row r="136" s="13" customFormat="1">
      <c r="A136" s="13"/>
      <c r="B136" s="231"/>
      <c r="C136" s="232"/>
      <c r="D136" s="226" t="s">
        <v>175</v>
      </c>
      <c r="E136" s="233" t="s">
        <v>20</v>
      </c>
      <c r="F136" s="234" t="s">
        <v>862</v>
      </c>
      <c r="G136" s="232"/>
      <c r="H136" s="233" t="s">
        <v>20</v>
      </c>
      <c r="I136" s="235"/>
      <c r="J136" s="232"/>
      <c r="K136" s="232"/>
      <c r="L136" s="236"/>
      <c r="M136" s="237"/>
      <c r="N136" s="238"/>
      <c r="O136" s="238"/>
      <c r="P136" s="238"/>
      <c r="Q136" s="238"/>
      <c r="R136" s="238"/>
      <c r="S136" s="238"/>
      <c r="T136" s="23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0" t="s">
        <v>175</v>
      </c>
      <c r="AU136" s="240" t="s">
        <v>85</v>
      </c>
      <c r="AV136" s="13" t="s">
        <v>22</v>
      </c>
      <c r="AW136" s="13" t="s">
        <v>39</v>
      </c>
      <c r="AX136" s="13" t="s">
        <v>77</v>
      </c>
      <c r="AY136" s="240" t="s">
        <v>164</v>
      </c>
    </row>
    <row r="137" s="14" customFormat="1">
      <c r="A137" s="14"/>
      <c r="B137" s="241"/>
      <c r="C137" s="242"/>
      <c r="D137" s="226" t="s">
        <v>175</v>
      </c>
      <c r="E137" s="243" t="s">
        <v>20</v>
      </c>
      <c r="F137" s="244" t="s">
        <v>863</v>
      </c>
      <c r="G137" s="242"/>
      <c r="H137" s="245">
        <v>45.799999999999997</v>
      </c>
      <c r="I137" s="246"/>
      <c r="J137" s="242"/>
      <c r="K137" s="242"/>
      <c r="L137" s="247"/>
      <c r="M137" s="248"/>
      <c r="N137" s="249"/>
      <c r="O137" s="249"/>
      <c r="P137" s="249"/>
      <c r="Q137" s="249"/>
      <c r="R137" s="249"/>
      <c r="S137" s="249"/>
      <c r="T137" s="250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1" t="s">
        <v>175</v>
      </c>
      <c r="AU137" s="251" t="s">
        <v>85</v>
      </c>
      <c r="AV137" s="14" t="s">
        <v>85</v>
      </c>
      <c r="AW137" s="14" t="s">
        <v>39</v>
      </c>
      <c r="AX137" s="14" t="s">
        <v>77</v>
      </c>
      <c r="AY137" s="251" t="s">
        <v>164</v>
      </c>
    </row>
    <row r="138" s="13" customFormat="1">
      <c r="A138" s="13"/>
      <c r="B138" s="231"/>
      <c r="C138" s="232"/>
      <c r="D138" s="226" t="s">
        <v>175</v>
      </c>
      <c r="E138" s="233" t="s">
        <v>20</v>
      </c>
      <c r="F138" s="234" t="s">
        <v>864</v>
      </c>
      <c r="G138" s="232"/>
      <c r="H138" s="233" t="s">
        <v>20</v>
      </c>
      <c r="I138" s="235"/>
      <c r="J138" s="232"/>
      <c r="K138" s="232"/>
      <c r="L138" s="236"/>
      <c r="M138" s="237"/>
      <c r="N138" s="238"/>
      <c r="O138" s="238"/>
      <c r="P138" s="238"/>
      <c r="Q138" s="238"/>
      <c r="R138" s="238"/>
      <c r="S138" s="238"/>
      <c r="T138" s="23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0" t="s">
        <v>175</v>
      </c>
      <c r="AU138" s="240" t="s">
        <v>85</v>
      </c>
      <c r="AV138" s="13" t="s">
        <v>22</v>
      </c>
      <c r="AW138" s="13" t="s">
        <v>39</v>
      </c>
      <c r="AX138" s="13" t="s">
        <v>77</v>
      </c>
      <c r="AY138" s="240" t="s">
        <v>164</v>
      </c>
    </row>
    <row r="139" s="14" customFormat="1">
      <c r="A139" s="14"/>
      <c r="B139" s="241"/>
      <c r="C139" s="242"/>
      <c r="D139" s="226" t="s">
        <v>175</v>
      </c>
      <c r="E139" s="243" t="s">
        <v>20</v>
      </c>
      <c r="F139" s="244" t="s">
        <v>865</v>
      </c>
      <c r="G139" s="242"/>
      <c r="H139" s="245">
        <v>583.89999999999998</v>
      </c>
      <c r="I139" s="246"/>
      <c r="J139" s="242"/>
      <c r="K139" s="242"/>
      <c r="L139" s="247"/>
      <c r="M139" s="248"/>
      <c r="N139" s="249"/>
      <c r="O139" s="249"/>
      <c r="P139" s="249"/>
      <c r="Q139" s="249"/>
      <c r="R139" s="249"/>
      <c r="S139" s="249"/>
      <c r="T139" s="250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1" t="s">
        <v>175</v>
      </c>
      <c r="AU139" s="251" t="s">
        <v>85</v>
      </c>
      <c r="AV139" s="14" t="s">
        <v>85</v>
      </c>
      <c r="AW139" s="14" t="s">
        <v>39</v>
      </c>
      <c r="AX139" s="14" t="s">
        <v>77</v>
      </c>
      <c r="AY139" s="251" t="s">
        <v>164</v>
      </c>
    </row>
    <row r="140" s="15" customFormat="1">
      <c r="A140" s="15"/>
      <c r="B140" s="252"/>
      <c r="C140" s="253"/>
      <c r="D140" s="226" t="s">
        <v>175</v>
      </c>
      <c r="E140" s="254" t="s">
        <v>20</v>
      </c>
      <c r="F140" s="255" t="s">
        <v>225</v>
      </c>
      <c r="G140" s="253"/>
      <c r="H140" s="256">
        <v>629.70000000000005</v>
      </c>
      <c r="I140" s="257"/>
      <c r="J140" s="253"/>
      <c r="K140" s="253"/>
      <c r="L140" s="258"/>
      <c r="M140" s="259"/>
      <c r="N140" s="260"/>
      <c r="O140" s="260"/>
      <c r="P140" s="260"/>
      <c r="Q140" s="260"/>
      <c r="R140" s="260"/>
      <c r="S140" s="260"/>
      <c r="T140" s="261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2" t="s">
        <v>175</v>
      </c>
      <c r="AU140" s="262" t="s">
        <v>85</v>
      </c>
      <c r="AV140" s="15" t="s">
        <v>171</v>
      </c>
      <c r="AW140" s="15" t="s">
        <v>39</v>
      </c>
      <c r="AX140" s="15" t="s">
        <v>22</v>
      </c>
      <c r="AY140" s="262" t="s">
        <v>164</v>
      </c>
    </row>
    <row r="141" s="2" customFormat="1" ht="14.4" customHeight="1">
      <c r="A141" s="39"/>
      <c r="B141" s="40"/>
      <c r="C141" s="213" t="s">
        <v>215</v>
      </c>
      <c r="D141" s="213" t="s">
        <v>166</v>
      </c>
      <c r="E141" s="214" t="s">
        <v>244</v>
      </c>
      <c r="F141" s="215" t="s">
        <v>245</v>
      </c>
      <c r="G141" s="216" t="s">
        <v>180</v>
      </c>
      <c r="H141" s="217">
        <v>247.40000000000001</v>
      </c>
      <c r="I141" s="218"/>
      <c r="J141" s="219">
        <f>ROUND(I141*H141,2)</f>
        <v>0</v>
      </c>
      <c r="K141" s="215" t="s">
        <v>170</v>
      </c>
      <c r="L141" s="45"/>
      <c r="M141" s="220" t="s">
        <v>20</v>
      </c>
      <c r="N141" s="221" t="s">
        <v>48</v>
      </c>
      <c r="O141" s="85"/>
      <c r="P141" s="222">
        <f>O141*H141</f>
        <v>0</v>
      </c>
      <c r="Q141" s="222">
        <v>0</v>
      </c>
      <c r="R141" s="222">
        <f>Q141*H141</f>
        <v>0</v>
      </c>
      <c r="S141" s="222">
        <v>0</v>
      </c>
      <c r="T141" s="223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4" t="s">
        <v>171</v>
      </c>
      <c r="AT141" s="224" t="s">
        <v>166</v>
      </c>
      <c r="AU141" s="224" t="s">
        <v>85</v>
      </c>
      <c r="AY141" s="18" t="s">
        <v>164</v>
      </c>
      <c r="BE141" s="225">
        <f>IF(N141="základní",J141,0)</f>
        <v>0</v>
      </c>
      <c r="BF141" s="225">
        <f>IF(N141="snížená",J141,0)</f>
        <v>0</v>
      </c>
      <c r="BG141" s="225">
        <f>IF(N141="zákl. přenesená",J141,0)</f>
        <v>0</v>
      </c>
      <c r="BH141" s="225">
        <f>IF(N141="sníž. přenesená",J141,0)</f>
        <v>0</v>
      </c>
      <c r="BI141" s="225">
        <f>IF(N141="nulová",J141,0)</f>
        <v>0</v>
      </c>
      <c r="BJ141" s="18" t="s">
        <v>22</v>
      </c>
      <c r="BK141" s="225">
        <f>ROUND(I141*H141,2)</f>
        <v>0</v>
      </c>
      <c r="BL141" s="18" t="s">
        <v>171</v>
      </c>
      <c r="BM141" s="224" t="s">
        <v>866</v>
      </c>
    </row>
    <row r="142" s="2" customFormat="1">
      <c r="A142" s="39"/>
      <c r="B142" s="40"/>
      <c r="C142" s="41"/>
      <c r="D142" s="226" t="s">
        <v>173</v>
      </c>
      <c r="E142" s="41"/>
      <c r="F142" s="227" t="s">
        <v>247</v>
      </c>
      <c r="G142" s="41"/>
      <c r="H142" s="41"/>
      <c r="I142" s="228"/>
      <c r="J142" s="41"/>
      <c r="K142" s="41"/>
      <c r="L142" s="45"/>
      <c r="M142" s="229"/>
      <c r="N142" s="230"/>
      <c r="O142" s="85"/>
      <c r="P142" s="85"/>
      <c r="Q142" s="85"/>
      <c r="R142" s="85"/>
      <c r="S142" s="85"/>
      <c r="T142" s="86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T142" s="18" t="s">
        <v>173</v>
      </c>
      <c r="AU142" s="18" t="s">
        <v>85</v>
      </c>
    </row>
    <row r="143" s="13" customFormat="1">
      <c r="A143" s="13"/>
      <c r="B143" s="231"/>
      <c r="C143" s="232"/>
      <c r="D143" s="226" t="s">
        <v>175</v>
      </c>
      <c r="E143" s="233" t="s">
        <v>20</v>
      </c>
      <c r="F143" s="234" t="s">
        <v>248</v>
      </c>
      <c r="G143" s="232"/>
      <c r="H143" s="233" t="s">
        <v>20</v>
      </c>
      <c r="I143" s="235"/>
      <c r="J143" s="232"/>
      <c r="K143" s="232"/>
      <c r="L143" s="236"/>
      <c r="M143" s="237"/>
      <c r="N143" s="238"/>
      <c r="O143" s="238"/>
      <c r="P143" s="238"/>
      <c r="Q143" s="238"/>
      <c r="R143" s="238"/>
      <c r="S143" s="238"/>
      <c r="T143" s="23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0" t="s">
        <v>175</v>
      </c>
      <c r="AU143" s="240" t="s">
        <v>85</v>
      </c>
      <c r="AV143" s="13" t="s">
        <v>22</v>
      </c>
      <c r="AW143" s="13" t="s">
        <v>39</v>
      </c>
      <c r="AX143" s="13" t="s">
        <v>77</v>
      </c>
      <c r="AY143" s="240" t="s">
        <v>164</v>
      </c>
    </row>
    <row r="144" s="13" customFormat="1">
      <c r="A144" s="13"/>
      <c r="B144" s="231"/>
      <c r="C144" s="232"/>
      <c r="D144" s="226" t="s">
        <v>175</v>
      </c>
      <c r="E144" s="233" t="s">
        <v>20</v>
      </c>
      <c r="F144" s="234" t="s">
        <v>867</v>
      </c>
      <c r="G144" s="232"/>
      <c r="H144" s="233" t="s">
        <v>20</v>
      </c>
      <c r="I144" s="235"/>
      <c r="J144" s="232"/>
      <c r="K144" s="232"/>
      <c r="L144" s="236"/>
      <c r="M144" s="237"/>
      <c r="N144" s="238"/>
      <c r="O144" s="238"/>
      <c r="P144" s="238"/>
      <c r="Q144" s="238"/>
      <c r="R144" s="238"/>
      <c r="S144" s="238"/>
      <c r="T144" s="23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0" t="s">
        <v>175</v>
      </c>
      <c r="AU144" s="240" t="s">
        <v>85</v>
      </c>
      <c r="AV144" s="13" t="s">
        <v>22</v>
      </c>
      <c r="AW144" s="13" t="s">
        <v>39</v>
      </c>
      <c r="AX144" s="13" t="s">
        <v>77</v>
      </c>
      <c r="AY144" s="240" t="s">
        <v>164</v>
      </c>
    </row>
    <row r="145" s="14" customFormat="1">
      <c r="A145" s="14"/>
      <c r="B145" s="241"/>
      <c r="C145" s="242"/>
      <c r="D145" s="226" t="s">
        <v>175</v>
      </c>
      <c r="E145" s="243" t="s">
        <v>20</v>
      </c>
      <c r="F145" s="244" t="s">
        <v>868</v>
      </c>
      <c r="G145" s="242"/>
      <c r="H145" s="245">
        <v>247.40000000000001</v>
      </c>
      <c r="I145" s="246"/>
      <c r="J145" s="242"/>
      <c r="K145" s="242"/>
      <c r="L145" s="247"/>
      <c r="M145" s="248"/>
      <c r="N145" s="249"/>
      <c r="O145" s="249"/>
      <c r="P145" s="249"/>
      <c r="Q145" s="249"/>
      <c r="R145" s="249"/>
      <c r="S145" s="249"/>
      <c r="T145" s="250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1" t="s">
        <v>175</v>
      </c>
      <c r="AU145" s="251" t="s">
        <v>85</v>
      </c>
      <c r="AV145" s="14" t="s">
        <v>85</v>
      </c>
      <c r="AW145" s="14" t="s">
        <v>39</v>
      </c>
      <c r="AX145" s="14" t="s">
        <v>22</v>
      </c>
      <c r="AY145" s="251" t="s">
        <v>164</v>
      </c>
    </row>
    <row r="146" s="2" customFormat="1" ht="24.15" customHeight="1">
      <c r="A146" s="39"/>
      <c r="B146" s="40"/>
      <c r="C146" s="213" t="s">
        <v>226</v>
      </c>
      <c r="D146" s="213" t="s">
        <v>166</v>
      </c>
      <c r="E146" s="214" t="s">
        <v>251</v>
      </c>
      <c r="F146" s="215" t="s">
        <v>252</v>
      </c>
      <c r="G146" s="216" t="s">
        <v>180</v>
      </c>
      <c r="H146" s="217">
        <v>4453.1999999999998</v>
      </c>
      <c r="I146" s="218"/>
      <c r="J146" s="219">
        <f>ROUND(I146*H146,2)</f>
        <v>0</v>
      </c>
      <c r="K146" s="215" t="s">
        <v>170</v>
      </c>
      <c r="L146" s="45"/>
      <c r="M146" s="220" t="s">
        <v>20</v>
      </c>
      <c r="N146" s="221" t="s">
        <v>48</v>
      </c>
      <c r="O146" s="85"/>
      <c r="P146" s="222">
        <f>O146*H146</f>
        <v>0</v>
      </c>
      <c r="Q146" s="222">
        <v>0</v>
      </c>
      <c r="R146" s="222">
        <f>Q146*H146</f>
        <v>0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171</v>
      </c>
      <c r="AT146" s="224" t="s">
        <v>166</v>
      </c>
      <c r="AU146" s="224" t="s">
        <v>85</v>
      </c>
      <c r="AY146" s="18" t="s">
        <v>164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22</v>
      </c>
      <c r="BK146" s="225">
        <f>ROUND(I146*H146,2)</f>
        <v>0</v>
      </c>
      <c r="BL146" s="18" t="s">
        <v>171</v>
      </c>
      <c r="BM146" s="224" t="s">
        <v>869</v>
      </c>
    </row>
    <row r="147" s="2" customFormat="1">
      <c r="A147" s="39"/>
      <c r="B147" s="40"/>
      <c r="C147" s="41"/>
      <c r="D147" s="226" t="s">
        <v>173</v>
      </c>
      <c r="E147" s="41"/>
      <c r="F147" s="227" t="s">
        <v>254</v>
      </c>
      <c r="G147" s="41"/>
      <c r="H147" s="41"/>
      <c r="I147" s="228"/>
      <c r="J147" s="41"/>
      <c r="K147" s="41"/>
      <c r="L147" s="45"/>
      <c r="M147" s="229"/>
      <c r="N147" s="230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173</v>
      </c>
      <c r="AU147" s="18" t="s">
        <v>85</v>
      </c>
    </row>
    <row r="148" s="13" customFormat="1">
      <c r="A148" s="13"/>
      <c r="B148" s="231"/>
      <c r="C148" s="232"/>
      <c r="D148" s="226" t="s">
        <v>175</v>
      </c>
      <c r="E148" s="233" t="s">
        <v>20</v>
      </c>
      <c r="F148" s="234" t="s">
        <v>248</v>
      </c>
      <c r="G148" s="232"/>
      <c r="H148" s="233" t="s">
        <v>20</v>
      </c>
      <c r="I148" s="235"/>
      <c r="J148" s="232"/>
      <c r="K148" s="232"/>
      <c r="L148" s="236"/>
      <c r="M148" s="237"/>
      <c r="N148" s="238"/>
      <c r="O148" s="238"/>
      <c r="P148" s="238"/>
      <c r="Q148" s="238"/>
      <c r="R148" s="238"/>
      <c r="S148" s="238"/>
      <c r="T148" s="239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0" t="s">
        <v>175</v>
      </c>
      <c r="AU148" s="240" t="s">
        <v>85</v>
      </c>
      <c r="AV148" s="13" t="s">
        <v>22</v>
      </c>
      <c r="AW148" s="13" t="s">
        <v>39</v>
      </c>
      <c r="AX148" s="13" t="s">
        <v>77</v>
      </c>
      <c r="AY148" s="240" t="s">
        <v>164</v>
      </c>
    </row>
    <row r="149" s="13" customFormat="1">
      <c r="A149" s="13"/>
      <c r="B149" s="231"/>
      <c r="C149" s="232"/>
      <c r="D149" s="226" t="s">
        <v>175</v>
      </c>
      <c r="E149" s="233" t="s">
        <v>20</v>
      </c>
      <c r="F149" s="234" t="s">
        <v>867</v>
      </c>
      <c r="G149" s="232"/>
      <c r="H149" s="233" t="s">
        <v>20</v>
      </c>
      <c r="I149" s="235"/>
      <c r="J149" s="232"/>
      <c r="K149" s="232"/>
      <c r="L149" s="236"/>
      <c r="M149" s="237"/>
      <c r="N149" s="238"/>
      <c r="O149" s="238"/>
      <c r="P149" s="238"/>
      <c r="Q149" s="238"/>
      <c r="R149" s="238"/>
      <c r="S149" s="238"/>
      <c r="T149" s="23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0" t="s">
        <v>175</v>
      </c>
      <c r="AU149" s="240" t="s">
        <v>85</v>
      </c>
      <c r="AV149" s="13" t="s">
        <v>22</v>
      </c>
      <c r="AW149" s="13" t="s">
        <v>39</v>
      </c>
      <c r="AX149" s="13" t="s">
        <v>77</v>
      </c>
      <c r="AY149" s="240" t="s">
        <v>164</v>
      </c>
    </row>
    <row r="150" s="14" customFormat="1">
      <c r="A150" s="14"/>
      <c r="B150" s="241"/>
      <c r="C150" s="242"/>
      <c r="D150" s="226" t="s">
        <v>175</v>
      </c>
      <c r="E150" s="243" t="s">
        <v>20</v>
      </c>
      <c r="F150" s="244" t="s">
        <v>870</v>
      </c>
      <c r="G150" s="242"/>
      <c r="H150" s="245">
        <v>4453.1999999999998</v>
      </c>
      <c r="I150" s="246"/>
      <c r="J150" s="242"/>
      <c r="K150" s="242"/>
      <c r="L150" s="247"/>
      <c r="M150" s="248"/>
      <c r="N150" s="249"/>
      <c r="O150" s="249"/>
      <c r="P150" s="249"/>
      <c r="Q150" s="249"/>
      <c r="R150" s="249"/>
      <c r="S150" s="249"/>
      <c r="T150" s="25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1" t="s">
        <v>175</v>
      </c>
      <c r="AU150" s="251" t="s">
        <v>85</v>
      </c>
      <c r="AV150" s="14" t="s">
        <v>85</v>
      </c>
      <c r="AW150" s="14" t="s">
        <v>39</v>
      </c>
      <c r="AX150" s="14" t="s">
        <v>22</v>
      </c>
      <c r="AY150" s="251" t="s">
        <v>164</v>
      </c>
    </row>
    <row r="151" s="2" customFormat="1" ht="14.4" customHeight="1">
      <c r="A151" s="39"/>
      <c r="B151" s="40"/>
      <c r="C151" s="213" t="s">
        <v>235</v>
      </c>
      <c r="D151" s="213" t="s">
        <v>166</v>
      </c>
      <c r="E151" s="214" t="s">
        <v>257</v>
      </c>
      <c r="F151" s="215" t="s">
        <v>258</v>
      </c>
      <c r="G151" s="216" t="s">
        <v>180</v>
      </c>
      <c r="H151" s="217">
        <v>304.10000000000002</v>
      </c>
      <c r="I151" s="218"/>
      <c r="J151" s="219">
        <f>ROUND(I151*H151,2)</f>
        <v>0</v>
      </c>
      <c r="K151" s="215" t="s">
        <v>170</v>
      </c>
      <c r="L151" s="45"/>
      <c r="M151" s="220" t="s">
        <v>20</v>
      </c>
      <c r="N151" s="221" t="s">
        <v>48</v>
      </c>
      <c r="O151" s="85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171</v>
      </c>
      <c r="AT151" s="224" t="s">
        <v>166</v>
      </c>
      <c r="AU151" s="224" t="s">
        <v>85</v>
      </c>
      <c r="AY151" s="18" t="s">
        <v>164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22</v>
      </c>
      <c r="BK151" s="225">
        <f>ROUND(I151*H151,2)</f>
        <v>0</v>
      </c>
      <c r="BL151" s="18" t="s">
        <v>171</v>
      </c>
      <c r="BM151" s="224" t="s">
        <v>871</v>
      </c>
    </row>
    <row r="152" s="2" customFormat="1">
      <c r="A152" s="39"/>
      <c r="B152" s="40"/>
      <c r="C152" s="41"/>
      <c r="D152" s="226" t="s">
        <v>173</v>
      </c>
      <c r="E152" s="41"/>
      <c r="F152" s="227" t="s">
        <v>260</v>
      </c>
      <c r="G152" s="41"/>
      <c r="H152" s="41"/>
      <c r="I152" s="228"/>
      <c r="J152" s="41"/>
      <c r="K152" s="41"/>
      <c r="L152" s="45"/>
      <c r="M152" s="229"/>
      <c r="N152" s="230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173</v>
      </c>
      <c r="AU152" s="18" t="s">
        <v>85</v>
      </c>
    </row>
    <row r="153" s="13" customFormat="1">
      <c r="A153" s="13"/>
      <c r="B153" s="231"/>
      <c r="C153" s="232"/>
      <c r="D153" s="226" t="s">
        <v>175</v>
      </c>
      <c r="E153" s="233" t="s">
        <v>20</v>
      </c>
      <c r="F153" s="234" t="s">
        <v>261</v>
      </c>
      <c r="G153" s="232"/>
      <c r="H153" s="233" t="s">
        <v>20</v>
      </c>
      <c r="I153" s="235"/>
      <c r="J153" s="232"/>
      <c r="K153" s="232"/>
      <c r="L153" s="236"/>
      <c r="M153" s="237"/>
      <c r="N153" s="238"/>
      <c r="O153" s="238"/>
      <c r="P153" s="238"/>
      <c r="Q153" s="238"/>
      <c r="R153" s="238"/>
      <c r="S153" s="238"/>
      <c r="T153" s="23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0" t="s">
        <v>175</v>
      </c>
      <c r="AU153" s="240" t="s">
        <v>85</v>
      </c>
      <c r="AV153" s="13" t="s">
        <v>22</v>
      </c>
      <c r="AW153" s="13" t="s">
        <v>39</v>
      </c>
      <c r="AX153" s="13" t="s">
        <v>77</v>
      </c>
      <c r="AY153" s="240" t="s">
        <v>164</v>
      </c>
    </row>
    <row r="154" s="14" customFormat="1">
      <c r="A154" s="14"/>
      <c r="B154" s="241"/>
      <c r="C154" s="242"/>
      <c r="D154" s="226" t="s">
        <v>175</v>
      </c>
      <c r="E154" s="243" t="s">
        <v>20</v>
      </c>
      <c r="F154" s="244" t="s">
        <v>872</v>
      </c>
      <c r="G154" s="242"/>
      <c r="H154" s="245">
        <v>181.30000000000001</v>
      </c>
      <c r="I154" s="246"/>
      <c r="J154" s="242"/>
      <c r="K154" s="242"/>
      <c r="L154" s="247"/>
      <c r="M154" s="248"/>
      <c r="N154" s="249"/>
      <c r="O154" s="249"/>
      <c r="P154" s="249"/>
      <c r="Q154" s="249"/>
      <c r="R154" s="249"/>
      <c r="S154" s="249"/>
      <c r="T154" s="25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1" t="s">
        <v>175</v>
      </c>
      <c r="AU154" s="251" t="s">
        <v>85</v>
      </c>
      <c r="AV154" s="14" t="s">
        <v>85</v>
      </c>
      <c r="AW154" s="14" t="s">
        <v>39</v>
      </c>
      <c r="AX154" s="14" t="s">
        <v>77</v>
      </c>
      <c r="AY154" s="251" t="s">
        <v>164</v>
      </c>
    </row>
    <row r="155" s="13" customFormat="1">
      <c r="A155" s="13"/>
      <c r="B155" s="231"/>
      <c r="C155" s="232"/>
      <c r="D155" s="226" t="s">
        <v>175</v>
      </c>
      <c r="E155" s="233" t="s">
        <v>20</v>
      </c>
      <c r="F155" s="234" t="s">
        <v>263</v>
      </c>
      <c r="G155" s="232"/>
      <c r="H155" s="233" t="s">
        <v>20</v>
      </c>
      <c r="I155" s="235"/>
      <c r="J155" s="232"/>
      <c r="K155" s="232"/>
      <c r="L155" s="236"/>
      <c r="M155" s="237"/>
      <c r="N155" s="238"/>
      <c r="O155" s="238"/>
      <c r="P155" s="238"/>
      <c r="Q155" s="238"/>
      <c r="R155" s="238"/>
      <c r="S155" s="238"/>
      <c r="T155" s="23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0" t="s">
        <v>175</v>
      </c>
      <c r="AU155" s="240" t="s">
        <v>85</v>
      </c>
      <c r="AV155" s="13" t="s">
        <v>22</v>
      </c>
      <c r="AW155" s="13" t="s">
        <v>39</v>
      </c>
      <c r="AX155" s="13" t="s">
        <v>77</v>
      </c>
      <c r="AY155" s="240" t="s">
        <v>164</v>
      </c>
    </row>
    <row r="156" s="14" customFormat="1">
      <c r="A156" s="14"/>
      <c r="B156" s="241"/>
      <c r="C156" s="242"/>
      <c r="D156" s="226" t="s">
        <v>175</v>
      </c>
      <c r="E156" s="243" t="s">
        <v>20</v>
      </c>
      <c r="F156" s="244" t="s">
        <v>702</v>
      </c>
      <c r="G156" s="242"/>
      <c r="H156" s="245">
        <v>77</v>
      </c>
      <c r="I156" s="246"/>
      <c r="J156" s="242"/>
      <c r="K156" s="242"/>
      <c r="L156" s="247"/>
      <c r="M156" s="248"/>
      <c r="N156" s="249"/>
      <c r="O156" s="249"/>
      <c r="P156" s="249"/>
      <c r="Q156" s="249"/>
      <c r="R156" s="249"/>
      <c r="S156" s="249"/>
      <c r="T156" s="250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1" t="s">
        <v>175</v>
      </c>
      <c r="AU156" s="251" t="s">
        <v>85</v>
      </c>
      <c r="AV156" s="14" t="s">
        <v>85</v>
      </c>
      <c r="AW156" s="14" t="s">
        <v>39</v>
      </c>
      <c r="AX156" s="14" t="s">
        <v>77</v>
      </c>
      <c r="AY156" s="251" t="s">
        <v>164</v>
      </c>
    </row>
    <row r="157" s="13" customFormat="1">
      <c r="A157" s="13"/>
      <c r="B157" s="231"/>
      <c r="C157" s="232"/>
      <c r="D157" s="226" t="s">
        <v>175</v>
      </c>
      <c r="E157" s="233" t="s">
        <v>20</v>
      </c>
      <c r="F157" s="234" t="s">
        <v>265</v>
      </c>
      <c r="G157" s="232"/>
      <c r="H157" s="233" t="s">
        <v>20</v>
      </c>
      <c r="I157" s="235"/>
      <c r="J157" s="232"/>
      <c r="K157" s="232"/>
      <c r="L157" s="236"/>
      <c r="M157" s="237"/>
      <c r="N157" s="238"/>
      <c r="O157" s="238"/>
      <c r="P157" s="238"/>
      <c r="Q157" s="238"/>
      <c r="R157" s="238"/>
      <c r="S157" s="238"/>
      <c r="T157" s="23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0" t="s">
        <v>175</v>
      </c>
      <c r="AU157" s="240" t="s">
        <v>85</v>
      </c>
      <c r="AV157" s="13" t="s">
        <v>22</v>
      </c>
      <c r="AW157" s="13" t="s">
        <v>39</v>
      </c>
      <c r="AX157" s="13" t="s">
        <v>77</v>
      </c>
      <c r="AY157" s="240" t="s">
        <v>164</v>
      </c>
    </row>
    <row r="158" s="14" customFormat="1">
      <c r="A158" s="14"/>
      <c r="B158" s="241"/>
      <c r="C158" s="242"/>
      <c r="D158" s="226" t="s">
        <v>175</v>
      </c>
      <c r="E158" s="243" t="s">
        <v>20</v>
      </c>
      <c r="F158" s="244" t="s">
        <v>863</v>
      </c>
      <c r="G158" s="242"/>
      <c r="H158" s="245">
        <v>45.799999999999997</v>
      </c>
      <c r="I158" s="246"/>
      <c r="J158" s="242"/>
      <c r="K158" s="242"/>
      <c r="L158" s="247"/>
      <c r="M158" s="248"/>
      <c r="N158" s="249"/>
      <c r="O158" s="249"/>
      <c r="P158" s="249"/>
      <c r="Q158" s="249"/>
      <c r="R158" s="249"/>
      <c r="S158" s="249"/>
      <c r="T158" s="250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1" t="s">
        <v>175</v>
      </c>
      <c r="AU158" s="251" t="s">
        <v>85</v>
      </c>
      <c r="AV158" s="14" t="s">
        <v>85</v>
      </c>
      <c r="AW158" s="14" t="s">
        <v>39</v>
      </c>
      <c r="AX158" s="14" t="s">
        <v>77</v>
      </c>
      <c r="AY158" s="251" t="s">
        <v>164</v>
      </c>
    </row>
    <row r="159" s="13" customFormat="1">
      <c r="A159" s="13"/>
      <c r="B159" s="231"/>
      <c r="C159" s="232"/>
      <c r="D159" s="226" t="s">
        <v>175</v>
      </c>
      <c r="E159" s="233" t="s">
        <v>20</v>
      </c>
      <c r="F159" s="234" t="s">
        <v>266</v>
      </c>
      <c r="G159" s="232"/>
      <c r="H159" s="233" t="s">
        <v>20</v>
      </c>
      <c r="I159" s="235"/>
      <c r="J159" s="232"/>
      <c r="K159" s="232"/>
      <c r="L159" s="236"/>
      <c r="M159" s="237"/>
      <c r="N159" s="238"/>
      <c r="O159" s="238"/>
      <c r="P159" s="238"/>
      <c r="Q159" s="238"/>
      <c r="R159" s="238"/>
      <c r="S159" s="238"/>
      <c r="T159" s="23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0" t="s">
        <v>175</v>
      </c>
      <c r="AU159" s="240" t="s">
        <v>85</v>
      </c>
      <c r="AV159" s="13" t="s">
        <v>22</v>
      </c>
      <c r="AW159" s="13" t="s">
        <v>39</v>
      </c>
      <c r="AX159" s="13" t="s">
        <v>77</v>
      </c>
      <c r="AY159" s="240" t="s">
        <v>164</v>
      </c>
    </row>
    <row r="160" s="15" customFormat="1">
      <c r="A160" s="15"/>
      <c r="B160" s="252"/>
      <c r="C160" s="253"/>
      <c r="D160" s="226" t="s">
        <v>175</v>
      </c>
      <c r="E160" s="254" t="s">
        <v>20</v>
      </c>
      <c r="F160" s="255" t="s">
        <v>225</v>
      </c>
      <c r="G160" s="253"/>
      <c r="H160" s="256">
        <v>304.10000000000002</v>
      </c>
      <c r="I160" s="257"/>
      <c r="J160" s="253"/>
      <c r="K160" s="253"/>
      <c r="L160" s="258"/>
      <c r="M160" s="259"/>
      <c r="N160" s="260"/>
      <c r="O160" s="260"/>
      <c r="P160" s="260"/>
      <c r="Q160" s="260"/>
      <c r="R160" s="260"/>
      <c r="S160" s="260"/>
      <c r="T160" s="261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262" t="s">
        <v>175</v>
      </c>
      <c r="AU160" s="262" t="s">
        <v>85</v>
      </c>
      <c r="AV160" s="15" t="s">
        <v>171</v>
      </c>
      <c r="AW160" s="15" t="s">
        <v>39</v>
      </c>
      <c r="AX160" s="15" t="s">
        <v>22</v>
      </c>
      <c r="AY160" s="262" t="s">
        <v>164</v>
      </c>
    </row>
    <row r="161" s="2" customFormat="1" ht="14.4" customHeight="1">
      <c r="A161" s="39"/>
      <c r="B161" s="40"/>
      <c r="C161" s="263" t="s">
        <v>27</v>
      </c>
      <c r="D161" s="263" t="s">
        <v>270</v>
      </c>
      <c r="E161" s="264" t="s">
        <v>271</v>
      </c>
      <c r="F161" s="265" t="s">
        <v>272</v>
      </c>
      <c r="G161" s="266" t="s">
        <v>273</v>
      </c>
      <c r="H161" s="267">
        <v>5.3280000000000003</v>
      </c>
      <c r="I161" s="268"/>
      <c r="J161" s="269">
        <f>ROUND(I161*H161,2)</f>
        <v>0</v>
      </c>
      <c r="K161" s="265" t="s">
        <v>170</v>
      </c>
      <c r="L161" s="270"/>
      <c r="M161" s="271" t="s">
        <v>20</v>
      </c>
      <c r="N161" s="272" t="s">
        <v>48</v>
      </c>
      <c r="O161" s="85"/>
      <c r="P161" s="222">
        <f>O161*H161</f>
        <v>0</v>
      </c>
      <c r="Q161" s="222">
        <v>1</v>
      </c>
      <c r="R161" s="222">
        <f>Q161*H161</f>
        <v>5.3280000000000003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226</v>
      </c>
      <c r="AT161" s="224" t="s">
        <v>270</v>
      </c>
      <c r="AU161" s="224" t="s">
        <v>85</v>
      </c>
      <c r="AY161" s="18" t="s">
        <v>164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22</v>
      </c>
      <c r="BK161" s="225">
        <f>ROUND(I161*H161,2)</f>
        <v>0</v>
      </c>
      <c r="BL161" s="18" t="s">
        <v>171</v>
      </c>
      <c r="BM161" s="224" t="s">
        <v>873</v>
      </c>
    </row>
    <row r="162" s="2" customFormat="1">
      <c r="A162" s="39"/>
      <c r="B162" s="40"/>
      <c r="C162" s="41"/>
      <c r="D162" s="226" t="s">
        <v>173</v>
      </c>
      <c r="E162" s="41"/>
      <c r="F162" s="227" t="s">
        <v>272</v>
      </c>
      <c r="G162" s="41"/>
      <c r="H162" s="41"/>
      <c r="I162" s="228"/>
      <c r="J162" s="41"/>
      <c r="K162" s="41"/>
      <c r="L162" s="45"/>
      <c r="M162" s="229"/>
      <c r="N162" s="230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173</v>
      </c>
      <c r="AU162" s="18" t="s">
        <v>85</v>
      </c>
    </row>
    <row r="163" s="13" customFormat="1">
      <c r="A163" s="13"/>
      <c r="B163" s="231"/>
      <c r="C163" s="232"/>
      <c r="D163" s="226" t="s">
        <v>175</v>
      </c>
      <c r="E163" s="233" t="s">
        <v>20</v>
      </c>
      <c r="F163" s="234" t="s">
        <v>275</v>
      </c>
      <c r="G163" s="232"/>
      <c r="H163" s="233" t="s">
        <v>20</v>
      </c>
      <c r="I163" s="235"/>
      <c r="J163" s="232"/>
      <c r="K163" s="232"/>
      <c r="L163" s="236"/>
      <c r="M163" s="237"/>
      <c r="N163" s="238"/>
      <c r="O163" s="238"/>
      <c r="P163" s="238"/>
      <c r="Q163" s="238"/>
      <c r="R163" s="238"/>
      <c r="S163" s="238"/>
      <c r="T163" s="23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0" t="s">
        <v>175</v>
      </c>
      <c r="AU163" s="240" t="s">
        <v>85</v>
      </c>
      <c r="AV163" s="13" t="s">
        <v>22</v>
      </c>
      <c r="AW163" s="13" t="s">
        <v>39</v>
      </c>
      <c r="AX163" s="13" t="s">
        <v>77</v>
      </c>
      <c r="AY163" s="240" t="s">
        <v>164</v>
      </c>
    </row>
    <row r="164" s="13" customFormat="1">
      <c r="A164" s="13"/>
      <c r="B164" s="231"/>
      <c r="C164" s="232"/>
      <c r="D164" s="226" t="s">
        <v>175</v>
      </c>
      <c r="E164" s="233" t="s">
        <v>20</v>
      </c>
      <c r="F164" s="234" t="s">
        <v>874</v>
      </c>
      <c r="G164" s="232"/>
      <c r="H164" s="233" t="s">
        <v>20</v>
      </c>
      <c r="I164" s="235"/>
      <c r="J164" s="232"/>
      <c r="K164" s="232"/>
      <c r="L164" s="236"/>
      <c r="M164" s="237"/>
      <c r="N164" s="238"/>
      <c r="O164" s="238"/>
      <c r="P164" s="238"/>
      <c r="Q164" s="238"/>
      <c r="R164" s="238"/>
      <c r="S164" s="238"/>
      <c r="T164" s="23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0" t="s">
        <v>175</v>
      </c>
      <c r="AU164" s="240" t="s">
        <v>85</v>
      </c>
      <c r="AV164" s="13" t="s">
        <v>22</v>
      </c>
      <c r="AW164" s="13" t="s">
        <v>39</v>
      </c>
      <c r="AX164" s="13" t="s">
        <v>77</v>
      </c>
      <c r="AY164" s="240" t="s">
        <v>164</v>
      </c>
    </row>
    <row r="165" s="14" customFormat="1">
      <c r="A165" s="14"/>
      <c r="B165" s="241"/>
      <c r="C165" s="242"/>
      <c r="D165" s="226" t="s">
        <v>175</v>
      </c>
      <c r="E165" s="243" t="s">
        <v>20</v>
      </c>
      <c r="F165" s="244" t="s">
        <v>875</v>
      </c>
      <c r="G165" s="242"/>
      <c r="H165" s="245">
        <v>5.3280000000000003</v>
      </c>
      <c r="I165" s="246"/>
      <c r="J165" s="242"/>
      <c r="K165" s="242"/>
      <c r="L165" s="247"/>
      <c r="M165" s="248"/>
      <c r="N165" s="249"/>
      <c r="O165" s="249"/>
      <c r="P165" s="249"/>
      <c r="Q165" s="249"/>
      <c r="R165" s="249"/>
      <c r="S165" s="249"/>
      <c r="T165" s="250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1" t="s">
        <v>175</v>
      </c>
      <c r="AU165" s="251" t="s">
        <v>85</v>
      </c>
      <c r="AV165" s="14" t="s">
        <v>85</v>
      </c>
      <c r="AW165" s="14" t="s">
        <v>39</v>
      </c>
      <c r="AX165" s="14" t="s">
        <v>22</v>
      </c>
      <c r="AY165" s="251" t="s">
        <v>164</v>
      </c>
    </row>
    <row r="166" s="2" customFormat="1" ht="14.4" customHeight="1">
      <c r="A166" s="39"/>
      <c r="B166" s="40"/>
      <c r="C166" s="213" t="s">
        <v>250</v>
      </c>
      <c r="D166" s="213" t="s">
        <v>166</v>
      </c>
      <c r="E166" s="214" t="s">
        <v>279</v>
      </c>
      <c r="F166" s="215" t="s">
        <v>280</v>
      </c>
      <c r="G166" s="216" t="s">
        <v>180</v>
      </c>
      <c r="H166" s="217">
        <v>2.8799999999999999</v>
      </c>
      <c r="I166" s="218"/>
      <c r="J166" s="219">
        <f>ROUND(I166*H166,2)</f>
        <v>0</v>
      </c>
      <c r="K166" s="215" t="s">
        <v>170</v>
      </c>
      <c r="L166" s="45"/>
      <c r="M166" s="220" t="s">
        <v>20</v>
      </c>
      <c r="N166" s="221" t="s">
        <v>48</v>
      </c>
      <c r="O166" s="85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171</v>
      </c>
      <c r="AT166" s="224" t="s">
        <v>166</v>
      </c>
      <c r="AU166" s="224" t="s">
        <v>85</v>
      </c>
      <c r="AY166" s="18" t="s">
        <v>164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22</v>
      </c>
      <c r="BK166" s="225">
        <f>ROUND(I166*H166,2)</f>
        <v>0</v>
      </c>
      <c r="BL166" s="18" t="s">
        <v>171</v>
      </c>
      <c r="BM166" s="224" t="s">
        <v>876</v>
      </c>
    </row>
    <row r="167" s="2" customFormat="1">
      <c r="A167" s="39"/>
      <c r="B167" s="40"/>
      <c r="C167" s="41"/>
      <c r="D167" s="226" t="s">
        <v>173</v>
      </c>
      <c r="E167" s="41"/>
      <c r="F167" s="227" t="s">
        <v>282</v>
      </c>
      <c r="G167" s="41"/>
      <c r="H167" s="41"/>
      <c r="I167" s="228"/>
      <c r="J167" s="41"/>
      <c r="K167" s="41"/>
      <c r="L167" s="45"/>
      <c r="M167" s="229"/>
      <c r="N167" s="23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173</v>
      </c>
      <c r="AU167" s="18" t="s">
        <v>85</v>
      </c>
    </row>
    <row r="168" s="13" customFormat="1">
      <c r="A168" s="13"/>
      <c r="B168" s="231"/>
      <c r="C168" s="232"/>
      <c r="D168" s="226" t="s">
        <v>175</v>
      </c>
      <c r="E168" s="233" t="s">
        <v>20</v>
      </c>
      <c r="F168" s="234" t="s">
        <v>275</v>
      </c>
      <c r="G168" s="232"/>
      <c r="H168" s="233" t="s">
        <v>20</v>
      </c>
      <c r="I168" s="235"/>
      <c r="J168" s="232"/>
      <c r="K168" s="232"/>
      <c r="L168" s="236"/>
      <c r="M168" s="237"/>
      <c r="N168" s="238"/>
      <c r="O168" s="238"/>
      <c r="P168" s="238"/>
      <c r="Q168" s="238"/>
      <c r="R168" s="238"/>
      <c r="S168" s="238"/>
      <c r="T168" s="23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0" t="s">
        <v>175</v>
      </c>
      <c r="AU168" s="240" t="s">
        <v>85</v>
      </c>
      <c r="AV168" s="13" t="s">
        <v>22</v>
      </c>
      <c r="AW168" s="13" t="s">
        <v>39</v>
      </c>
      <c r="AX168" s="13" t="s">
        <v>77</v>
      </c>
      <c r="AY168" s="240" t="s">
        <v>164</v>
      </c>
    </row>
    <row r="169" s="13" customFormat="1">
      <c r="A169" s="13"/>
      <c r="B169" s="231"/>
      <c r="C169" s="232"/>
      <c r="D169" s="226" t="s">
        <v>175</v>
      </c>
      <c r="E169" s="233" t="s">
        <v>20</v>
      </c>
      <c r="F169" s="234" t="s">
        <v>874</v>
      </c>
      <c r="G169" s="232"/>
      <c r="H169" s="233" t="s">
        <v>20</v>
      </c>
      <c r="I169" s="235"/>
      <c r="J169" s="232"/>
      <c r="K169" s="232"/>
      <c r="L169" s="236"/>
      <c r="M169" s="237"/>
      <c r="N169" s="238"/>
      <c r="O169" s="238"/>
      <c r="P169" s="238"/>
      <c r="Q169" s="238"/>
      <c r="R169" s="238"/>
      <c r="S169" s="238"/>
      <c r="T169" s="239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0" t="s">
        <v>175</v>
      </c>
      <c r="AU169" s="240" t="s">
        <v>85</v>
      </c>
      <c r="AV169" s="13" t="s">
        <v>22</v>
      </c>
      <c r="AW169" s="13" t="s">
        <v>39</v>
      </c>
      <c r="AX169" s="13" t="s">
        <v>77</v>
      </c>
      <c r="AY169" s="240" t="s">
        <v>164</v>
      </c>
    </row>
    <row r="170" s="14" customFormat="1">
      <c r="A170" s="14"/>
      <c r="B170" s="241"/>
      <c r="C170" s="242"/>
      <c r="D170" s="226" t="s">
        <v>175</v>
      </c>
      <c r="E170" s="243" t="s">
        <v>20</v>
      </c>
      <c r="F170" s="244" t="s">
        <v>877</v>
      </c>
      <c r="G170" s="242"/>
      <c r="H170" s="245">
        <v>2.8799999999999999</v>
      </c>
      <c r="I170" s="246"/>
      <c r="J170" s="242"/>
      <c r="K170" s="242"/>
      <c r="L170" s="247"/>
      <c r="M170" s="248"/>
      <c r="N170" s="249"/>
      <c r="O170" s="249"/>
      <c r="P170" s="249"/>
      <c r="Q170" s="249"/>
      <c r="R170" s="249"/>
      <c r="S170" s="249"/>
      <c r="T170" s="250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1" t="s">
        <v>175</v>
      </c>
      <c r="AU170" s="251" t="s">
        <v>85</v>
      </c>
      <c r="AV170" s="14" t="s">
        <v>85</v>
      </c>
      <c r="AW170" s="14" t="s">
        <v>39</v>
      </c>
      <c r="AX170" s="14" t="s">
        <v>22</v>
      </c>
      <c r="AY170" s="251" t="s">
        <v>164</v>
      </c>
    </row>
    <row r="171" s="2" customFormat="1" ht="14.4" customHeight="1">
      <c r="A171" s="39"/>
      <c r="B171" s="40"/>
      <c r="C171" s="213" t="s">
        <v>256</v>
      </c>
      <c r="D171" s="213" t="s">
        <v>166</v>
      </c>
      <c r="E171" s="214" t="s">
        <v>284</v>
      </c>
      <c r="F171" s="215" t="s">
        <v>285</v>
      </c>
      <c r="G171" s="216" t="s">
        <v>180</v>
      </c>
      <c r="H171" s="217">
        <v>823.35000000000002</v>
      </c>
      <c r="I171" s="218"/>
      <c r="J171" s="219">
        <f>ROUND(I171*H171,2)</f>
        <v>0</v>
      </c>
      <c r="K171" s="215" t="s">
        <v>170</v>
      </c>
      <c r="L171" s="45"/>
      <c r="M171" s="220" t="s">
        <v>20</v>
      </c>
      <c r="N171" s="221" t="s">
        <v>48</v>
      </c>
      <c r="O171" s="85"/>
      <c r="P171" s="222">
        <f>O171*H171</f>
        <v>0</v>
      </c>
      <c r="Q171" s="222">
        <v>0</v>
      </c>
      <c r="R171" s="222">
        <f>Q171*H171</f>
        <v>0</v>
      </c>
      <c r="S171" s="222">
        <v>0</v>
      </c>
      <c r="T171" s="223">
        <f>S171*H171</f>
        <v>0</v>
      </c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R171" s="224" t="s">
        <v>171</v>
      </c>
      <c r="AT171" s="224" t="s">
        <v>166</v>
      </c>
      <c r="AU171" s="224" t="s">
        <v>85</v>
      </c>
      <c r="AY171" s="18" t="s">
        <v>164</v>
      </c>
      <c r="BE171" s="225">
        <f>IF(N171="základní",J171,0)</f>
        <v>0</v>
      </c>
      <c r="BF171" s="225">
        <f>IF(N171="snížená",J171,0)</f>
        <v>0</v>
      </c>
      <c r="BG171" s="225">
        <f>IF(N171="zákl. přenesená",J171,0)</f>
        <v>0</v>
      </c>
      <c r="BH171" s="225">
        <f>IF(N171="sníž. přenesená",J171,0)</f>
        <v>0</v>
      </c>
      <c r="BI171" s="225">
        <f>IF(N171="nulová",J171,0)</f>
        <v>0</v>
      </c>
      <c r="BJ171" s="18" t="s">
        <v>22</v>
      </c>
      <c r="BK171" s="225">
        <f>ROUND(I171*H171,2)</f>
        <v>0</v>
      </c>
      <c r="BL171" s="18" t="s">
        <v>171</v>
      </c>
      <c r="BM171" s="224" t="s">
        <v>878</v>
      </c>
    </row>
    <row r="172" s="2" customFormat="1">
      <c r="A172" s="39"/>
      <c r="B172" s="40"/>
      <c r="C172" s="41"/>
      <c r="D172" s="226" t="s">
        <v>173</v>
      </c>
      <c r="E172" s="41"/>
      <c r="F172" s="227" t="s">
        <v>287</v>
      </c>
      <c r="G172" s="41"/>
      <c r="H172" s="41"/>
      <c r="I172" s="228"/>
      <c r="J172" s="41"/>
      <c r="K172" s="41"/>
      <c r="L172" s="45"/>
      <c r="M172" s="229"/>
      <c r="N172" s="230"/>
      <c r="O172" s="85"/>
      <c r="P172" s="85"/>
      <c r="Q172" s="85"/>
      <c r="R172" s="85"/>
      <c r="S172" s="85"/>
      <c r="T172" s="86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T172" s="18" t="s">
        <v>173</v>
      </c>
      <c r="AU172" s="18" t="s">
        <v>85</v>
      </c>
    </row>
    <row r="173" s="13" customFormat="1">
      <c r="A173" s="13"/>
      <c r="B173" s="231"/>
      <c r="C173" s="232"/>
      <c r="D173" s="226" t="s">
        <v>175</v>
      </c>
      <c r="E173" s="233" t="s">
        <v>20</v>
      </c>
      <c r="F173" s="234" t="s">
        <v>288</v>
      </c>
      <c r="G173" s="232"/>
      <c r="H173" s="233" t="s">
        <v>20</v>
      </c>
      <c r="I173" s="235"/>
      <c r="J173" s="232"/>
      <c r="K173" s="232"/>
      <c r="L173" s="236"/>
      <c r="M173" s="237"/>
      <c r="N173" s="238"/>
      <c r="O173" s="238"/>
      <c r="P173" s="238"/>
      <c r="Q173" s="238"/>
      <c r="R173" s="238"/>
      <c r="S173" s="238"/>
      <c r="T173" s="239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0" t="s">
        <v>175</v>
      </c>
      <c r="AU173" s="240" t="s">
        <v>85</v>
      </c>
      <c r="AV173" s="13" t="s">
        <v>22</v>
      </c>
      <c r="AW173" s="13" t="s">
        <v>39</v>
      </c>
      <c r="AX173" s="13" t="s">
        <v>77</v>
      </c>
      <c r="AY173" s="240" t="s">
        <v>164</v>
      </c>
    </row>
    <row r="174" s="14" customFormat="1">
      <c r="A174" s="14"/>
      <c r="B174" s="241"/>
      <c r="C174" s="242"/>
      <c r="D174" s="226" t="s">
        <v>175</v>
      </c>
      <c r="E174" s="243" t="s">
        <v>20</v>
      </c>
      <c r="F174" s="244" t="s">
        <v>865</v>
      </c>
      <c r="G174" s="242"/>
      <c r="H174" s="245">
        <v>583.89999999999998</v>
      </c>
      <c r="I174" s="246"/>
      <c r="J174" s="242"/>
      <c r="K174" s="242"/>
      <c r="L174" s="247"/>
      <c r="M174" s="248"/>
      <c r="N174" s="249"/>
      <c r="O174" s="249"/>
      <c r="P174" s="249"/>
      <c r="Q174" s="249"/>
      <c r="R174" s="249"/>
      <c r="S174" s="249"/>
      <c r="T174" s="250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1" t="s">
        <v>175</v>
      </c>
      <c r="AU174" s="251" t="s">
        <v>85</v>
      </c>
      <c r="AV174" s="14" t="s">
        <v>85</v>
      </c>
      <c r="AW174" s="14" t="s">
        <v>39</v>
      </c>
      <c r="AX174" s="14" t="s">
        <v>77</v>
      </c>
      <c r="AY174" s="251" t="s">
        <v>164</v>
      </c>
    </row>
    <row r="175" s="13" customFormat="1">
      <c r="A175" s="13"/>
      <c r="B175" s="231"/>
      <c r="C175" s="232"/>
      <c r="D175" s="226" t="s">
        <v>175</v>
      </c>
      <c r="E175" s="233" t="s">
        <v>20</v>
      </c>
      <c r="F175" s="234" t="s">
        <v>879</v>
      </c>
      <c r="G175" s="232"/>
      <c r="H175" s="233" t="s">
        <v>20</v>
      </c>
      <c r="I175" s="235"/>
      <c r="J175" s="232"/>
      <c r="K175" s="232"/>
      <c r="L175" s="236"/>
      <c r="M175" s="237"/>
      <c r="N175" s="238"/>
      <c r="O175" s="238"/>
      <c r="P175" s="238"/>
      <c r="Q175" s="238"/>
      <c r="R175" s="238"/>
      <c r="S175" s="238"/>
      <c r="T175" s="239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0" t="s">
        <v>175</v>
      </c>
      <c r="AU175" s="240" t="s">
        <v>85</v>
      </c>
      <c r="AV175" s="13" t="s">
        <v>22</v>
      </c>
      <c r="AW175" s="13" t="s">
        <v>39</v>
      </c>
      <c r="AX175" s="13" t="s">
        <v>77</v>
      </c>
      <c r="AY175" s="240" t="s">
        <v>164</v>
      </c>
    </row>
    <row r="176" s="13" customFormat="1">
      <c r="A176" s="13"/>
      <c r="B176" s="231"/>
      <c r="C176" s="232"/>
      <c r="D176" s="226" t="s">
        <v>175</v>
      </c>
      <c r="E176" s="233" t="s">
        <v>20</v>
      </c>
      <c r="F176" s="234" t="s">
        <v>867</v>
      </c>
      <c r="G176" s="232"/>
      <c r="H176" s="233" t="s">
        <v>20</v>
      </c>
      <c r="I176" s="235"/>
      <c r="J176" s="232"/>
      <c r="K176" s="232"/>
      <c r="L176" s="236"/>
      <c r="M176" s="237"/>
      <c r="N176" s="238"/>
      <c r="O176" s="238"/>
      <c r="P176" s="238"/>
      <c r="Q176" s="238"/>
      <c r="R176" s="238"/>
      <c r="S176" s="238"/>
      <c r="T176" s="23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0" t="s">
        <v>175</v>
      </c>
      <c r="AU176" s="240" t="s">
        <v>85</v>
      </c>
      <c r="AV176" s="13" t="s">
        <v>22</v>
      </c>
      <c r="AW176" s="13" t="s">
        <v>39</v>
      </c>
      <c r="AX176" s="13" t="s">
        <v>77</v>
      </c>
      <c r="AY176" s="240" t="s">
        <v>164</v>
      </c>
    </row>
    <row r="177" s="14" customFormat="1">
      <c r="A177" s="14"/>
      <c r="B177" s="241"/>
      <c r="C177" s="242"/>
      <c r="D177" s="226" t="s">
        <v>175</v>
      </c>
      <c r="E177" s="243" t="s">
        <v>20</v>
      </c>
      <c r="F177" s="244" t="s">
        <v>880</v>
      </c>
      <c r="G177" s="242"/>
      <c r="H177" s="245">
        <v>239.44999999999999</v>
      </c>
      <c r="I177" s="246"/>
      <c r="J177" s="242"/>
      <c r="K177" s="242"/>
      <c r="L177" s="247"/>
      <c r="M177" s="248"/>
      <c r="N177" s="249"/>
      <c r="O177" s="249"/>
      <c r="P177" s="249"/>
      <c r="Q177" s="249"/>
      <c r="R177" s="249"/>
      <c r="S177" s="249"/>
      <c r="T177" s="250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1" t="s">
        <v>175</v>
      </c>
      <c r="AU177" s="251" t="s">
        <v>85</v>
      </c>
      <c r="AV177" s="14" t="s">
        <v>85</v>
      </c>
      <c r="AW177" s="14" t="s">
        <v>39</v>
      </c>
      <c r="AX177" s="14" t="s">
        <v>77</v>
      </c>
      <c r="AY177" s="251" t="s">
        <v>164</v>
      </c>
    </row>
    <row r="178" s="15" customFormat="1">
      <c r="A178" s="15"/>
      <c r="B178" s="252"/>
      <c r="C178" s="253"/>
      <c r="D178" s="226" t="s">
        <v>175</v>
      </c>
      <c r="E178" s="254" t="s">
        <v>20</v>
      </c>
      <c r="F178" s="255" t="s">
        <v>225</v>
      </c>
      <c r="G178" s="253"/>
      <c r="H178" s="256">
        <v>823.35000000000002</v>
      </c>
      <c r="I178" s="257"/>
      <c r="J178" s="253"/>
      <c r="K178" s="253"/>
      <c r="L178" s="258"/>
      <c r="M178" s="259"/>
      <c r="N178" s="260"/>
      <c r="O178" s="260"/>
      <c r="P178" s="260"/>
      <c r="Q178" s="260"/>
      <c r="R178" s="260"/>
      <c r="S178" s="260"/>
      <c r="T178" s="261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62" t="s">
        <v>175</v>
      </c>
      <c r="AU178" s="262" t="s">
        <v>85</v>
      </c>
      <c r="AV178" s="15" t="s">
        <v>171</v>
      </c>
      <c r="AW178" s="15" t="s">
        <v>39</v>
      </c>
      <c r="AX178" s="15" t="s">
        <v>22</v>
      </c>
      <c r="AY178" s="262" t="s">
        <v>164</v>
      </c>
    </row>
    <row r="179" s="2" customFormat="1" ht="14.4" customHeight="1">
      <c r="A179" s="39"/>
      <c r="B179" s="40"/>
      <c r="C179" s="213" t="s">
        <v>269</v>
      </c>
      <c r="D179" s="213" t="s">
        <v>166</v>
      </c>
      <c r="E179" s="214" t="s">
        <v>292</v>
      </c>
      <c r="F179" s="215" t="s">
        <v>293</v>
      </c>
      <c r="G179" s="216" t="s">
        <v>273</v>
      </c>
      <c r="H179" s="217">
        <v>445.31999999999999</v>
      </c>
      <c r="I179" s="218"/>
      <c r="J179" s="219">
        <f>ROUND(I179*H179,2)</f>
        <v>0</v>
      </c>
      <c r="K179" s="215" t="s">
        <v>170</v>
      </c>
      <c r="L179" s="45"/>
      <c r="M179" s="220" t="s">
        <v>20</v>
      </c>
      <c r="N179" s="221" t="s">
        <v>48</v>
      </c>
      <c r="O179" s="85"/>
      <c r="P179" s="222">
        <f>O179*H179</f>
        <v>0</v>
      </c>
      <c r="Q179" s="222">
        <v>0</v>
      </c>
      <c r="R179" s="222">
        <f>Q179*H179</f>
        <v>0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171</v>
      </c>
      <c r="AT179" s="224" t="s">
        <v>166</v>
      </c>
      <c r="AU179" s="224" t="s">
        <v>85</v>
      </c>
      <c r="AY179" s="18" t="s">
        <v>164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22</v>
      </c>
      <c r="BK179" s="225">
        <f>ROUND(I179*H179,2)</f>
        <v>0</v>
      </c>
      <c r="BL179" s="18" t="s">
        <v>171</v>
      </c>
      <c r="BM179" s="224" t="s">
        <v>881</v>
      </c>
    </row>
    <row r="180" s="2" customFormat="1">
      <c r="A180" s="39"/>
      <c r="B180" s="40"/>
      <c r="C180" s="41"/>
      <c r="D180" s="226" t="s">
        <v>173</v>
      </c>
      <c r="E180" s="41"/>
      <c r="F180" s="227" t="s">
        <v>295</v>
      </c>
      <c r="G180" s="41"/>
      <c r="H180" s="41"/>
      <c r="I180" s="228"/>
      <c r="J180" s="41"/>
      <c r="K180" s="41"/>
      <c r="L180" s="45"/>
      <c r="M180" s="229"/>
      <c r="N180" s="230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173</v>
      </c>
      <c r="AU180" s="18" t="s">
        <v>85</v>
      </c>
    </row>
    <row r="181" s="13" customFormat="1">
      <c r="A181" s="13"/>
      <c r="B181" s="231"/>
      <c r="C181" s="232"/>
      <c r="D181" s="226" t="s">
        <v>175</v>
      </c>
      <c r="E181" s="233" t="s">
        <v>20</v>
      </c>
      <c r="F181" s="234" t="s">
        <v>296</v>
      </c>
      <c r="G181" s="232"/>
      <c r="H181" s="233" t="s">
        <v>20</v>
      </c>
      <c r="I181" s="235"/>
      <c r="J181" s="232"/>
      <c r="K181" s="232"/>
      <c r="L181" s="236"/>
      <c r="M181" s="237"/>
      <c r="N181" s="238"/>
      <c r="O181" s="238"/>
      <c r="P181" s="238"/>
      <c r="Q181" s="238"/>
      <c r="R181" s="238"/>
      <c r="S181" s="238"/>
      <c r="T181" s="23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0" t="s">
        <v>175</v>
      </c>
      <c r="AU181" s="240" t="s">
        <v>85</v>
      </c>
      <c r="AV181" s="13" t="s">
        <v>22</v>
      </c>
      <c r="AW181" s="13" t="s">
        <v>39</v>
      </c>
      <c r="AX181" s="13" t="s">
        <v>77</v>
      </c>
      <c r="AY181" s="240" t="s">
        <v>164</v>
      </c>
    </row>
    <row r="182" s="14" customFormat="1">
      <c r="A182" s="14"/>
      <c r="B182" s="241"/>
      <c r="C182" s="242"/>
      <c r="D182" s="226" t="s">
        <v>175</v>
      </c>
      <c r="E182" s="243" t="s">
        <v>20</v>
      </c>
      <c r="F182" s="244" t="s">
        <v>882</v>
      </c>
      <c r="G182" s="242"/>
      <c r="H182" s="245">
        <v>445.31999999999999</v>
      </c>
      <c r="I182" s="246"/>
      <c r="J182" s="242"/>
      <c r="K182" s="242"/>
      <c r="L182" s="247"/>
      <c r="M182" s="248"/>
      <c r="N182" s="249"/>
      <c r="O182" s="249"/>
      <c r="P182" s="249"/>
      <c r="Q182" s="249"/>
      <c r="R182" s="249"/>
      <c r="S182" s="249"/>
      <c r="T182" s="250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1" t="s">
        <v>175</v>
      </c>
      <c r="AU182" s="251" t="s">
        <v>85</v>
      </c>
      <c r="AV182" s="14" t="s">
        <v>85</v>
      </c>
      <c r="AW182" s="14" t="s">
        <v>39</v>
      </c>
      <c r="AX182" s="14" t="s">
        <v>22</v>
      </c>
      <c r="AY182" s="251" t="s">
        <v>164</v>
      </c>
    </row>
    <row r="183" s="2" customFormat="1" ht="14.4" customHeight="1">
      <c r="A183" s="39"/>
      <c r="B183" s="40"/>
      <c r="C183" s="213" t="s">
        <v>278</v>
      </c>
      <c r="D183" s="213" t="s">
        <v>166</v>
      </c>
      <c r="E183" s="214" t="s">
        <v>306</v>
      </c>
      <c r="F183" s="215" t="s">
        <v>307</v>
      </c>
      <c r="G183" s="216" t="s">
        <v>180</v>
      </c>
      <c r="H183" s="217">
        <v>77</v>
      </c>
      <c r="I183" s="218"/>
      <c r="J183" s="219">
        <f>ROUND(I183*H183,2)</f>
        <v>0</v>
      </c>
      <c r="K183" s="215" t="s">
        <v>170</v>
      </c>
      <c r="L183" s="45"/>
      <c r="M183" s="220" t="s">
        <v>20</v>
      </c>
      <c r="N183" s="221" t="s">
        <v>48</v>
      </c>
      <c r="O183" s="85"/>
      <c r="P183" s="222">
        <f>O183*H183</f>
        <v>0</v>
      </c>
      <c r="Q183" s="222">
        <v>0</v>
      </c>
      <c r="R183" s="222">
        <f>Q183*H183</f>
        <v>0</v>
      </c>
      <c r="S183" s="222">
        <v>0</v>
      </c>
      <c r="T183" s="223">
        <f>S183*H183</f>
        <v>0</v>
      </c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R183" s="224" t="s">
        <v>171</v>
      </c>
      <c r="AT183" s="224" t="s">
        <v>166</v>
      </c>
      <c r="AU183" s="224" t="s">
        <v>85</v>
      </c>
      <c r="AY183" s="18" t="s">
        <v>164</v>
      </c>
      <c r="BE183" s="225">
        <f>IF(N183="základní",J183,0)</f>
        <v>0</v>
      </c>
      <c r="BF183" s="225">
        <f>IF(N183="snížená",J183,0)</f>
        <v>0</v>
      </c>
      <c r="BG183" s="225">
        <f>IF(N183="zákl. přenesená",J183,0)</f>
        <v>0</v>
      </c>
      <c r="BH183" s="225">
        <f>IF(N183="sníž. přenesená",J183,0)</f>
        <v>0</v>
      </c>
      <c r="BI183" s="225">
        <f>IF(N183="nulová",J183,0)</f>
        <v>0</v>
      </c>
      <c r="BJ183" s="18" t="s">
        <v>22</v>
      </c>
      <c r="BK183" s="225">
        <f>ROUND(I183*H183,2)</f>
        <v>0</v>
      </c>
      <c r="BL183" s="18" t="s">
        <v>171</v>
      </c>
      <c r="BM183" s="224" t="s">
        <v>883</v>
      </c>
    </row>
    <row r="184" s="2" customFormat="1">
      <c r="A184" s="39"/>
      <c r="B184" s="40"/>
      <c r="C184" s="41"/>
      <c r="D184" s="226" t="s">
        <v>173</v>
      </c>
      <c r="E184" s="41"/>
      <c r="F184" s="227" t="s">
        <v>309</v>
      </c>
      <c r="G184" s="41"/>
      <c r="H184" s="41"/>
      <c r="I184" s="228"/>
      <c r="J184" s="41"/>
      <c r="K184" s="41"/>
      <c r="L184" s="45"/>
      <c r="M184" s="229"/>
      <c r="N184" s="230"/>
      <c r="O184" s="85"/>
      <c r="P184" s="85"/>
      <c r="Q184" s="85"/>
      <c r="R184" s="85"/>
      <c r="S184" s="85"/>
      <c r="T184" s="86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T184" s="18" t="s">
        <v>173</v>
      </c>
      <c r="AU184" s="18" t="s">
        <v>85</v>
      </c>
    </row>
    <row r="185" s="13" customFormat="1">
      <c r="A185" s="13"/>
      <c r="B185" s="231"/>
      <c r="C185" s="232"/>
      <c r="D185" s="226" t="s">
        <v>175</v>
      </c>
      <c r="E185" s="233" t="s">
        <v>20</v>
      </c>
      <c r="F185" s="234" t="s">
        <v>312</v>
      </c>
      <c r="G185" s="232"/>
      <c r="H185" s="233" t="s">
        <v>20</v>
      </c>
      <c r="I185" s="235"/>
      <c r="J185" s="232"/>
      <c r="K185" s="232"/>
      <c r="L185" s="236"/>
      <c r="M185" s="237"/>
      <c r="N185" s="238"/>
      <c r="O185" s="238"/>
      <c r="P185" s="238"/>
      <c r="Q185" s="238"/>
      <c r="R185" s="238"/>
      <c r="S185" s="238"/>
      <c r="T185" s="239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0" t="s">
        <v>175</v>
      </c>
      <c r="AU185" s="240" t="s">
        <v>85</v>
      </c>
      <c r="AV185" s="13" t="s">
        <v>22</v>
      </c>
      <c r="AW185" s="13" t="s">
        <v>39</v>
      </c>
      <c r="AX185" s="13" t="s">
        <v>77</v>
      </c>
      <c r="AY185" s="240" t="s">
        <v>164</v>
      </c>
    </row>
    <row r="186" s="14" customFormat="1">
      <c r="A186" s="14"/>
      <c r="B186" s="241"/>
      <c r="C186" s="242"/>
      <c r="D186" s="226" t="s">
        <v>175</v>
      </c>
      <c r="E186" s="243" t="s">
        <v>20</v>
      </c>
      <c r="F186" s="244" t="s">
        <v>884</v>
      </c>
      <c r="G186" s="242"/>
      <c r="H186" s="245">
        <v>77</v>
      </c>
      <c r="I186" s="246"/>
      <c r="J186" s="242"/>
      <c r="K186" s="242"/>
      <c r="L186" s="247"/>
      <c r="M186" s="248"/>
      <c r="N186" s="249"/>
      <c r="O186" s="249"/>
      <c r="P186" s="249"/>
      <c r="Q186" s="249"/>
      <c r="R186" s="249"/>
      <c r="S186" s="249"/>
      <c r="T186" s="250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1" t="s">
        <v>175</v>
      </c>
      <c r="AU186" s="251" t="s">
        <v>85</v>
      </c>
      <c r="AV186" s="14" t="s">
        <v>85</v>
      </c>
      <c r="AW186" s="14" t="s">
        <v>39</v>
      </c>
      <c r="AX186" s="14" t="s">
        <v>77</v>
      </c>
      <c r="AY186" s="251" t="s">
        <v>164</v>
      </c>
    </row>
    <row r="187" s="15" customFormat="1">
      <c r="A187" s="15"/>
      <c r="B187" s="252"/>
      <c r="C187" s="253"/>
      <c r="D187" s="226" t="s">
        <v>175</v>
      </c>
      <c r="E187" s="254" t="s">
        <v>20</v>
      </c>
      <c r="F187" s="255" t="s">
        <v>225</v>
      </c>
      <c r="G187" s="253"/>
      <c r="H187" s="256">
        <v>77</v>
      </c>
      <c r="I187" s="257"/>
      <c r="J187" s="253"/>
      <c r="K187" s="253"/>
      <c r="L187" s="258"/>
      <c r="M187" s="259"/>
      <c r="N187" s="260"/>
      <c r="O187" s="260"/>
      <c r="P187" s="260"/>
      <c r="Q187" s="260"/>
      <c r="R187" s="260"/>
      <c r="S187" s="260"/>
      <c r="T187" s="261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62" t="s">
        <v>175</v>
      </c>
      <c r="AU187" s="262" t="s">
        <v>85</v>
      </c>
      <c r="AV187" s="15" t="s">
        <v>171</v>
      </c>
      <c r="AW187" s="15" t="s">
        <v>39</v>
      </c>
      <c r="AX187" s="15" t="s">
        <v>22</v>
      </c>
      <c r="AY187" s="262" t="s">
        <v>164</v>
      </c>
    </row>
    <row r="188" s="2" customFormat="1" ht="14.4" customHeight="1">
      <c r="A188" s="39"/>
      <c r="B188" s="40"/>
      <c r="C188" s="213" t="s">
        <v>8</v>
      </c>
      <c r="D188" s="213" t="s">
        <v>166</v>
      </c>
      <c r="E188" s="214" t="s">
        <v>315</v>
      </c>
      <c r="F188" s="215" t="s">
        <v>316</v>
      </c>
      <c r="G188" s="216" t="s">
        <v>169</v>
      </c>
      <c r="H188" s="217">
        <v>2211</v>
      </c>
      <c r="I188" s="218"/>
      <c r="J188" s="219">
        <f>ROUND(I188*H188,2)</f>
        <v>0</v>
      </c>
      <c r="K188" s="215" t="s">
        <v>170</v>
      </c>
      <c r="L188" s="45"/>
      <c r="M188" s="220" t="s">
        <v>20</v>
      </c>
      <c r="N188" s="221" t="s">
        <v>48</v>
      </c>
      <c r="O188" s="85"/>
      <c r="P188" s="222">
        <f>O188*H188</f>
        <v>0</v>
      </c>
      <c r="Q188" s="222">
        <v>0</v>
      </c>
      <c r="R188" s="222">
        <f>Q188*H188</f>
        <v>0</v>
      </c>
      <c r="S188" s="222">
        <v>0</v>
      </c>
      <c r="T188" s="223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4" t="s">
        <v>171</v>
      </c>
      <c r="AT188" s="224" t="s">
        <v>166</v>
      </c>
      <c r="AU188" s="224" t="s">
        <v>85</v>
      </c>
      <c r="AY188" s="18" t="s">
        <v>164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22</v>
      </c>
      <c r="BK188" s="225">
        <f>ROUND(I188*H188,2)</f>
        <v>0</v>
      </c>
      <c r="BL188" s="18" t="s">
        <v>171</v>
      </c>
      <c r="BM188" s="224" t="s">
        <v>885</v>
      </c>
    </row>
    <row r="189" s="2" customFormat="1">
      <c r="A189" s="39"/>
      <c r="B189" s="40"/>
      <c r="C189" s="41"/>
      <c r="D189" s="226" t="s">
        <v>173</v>
      </c>
      <c r="E189" s="41"/>
      <c r="F189" s="227" t="s">
        <v>318</v>
      </c>
      <c r="G189" s="41"/>
      <c r="H189" s="41"/>
      <c r="I189" s="228"/>
      <c r="J189" s="41"/>
      <c r="K189" s="41"/>
      <c r="L189" s="45"/>
      <c r="M189" s="229"/>
      <c r="N189" s="230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173</v>
      </c>
      <c r="AU189" s="18" t="s">
        <v>85</v>
      </c>
    </row>
    <row r="190" s="13" customFormat="1">
      <c r="A190" s="13"/>
      <c r="B190" s="231"/>
      <c r="C190" s="232"/>
      <c r="D190" s="226" t="s">
        <v>175</v>
      </c>
      <c r="E190" s="233" t="s">
        <v>20</v>
      </c>
      <c r="F190" s="234" t="s">
        <v>319</v>
      </c>
      <c r="G190" s="232"/>
      <c r="H190" s="233" t="s">
        <v>20</v>
      </c>
      <c r="I190" s="235"/>
      <c r="J190" s="232"/>
      <c r="K190" s="232"/>
      <c r="L190" s="236"/>
      <c r="M190" s="237"/>
      <c r="N190" s="238"/>
      <c r="O190" s="238"/>
      <c r="P190" s="238"/>
      <c r="Q190" s="238"/>
      <c r="R190" s="238"/>
      <c r="S190" s="238"/>
      <c r="T190" s="23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0" t="s">
        <v>175</v>
      </c>
      <c r="AU190" s="240" t="s">
        <v>85</v>
      </c>
      <c r="AV190" s="13" t="s">
        <v>22</v>
      </c>
      <c r="AW190" s="13" t="s">
        <v>39</v>
      </c>
      <c r="AX190" s="13" t="s">
        <v>77</v>
      </c>
      <c r="AY190" s="240" t="s">
        <v>164</v>
      </c>
    </row>
    <row r="191" s="14" customFormat="1">
      <c r="A191" s="14"/>
      <c r="B191" s="241"/>
      <c r="C191" s="242"/>
      <c r="D191" s="226" t="s">
        <v>175</v>
      </c>
      <c r="E191" s="243" t="s">
        <v>20</v>
      </c>
      <c r="F191" s="244" t="s">
        <v>886</v>
      </c>
      <c r="G191" s="242"/>
      <c r="H191" s="245">
        <v>2211</v>
      </c>
      <c r="I191" s="246"/>
      <c r="J191" s="242"/>
      <c r="K191" s="242"/>
      <c r="L191" s="247"/>
      <c r="M191" s="248"/>
      <c r="N191" s="249"/>
      <c r="O191" s="249"/>
      <c r="P191" s="249"/>
      <c r="Q191" s="249"/>
      <c r="R191" s="249"/>
      <c r="S191" s="249"/>
      <c r="T191" s="250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1" t="s">
        <v>175</v>
      </c>
      <c r="AU191" s="251" t="s">
        <v>85</v>
      </c>
      <c r="AV191" s="14" t="s">
        <v>85</v>
      </c>
      <c r="AW191" s="14" t="s">
        <v>39</v>
      </c>
      <c r="AX191" s="14" t="s">
        <v>22</v>
      </c>
      <c r="AY191" s="251" t="s">
        <v>164</v>
      </c>
    </row>
    <row r="192" s="2" customFormat="1" ht="14.4" customHeight="1">
      <c r="A192" s="39"/>
      <c r="B192" s="40"/>
      <c r="C192" s="213" t="s">
        <v>291</v>
      </c>
      <c r="D192" s="213" t="s">
        <v>166</v>
      </c>
      <c r="E192" s="214" t="s">
        <v>322</v>
      </c>
      <c r="F192" s="215" t="s">
        <v>323</v>
      </c>
      <c r="G192" s="216" t="s">
        <v>169</v>
      </c>
      <c r="H192" s="217">
        <v>698</v>
      </c>
      <c r="I192" s="218"/>
      <c r="J192" s="219">
        <f>ROUND(I192*H192,2)</f>
        <v>0</v>
      </c>
      <c r="K192" s="215" t="s">
        <v>170</v>
      </c>
      <c r="L192" s="45"/>
      <c r="M192" s="220" t="s">
        <v>20</v>
      </c>
      <c r="N192" s="221" t="s">
        <v>48</v>
      </c>
      <c r="O192" s="85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4" t="s">
        <v>171</v>
      </c>
      <c r="AT192" s="224" t="s">
        <v>166</v>
      </c>
      <c r="AU192" s="224" t="s">
        <v>85</v>
      </c>
      <c r="AY192" s="18" t="s">
        <v>164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22</v>
      </c>
      <c r="BK192" s="225">
        <f>ROUND(I192*H192,2)</f>
        <v>0</v>
      </c>
      <c r="BL192" s="18" t="s">
        <v>171</v>
      </c>
      <c r="BM192" s="224" t="s">
        <v>887</v>
      </c>
    </row>
    <row r="193" s="2" customFormat="1">
      <c r="A193" s="39"/>
      <c r="B193" s="40"/>
      <c r="C193" s="41"/>
      <c r="D193" s="226" t="s">
        <v>173</v>
      </c>
      <c r="E193" s="41"/>
      <c r="F193" s="227" t="s">
        <v>325</v>
      </c>
      <c r="G193" s="41"/>
      <c r="H193" s="41"/>
      <c r="I193" s="228"/>
      <c r="J193" s="41"/>
      <c r="K193" s="41"/>
      <c r="L193" s="45"/>
      <c r="M193" s="229"/>
      <c r="N193" s="230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173</v>
      </c>
      <c r="AU193" s="18" t="s">
        <v>85</v>
      </c>
    </row>
    <row r="194" s="13" customFormat="1">
      <c r="A194" s="13"/>
      <c r="B194" s="231"/>
      <c r="C194" s="232"/>
      <c r="D194" s="226" t="s">
        <v>175</v>
      </c>
      <c r="E194" s="233" t="s">
        <v>20</v>
      </c>
      <c r="F194" s="234" t="s">
        <v>326</v>
      </c>
      <c r="G194" s="232"/>
      <c r="H194" s="233" t="s">
        <v>20</v>
      </c>
      <c r="I194" s="235"/>
      <c r="J194" s="232"/>
      <c r="K194" s="232"/>
      <c r="L194" s="236"/>
      <c r="M194" s="237"/>
      <c r="N194" s="238"/>
      <c r="O194" s="238"/>
      <c r="P194" s="238"/>
      <c r="Q194" s="238"/>
      <c r="R194" s="238"/>
      <c r="S194" s="238"/>
      <c r="T194" s="23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0" t="s">
        <v>175</v>
      </c>
      <c r="AU194" s="240" t="s">
        <v>85</v>
      </c>
      <c r="AV194" s="13" t="s">
        <v>22</v>
      </c>
      <c r="AW194" s="13" t="s">
        <v>39</v>
      </c>
      <c r="AX194" s="13" t="s">
        <v>77</v>
      </c>
      <c r="AY194" s="240" t="s">
        <v>164</v>
      </c>
    </row>
    <row r="195" s="13" customFormat="1">
      <c r="A195" s="13"/>
      <c r="B195" s="231"/>
      <c r="C195" s="232"/>
      <c r="D195" s="226" t="s">
        <v>175</v>
      </c>
      <c r="E195" s="233" t="s">
        <v>20</v>
      </c>
      <c r="F195" s="234" t="s">
        <v>327</v>
      </c>
      <c r="G195" s="232"/>
      <c r="H195" s="233" t="s">
        <v>20</v>
      </c>
      <c r="I195" s="235"/>
      <c r="J195" s="232"/>
      <c r="K195" s="232"/>
      <c r="L195" s="236"/>
      <c r="M195" s="237"/>
      <c r="N195" s="238"/>
      <c r="O195" s="238"/>
      <c r="P195" s="238"/>
      <c r="Q195" s="238"/>
      <c r="R195" s="238"/>
      <c r="S195" s="238"/>
      <c r="T195" s="23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0" t="s">
        <v>175</v>
      </c>
      <c r="AU195" s="240" t="s">
        <v>85</v>
      </c>
      <c r="AV195" s="13" t="s">
        <v>22</v>
      </c>
      <c r="AW195" s="13" t="s">
        <v>39</v>
      </c>
      <c r="AX195" s="13" t="s">
        <v>77</v>
      </c>
      <c r="AY195" s="240" t="s">
        <v>164</v>
      </c>
    </row>
    <row r="196" s="14" customFormat="1">
      <c r="A196" s="14"/>
      <c r="B196" s="241"/>
      <c r="C196" s="242"/>
      <c r="D196" s="226" t="s">
        <v>175</v>
      </c>
      <c r="E196" s="243" t="s">
        <v>20</v>
      </c>
      <c r="F196" s="244" t="s">
        <v>888</v>
      </c>
      <c r="G196" s="242"/>
      <c r="H196" s="245">
        <v>698</v>
      </c>
      <c r="I196" s="246"/>
      <c r="J196" s="242"/>
      <c r="K196" s="242"/>
      <c r="L196" s="247"/>
      <c r="M196" s="248"/>
      <c r="N196" s="249"/>
      <c r="O196" s="249"/>
      <c r="P196" s="249"/>
      <c r="Q196" s="249"/>
      <c r="R196" s="249"/>
      <c r="S196" s="249"/>
      <c r="T196" s="250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1" t="s">
        <v>175</v>
      </c>
      <c r="AU196" s="251" t="s">
        <v>85</v>
      </c>
      <c r="AV196" s="14" t="s">
        <v>85</v>
      </c>
      <c r="AW196" s="14" t="s">
        <v>39</v>
      </c>
      <c r="AX196" s="14" t="s">
        <v>22</v>
      </c>
      <c r="AY196" s="251" t="s">
        <v>164</v>
      </c>
    </row>
    <row r="197" s="2" customFormat="1" ht="14.4" customHeight="1">
      <c r="A197" s="39"/>
      <c r="B197" s="40"/>
      <c r="C197" s="213" t="s">
        <v>298</v>
      </c>
      <c r="D197" s="213" t="s">
        <v>166</v>
      </c>
      <c r="E197" s="214" t="s">
        <v>329</v>
      </c>
      <c r="F197" s="215" t="s">
        <v>330</v>
      </c>
      <c r="G197" s="216" t="s">
        <v>169</v>
      </c>
      <c r="H197" s="217">
        <v>200</v>
      </c>
      <c r="I197" s="218"/>
      <c r="J197" s="219">
        <f>ROUND(I197*H197,2)</f>
        <v>0</v>
      </c>
      <c r="K197" s="215" t="s">
        <v>170</v>
      </c>
      <c r="L197" s="45"/>
      <c r="M197" s="220" t="s">
        <v>20</v>
      </c>
      <c r="N197" s="221" t="s">
        <v>48</v>
      </c>
      <c r="O197" s="85"/>
      <c r="P197" s="222">
        <f>O197*H197</f>
        <v>0</v>
      </c>
      <c r="Q197" s="222">
        <v>0</v>
      </c>
      <c r="R197" s="222">
        <f>Q197*H197</f>
        <v>0</v>
      </c>
      <c r="S197" s="222">
        <v>0</v>
      </c>
      <c r="T197" s="22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4" t="s">
        <v>171</v>
      </c>
      <c r="AT197" s="224" t="s">
        <v>166</v>
      </c>
      <c r="AU197" s="224" t="s">
        <v>85</v>
      </c>
      <c r="AY197" s="18" t="s">
        <v>164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22</v>
      </c>
      <c r="BK197" s="225">
        <f>ROUND(I197*H197,2)</f>
        <v>0</v>
      </c>
      <c r="BL197" s="18" t="s">
        <v>171</v>
      </c>
      <c r="BM197" s="224" t="s">
        <v>889</v>
      </c>
    </row>
    <row r="198" s="2" customFormat="1">
      <c r="A198" s="39"/>
      <c r="B198" s="40"/>
      <c r="C198" s="41"/>
      <c r="D198" s="226" t="s">
        <v>173</v>
      </c>
      <c r="E198" s="41"/>
      <c r="F198" s="227" t="s">
        <v>332</v>
      </c>
      <c r="G198" s="41"/>
      <c r="H198" s="41"/>
      <c r="I198" s="228"/>
      <c r="J198" s="41"/>
      <c r="K198" s="41"/>
      <c r="L198" s="45"/>
      <c r="M198" s="229"/>
      <c r="N198" s="230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173</v>
      </c>
      <c r="AU198" s="18" t="s">
        <v>85</v>
      </c>
    </row>
    <row r="199" s="13" customFormat="1">
      <c r="A199" s="13"/>
      <c r="B199" s="231"/>
      <c r="C199" s="232"/>
      <c r="D199" s="226" t="s">
        <v>175</v>
      </c>
      <c r="E199" s="233" t="s">
        <v>20</v>
      </c>
      <c r="F199" s="234" t="s">
        <v>333</v>
      </c>
      <c r="G199" s="232"/>
      <c r="H199" s="233" t="s">
        <v>20</v>
      </c>
      <c r="I199" s="235"/>
      <c r="J199" s="232"/>
      <c r="K199" s="232"/>
      <c r="L199" s="236"/>
      <c r="M199" s="237"/>
      <c r="N199" s="238"/>
      <c r="O199" s="238"/>
      <c r="P199" s="238"/>
      <c r="Q199" s="238"/>
      <c r="R199" s="238"/>
      <c r="S199" s="238"/>
      <c r="T199" s="23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0" t="s">
        <v>175</v>
      </c>
      <c r="AU199" s="240" t="s">
        <v>85</v>
      </c>
      <c r="AV199" s="13" t="s">
        <v>22</v>
      </c>
      <c r="AW199" s="13" t="s">
        <v>39</v>
      </c>
      <c r="AX199" s="13" t="s">
        <v>77</v>
      </c>
      <c r="AY199" s="240" t="s">
        <v>164</v>
      </c>
    </row>
    <row r="200" s="14" customFormat="1">
      <c r="A200" s="14"/>
      <c r="B200" s="241"/>
      <c r="C200" s="242"/>
      <c r="D200" s="226" t="s">
        <v>175</v>
      </c>
      <c r="E200" s="243" t="s">
        <v>20</v>
      </c>
      <c r="F200" s="244" t="s">
        <v>890</v>
      </c>
      <c r="G200" s="242"/>
      <c r="H200" s="245">
        <v>200</v>
      </c>
      <c r="I200" s="246"/>
      <c r="J200" s="242"/>
      <c r="K200" s="242"/>
      <c r="L200" s="247"/>
      <c r="M200" s="248"/>
      <c r="N200" s="249"/>
      <c r="O200" s="249"/>
      <c r="P200" s="249"/>
      <c r="Q200" s="249"/>
      <c r="R200" s="249"/>
      <c r="S200" s="249"/>
      <c r="T200" s="250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1" t="s">
        <v>175</v>
      </c>
      <c r="AU200" s="251" t="s">
        <v>85</v>
      </c>
      <c r="AV200" s="14" t="s">
        <v>85</v>
      </c>
      <c r="AW200" s="14" t="s">
        <v>39</v>
      </c>
      <c r="AX200" s="14" t="s">
        <v>22</v>
      </c>
      <c r="AY200" s="251" t="s">
        <v>164</v>
      </c>
    </row>
    <row r="201" s="2" customFormat="1" ht="14.4" customHeight="1">
      <c r="A201" s="39"/>
      <c r="B201" s="40"/>
      <c r="C201" s="213" t="s">
        <v>305</v>
      </c>
      <c r="D201" s="213" t="s">
        <v>166</v>
      </c>
      <c r="E201" s="214" t="s">
        <v>891</v>
      </c>
      <c r="F201" s="215" t="s">
        <v>892</v>
      </c>
      <c r="G201" s="216" t="s">
        <v>169</v>
      </c>
      <c r="H201" s="217">
        <v>906</v>
      </c>
      <c r="I201" s="218"/>
      <c r="J201" s="219">
        <f>ROUND(I201*H201,2)</f>
        <v>0</v>
      </c>
      <c r="K201" s="215" t="s">
        <v>170</v>
      </c>
      <c r="L201" s="45"/>
      <c r="M201" s="220" t="s">
        <v>20</v>
      </c>
      <c r="N201" s="221" t="s">
        <v>48</v>
      </c>
      <c r="O201" s="85"/>
      <c r="P201" s="222">
        <f>O201*H201</f>
        <v>0</v>
      </c>
      <c r="Q201" s="222">
        <v>0</v>
      </c>
      <c r="R201" s="222">
        <f>Q201*H201</f>
        <v>0</v>
      </c>
      <c r="S201" s="222">
        <v>0</v>
      </c>
      <c r="T201" s="22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4" t="s">
        <v>171</v>
      </c>
      <c r="AT201" s="224" t="s">
        <v>166</v>
      </c>
      <c r="AU201" s="224" t="s">
        <v>85</v>
      </c>
      <c r="AY201" s="18" t="s">
        <v>164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22</v>
      </c>
      <c r="BK201" s="225">
        <f>ROUND(I201*H201,2)</f>
        <v>0</v>
      </c>
      <c r="BL201" s="18" t="s">
        <v>171</v>
      </c>
      <c r="BM201" s="224" t="s">
        <v>893</v>
      </c>
    </row>
    <row r="202" s="2" customFormat="1">
      <c r="A202" s="39"/>
      <c r="B202" s="40"/>
      <c r="C202" s="41"/>
      <c r="D202" s="226" t="s">
        <v>173</v>
      </c>
      <c r="E202" s="41"/>
      <c r="F202" s="227" t="s">
        <v>894</v>
      </c>
      <c r="G202" s="41"/>
      <c r="H202" s="41"/>
      <c r="I202" s="228"/>
      <c r="J202" s="41"/>
      <c r="K202" s="41"/>
      <c r="L202" s="45"/>
      <c r="M202" s="229"/>
      <c r="N202" s="230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173</v>
      </c>
      <c r="AU202" s="18" t="s">
        <v>85</v>
      </c>
    </row>
    <row r="203" s="13" customFormat="1">
      <c r="A203" s="13"/>
      <c r="B203" s="231"/>
      <c r="C203" s="232"/>
      <c r="D203" s="226" t="s">
        <v>175</v>
      </c>
      <c r="E203" s="233" t="s">
        <v>20</v>
      </c>
      <c r="F203" s="234" t="s">
        <v>340</v>
      </c>
      <c r="G203" s="232"/>
      <c r="H203" s="233" t="s">
        <v>20</v>
      </c>
      <c r="I203" s="235"/>
      <c r="J203" s="232"/>
      <c r="K203" s="232"/>
      <c r="L203" s="236"/>
      <c r="M203" s="237"/>
      <c r="N203" s="238"/>
      <c r="O203" s="238"/>
      <c r="P203" s="238"/>
      <c r="Q203" s="238"/>
      <c r="R203" s="238"/>
      <c r="S203" s="238"/>
      <c r="T203" s="23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0" t="s">
        <v>175</v>
      </c>
      <c r="AU203" s="240" t="s">
        <v>85</v>
      </c>
      <c r="AV203" s="13" t="s">
        <v>22</v>
      </c>
      <c r="AW203" s="13" t="s">
        <v>39</v>
      </c>
      <c r="AX203" s="13" t="s">
        <v>77</v>
      </c>
      <c r="AY203" s="240" t="s">
        <v>164</v>
      </c>
    </row>
    <row r="204" s="14" customFormat="1">
      <c r="A204" s="14"/>
      <c r="B204" s="241"/>
      <c r="C204" s="242"/>
      <c r="D204" s="226" t="s">
        <v>175</v>
      </c>
      <c r="E204" s="243" t="s">
        <v>20</v>
      </c>
      <c r="F204" s="244" t="s">
        <v>895</v>
      </c>
      <c r="G204" s="242"/>
      <c r="H204" s="245">
        <v>898</v>
      </c>
      <c r="I204" s="246"/>
      <c r="J204" s="242"/>
      <c r="K204" s="242"/>
      <c r="L204" s="247"/>
      <c r="M204" s="248"/>
      <c r="N204" s="249"/>
      <c r="O204" s="249"/>
      <c r="P204" s="249"/>
      <c r="Q204" s="249"/>
      <c r="R204" s="249"/>
      <c r="S204" s="249"/>
      <c r="T204" s="250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1" t="s">
        <v>175</v>
      </c>
      <c r="AU204" s="251" t="s">
        <v>85</v>
      </c>
      <c r="AV204" s="14" t="s">
        <v>85</v>
      </c>
      <c r="AW204" s="14" t="s">
        <v>39</v>
      </c>
      <c r="AX204" s="14" t="s">
        <v>77</v>
      </c>
      <c r="AY204" s="251" t="s">
        <v>164</v>
      </c>
    </row>
    <row r="205" s="13" customFormat="1">
      <c r="A205" s="13"/>
      <c r="B205" s="231"/>
      <c r="C205" s="232"/>
      <c r="D205" s="226" t="s">
        <v>175</v>
      </c>
      <c r="E205" s="233" t="s">
        <v>20</v>
      </c>
      <c r="F205" s="234" t="s">
        <v>342</v>
      </c>
      <c r="G205" s="232"/>
      <c r="H205" s="233" t="s">
        <v>20</v>
      </c>
      <c r="I205" s="235"/>
      <c r="J205" s="232"/>
      <c r="K205" s="232"/>
      <c r="L205" s="236"/>
      <c r="M205" s="237"/>
      <c r="N205" s="238"/>
      <c r="O205" s="238"/>
      <c r="P205" s="238"/>
      <c r="Q205" s="238"/>
      <c r="R205" s="238"/>
      <c r="S205" s="238"/>
      <c r="T205" s="23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0" t="s">
        <v>175</v>
      </c>
      <c r="AU205" s="240" t="s">
        <v>85</v>
      </c>
      <c r="AV205" s="13" t="s">
        <v>22</v>
      </c>
      <c r="AW205" s="13" t="s">
        <v>39</v>
      </c>
      <c r="AX205" s="13" t="s">
        <v>77</v>
      </c>
      <c r="AY205" s="240" t="s">
        <v>164</v>
      </c>
    </row>
    <row r="206" s="14" customFormat="1">
      <c r="A206" s="14"/>
      <c r="B206" s="241"/>
      <c r="C206" s="242"/>
      <c r="D206" s="226" t="s">
        <v>175</v>
      </c>
      <c r="E206" s="243" t="s">
        <v>20</v>
      </c>
      <c r="F206" s="244" t="s">
        <v>226</v>
      </c>
      <c r="G206" s="242"/>
      <c r="H206" s="245">
        <v>8</v>
      </c>
      <c r="I206" s="246"/>
      <c r="J206" s="242"/>
      <c r="K206" s="242"/>
      <c r="L206" s="247"/>
      <c r="M206" s="248"/>
      <c r="N206" s="249"/>
      <c r="O206" s="249"/>
      <c r="P206" s="249"/>
      <c r="Q206" s="249"/>
      <c r="R206" s="249"/>
      <c r="S206" s="249"/>
      <c r="T206" s="250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1" t="s">
        <v>175</v>
      </c>
      <c r="AU206" s="251" t="s">
        <v>85</v>
      </c>
      <c r="AV206" s="14" t="s">
        <v>85</v>
      </c>
      <c r="AW206" s="14" t="s">
        <v>39</v>
      </c>
      <c r="AX206" s="14" t="s">
        <v>77</v>
      </c>
      <c r="AY206" s="251" t="s">
        <v>164</v>
      </c>
    </row>
    <row r="207" s="15" customFormat="1">
      <c r="A207" s="15"/>
      <c r="B207" s="252"/>
      <c r="C207" s="253"/>
      <c r="D207" s="226" t="s">
        <v>175</v>
      </c>
      <c r="E207" s="254" t="s">
        <v>20</v>
      </c>
      <c r="F207" s="255" t="s">
        <v>225</v>
      </c>
      <c r="G207" s="253"/>
      <c r="H207" s="256">
        <v>906</v>
      </c>
      <c r="I207" s="257"/>
      <c r="J207" s="253"/>
      <c r="K207" s="253"/>
      <c r="L207" s="258"/>
      <c r="M207" s="259"/>
      <c r="N207" s="260"/>
      <c r="O207" s="260"/>
      <c r="P207" s="260"/>
      <c r="Q207" s="260"/>
      <c r="R207" s="260"/>
      <c r="S207" s="260"/>
      <c r="T207" s="261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T207" s="262" t="s">
        <v>175</v>
      </c>
      <c r="AU207" s="262" t="s">
        <v>85</v>
      </c>
      <c r="AV207" s="15" t="s">
        <v>171</v>
      </c>
      <c r="AW207" s="15" t="s">
        <v>39</v>
      </c>
      <c r="AX207" s="15" t="s">
        <v>22</v>
      </c>
      <c r="AY207" s="262" t="s">
        <v>164</v>
      </c>
    </row>
    <row r="208" s="2" customFormat="1" ht="14.4" customHeight="1">
      <c r="A208" s="39"/>
      <c r="B208" s="40"/>
      <c r="C208" s="213" t="s">
        <v>314</v>
      </c>
      <c r="D208" s="213" t="s">
        <v>166</v>
      </c>
      <c r="E208" s="214" t="s">
        <v>896</v>
      </c>
      <c r="F208" s="215" t="s">
        <v>897</v>
      </c>
      <c r="G208" s="216" t="s">
        <v>169</v>
      </c>
      <c r="H208" s="217">
        <v>258</v>
      </c>
      <c r="I208" s="218"/>
      <c r="J208" s="219">
        <f>ROUND(I208*H208,2)</f>
        <v>0</v>
      </c>
      <c r="K208" s="215" t="s">
        <v>170</v>
      </c>
      <c r="L208" s="45"/>
      <c r="M208" s="220" t="s">
        <v>20</v>
      </c>
      <c r="N208" s="221" t="s">
        <v>48</v>
      </c>
      <c r="O208" s="85"/>
      <c r="P208" s="222">
        <f>O208*H208</f>
        <v>0</v>
      </c>
      <c r="Q208" s="222">
        <v>0</v>
      </c>
      <c r="R208" s="222">
        <f>Q208*H208</f>
        <v>0</v>
      </c>
      <c r="S208" s="222">
        <v>0</v>
      </c>
      <c r="T208" s="223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4" t="s">
        <v>171</v>
      </c>
      <c r="AT208" s="224" t="s">
        <v>166</v>
      </c>
      <c r="AU208" s="224" t="s">
        <v>85</v>
      </c>
      <c r="AY208" s="18" t="s">
        <v>164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22</v>
      </c>
      <c r="BK208" s="225">
        <f>ROUND(I208*H208,2)</f>
        <v>0</v>
      </c>
      <c r="BL208" s="18" t="s">
        <v>171</v>
      </c>
      <c r="BM208" s="224" t="s">
        <v>898</v>
      </c>
    </row>
    <row r="209" s="2" customFormat="1">
      <c r="A209" s="39"/>
      <c r="B209" s="40"/>
      <c r="C209" s="41"/>
      <c r="D209" s="226" t="s">
        <v>173</v>
      </c>
      <c r="E209" s="41"/>
      <c r="F209" s="227" t="s">
        <v>899</v>
      </c>
      <c r="G209" s="41"/>
      <c r="H209" s="41"/>
      <c r="I209" s="228"/>
      <c r="J209" s="41"/>
      <c r="K209" s="41"/>
      <c r="L209" s="45"/>
      <c r="M209" s="229"/>
      <c r="N209" s="230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173</v>
      </c>
      <c r="AU209" s="18" t="s">
        <v>85</v>
      </c>
    </row>
    <row r="210" s="13" customFormat="1">
      <c r="A210" s="13"/>
      <c r="B210" s="231"/>
      <c r="C210" s="232"/>
      <c r="D210" s="226" t="s">
        <v>175</v>
      </c>
      <c r="E210" s="233" t="s">
        <v>20</v>
      </c>
      <c r="F210" s="234" t="s">
        <v>349</v>
      </c>
      <c r="G210" s="232"/>
      <c r="H210" s="233" t="s">
        <v>20</v>
      </c>
      <c r="I210" s="235"/>
      <c r="J210" s="232"/>
      <c r="K210" s="232"/>
      <c r="L210" s="236"/>
      <c r="M210" s="237"/>
      <c r="N210" s="238"/>
      <c r="O210" s="238"/>
      <c r="P210" s="238"/>
      <c r="Q210" s="238"/>
      <c r="R210" s="238"/>
      <c r="S210" s="238"/>
      <c r="T210" s="23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0" t="s">
        <v>175</v>
      </c>
      <c r="AU210" s="240" t="s">
        <v>85</v>
      </c>
      <c r="AV210" s="13" t="s">
        <v>22</v>
      </c>
      <c r="AW210" s="13" t="s">
        <v>39</v>
      </c>
      <c r="AX210" s="13" t="s">
        <v>77</v>
      </c>
      <c r="AY210" s="240" t="s">
        <v>164</v>
      </c>
    </row>
    <row r="211" s="14" customFormat="1">
      <c r="A211" s="14"/>
      <c r="B211" s="241"/>
      <c r="C211" s="242"/>
      <c r="D211" s="226" t="s">
        <v>175</v>
      </c>
      <c r="E211" s="243" t="s">
        <v>20</v>
      </c>
      <c r="F211" s="244" t="s">
        <v>900</v>
      </c>
      <c r="G211" s="242"/>
      <c r="H211" s="245">
        <v>258</v>
      </c>
      <c r="I211" s="246"/>
      <c r="J211" s="242"/>
      <c r="K211" s="242"/>
      <c r="L211" s="247"/>
      <c r="M211" s="248"/>
      <c r="N211" s="249"/>
      <c r="O211" s="249"/>
      <c r="P211" s="249"/>
      <c r="Q211" s="249"/>
      <c r="R211" s="249"/>
      <c r="S211" s="249"/>
      <c r="T211" s="250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1" t="s">
        <v>175</v>
      </c>
      <c r="AU211" s="251" t="s">
        <v>85</v>
      </c>
      <c r="AV211" s="14" t="s">
        <v>85</v>
      </c>
      <c r="AW211" s="14" t="s">
        <v>39</v>
      </c>
      <c r="AX211" s="14" t="s">
        <v>22</v>
      </c>
      <c r="AY211" s="251" t="s">
        <v>164</v>
      </c>
    </row>
    <row r="212" s="2" customFormat="1" ht="14.4" customHeight="1">
      <c r="A212" s="39"/>
      <c r="B212" s="40"/>
      <c r="C212" s="263" t="s">
        <v>321</v>
      </c>
      <c r="D212" s="263" t="s">
        <v>270</v>
      </c>
      <c r="E212" s="264" t="s">
        <v>352</v>
      </c>
      <c r="F212" s="265" t="s">
        <v>353</v>
      </c>
      <c r="G212" s="266" t="s">
        <v>354</v>
      </c>
      <c r="H212" s="267">
        <v>9.2490000000000006</v>
      </c>
      <c r="I212" s="268"/>
      <c r="J212" s="269">
        <f>ROUND(I212*H212,2)</f>
        <v>0</v>
      </c>
      <c r="K212" s="265" t="s">
        <v>170</v>
      </c>
      <c r="L212" s="270"/>
      <c r="M212" s="271" t="s">
        <v>20</v>
      </c>
      <c r="N212" s="272" t="s">
        <v>48</v>
      </c>
      <c r="O212" s="85"/>
      <c r="P212" s="222">
        <f>O212*H212</f>
        <v>0</v>
      </c>
      <c r="Q212" s="222">
        <v>0.001</v>
      </c>
      <c r="R212" s="222">
        <f>Q212*H212</f>
        <v>0.0092490000000000003</v>
      </c>
      <c r="S212" s="222">
        <v>0</v>
      </c>
      <c r="T212" s="223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24" t="s">
        <v>226</v>
      </c>
      <c r="AT212" s="224" t="s">
        <v>270</v>
      </c>
      <c r="AU212" s="224" t="s">
        <v>85</v>
      </c>
      <c r="AY212" s="18" t="s">
        <v>164</v>
      </c>
      <c r="BE212" s="225">
        <f>IF(N212="základní",J212,0)</f>
        <v>0</v>
      </c>
      <c r="BF212" s="225">
        <f>IF(N212="snížená",J212,0)</f>
        <v>0</v>
      </c>
      <c r="BG212" s="225">
        <f>IF(N212="zákl. přenesená",J212,0)</f>
        <v>0</v>
      </c>
      <c r="BH212" s="225">
        <f>IF(N212="sníž. přenesená",J212,0)</f>
        <v>0</v>
      </c>
      <c r="BI212" s="225">
        <f>IF(N212="nulová",J212,0)</f>
        <v>0</v>
      </c>
      <c r="BJ212" s="18" t="s">
        <v>22</v>
      </c>
      <c r="BK212" s="225">
        <f>ROUND(I212*H212,2)</f>
        <v>0</v>
      </c>
      <c r="BL212" s="18" t="s">
        <v>171</v>
      </c>
      <c r="BM212" s="224" t="s">
        <v>901</v>
      </c>
    </row>
    <row r="213" s="2" customFormat="1">
      <c r="A213" s="39"/>
      <c r="B213" s="40"/>
      <c r="C213" s="41"/>
      <c r="D213" s="226" t="s">
        <v>173</v>
      </c>
      <c r="E213" s="41"/>
      <c r="F213" s="227" t="s">
        <v>353</v>
      </c>
      <c r="G213" s="41"/>
      <c r="H213" s="41"/>
      <c r="I213" s="228"/>
      <c r="J213" s="41"/>
      <c r="K213" s="41"/>
      <c r="L213" s="45"/>
      <c r="M213" s="229"/>
      <c r="N213" s="230"/>
      <c r="O213" s="85"/>
      <c r="P213" s="85"/>
      <c r="Q213" s="85"/>
      <c r="R213" s="85"/>
      <c r="S213" s="85"/>
      <c r="T213" s="86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T213" s="18" t="s">
        <v>173</v>
      </c>
      <c r="AU213" s="18" t="s">
        <v>85</v>
      </c>
    </row>
    <row r="214" s="13" customFormat="1">
      <c r="A214" s="13"/>
      <c r="B214" s="231"/>
      <c r="C214" s="232"/>
      <c r="D214" s="226" t="s">
        <v>175</v>
      </c>
      <c r="E214" s="233" t="s">
        <v>20</v>
      </c>
      <c r="F214" s="234" t="s">
        <v>356</v>
      </c>
      <c r="G214" s="232"/>
      <c r="H214" s="233" t="s">
        <v>20</v>
      </c>
      <c r="I214" s="235"/>
      <c r="J214" s="232"/>
      <c r="K214" s="232"/>
      <c r="L214" s="236"/>
      <c r="M214" s="237"/>
      <c r="N214" s="238"/>
      <c r="O214" s="238"/>
      <c r="P214" s="238"/>
      <c r="Q214" s="238"/>
      <c r="R214" s="238"/>
      <c r="S214" s="238"/>
      <c r="T214" s="239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40" t="s">
        <v>175</v>
      </c>
      <c r="AU214" s="240" t="s">
        <v>85</v>
      </c>
      <c r="AV214" s="13" t="s">
        <v>22</v>
      </c>
      <c r="AW214" s="13" t="s">
        <v>39</v>
      </c>
      <c r="AX214" s="13" t="s">
        <v>77</v>
      </c>
      <c r="AY214" s="240" t="s">
        <v>164</v>
      </c>
    </row>
    <row r="215" s="14" customFormat="1">
      <c r="A215" s="14"/>
      <c r="B215" s="241"/>
      <c r="C215" s="242"/>
      <c r="D215" s="226" t="s">
        <v>175</v>
      </c>
      <c r="E215" s="243" t="s">
        <v>20</v>
      </c>
      <c r="F215" s="244" t="s">
        <v>902</v>
      </c>
      <c r="G215" s="242"/>
      <c r="H215" s="245">
        <v>9.2490000000000006</v>
      </c>
      <c r="I215" s="246"/>
      <c r="J215" s="242"/>
      <c r="K215" s="242"/>
      <c r="L215" s="247"/>
      <c r="M215" s="248"/>
      <c r="N215" s="249"/>
      <c r="O215" s="249"/>
      <c r="P215" s="249"/>
      <c r="Q215" s="249"/>
      <c r="R215" s="249"/>
      <c r="S215" s="249"/>
      <c r="T215" s="250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1" t="s">
        <v>175</v>
      </c>
      <c r="AU215" s="251" t="s">
        <v>85</v>
      </c>
      <c r="AV215" s="14" t="s">
        <v>85</v>
      </c>
      <c r="AW215" s="14" t="s">
        <v>39</v>
      </c>
      <c r="AX215" s="14" t="s">
        <v>22</v>
      </c>
      <c r="AY215" s="251" t="s">
        <v>164</v>
      </c>
    </row>
    <row r="216" s="2" customFormat="1" ht="14.4" customHeight="1">
      <c r="A216" s="39"/>
      <c r="B216" s="40"/>
      <c r="C216" s="263" t="s">
        <v>7</v>
      </c>
      <c r="D216" s="263" t="s">
        <v>270</v>
      </c>
      <c r="E216" s="264" t="s">
        <v>359</v>
      </c>
      <c r="F216" s="265" t="s">
        <v>360</v>
      </c>
      <c r="G216" s="266" t="s">
        <v>354</v>
      </c>
      <c r="H216" s="267">
        <v>8.2189999999999994</v>
      </c>
      <c r="I216" s="268"/>
      <c r="J216" s="269">
        <f>ROUND(I216*H216,2)</f>
        <v>0</v>
      </c>
      <c r="K216" s="265" t="s">
        <v>170</v>
      </c>
      <c r="L216" s="270"/>
      <c r="M216" s="271" t="s">
        <v>20</v>
      </c>
      <c r="N216" s="272" t="s">
        <v>48</v>
      </c>
      <c r="O216" s="85"/>
      <c r="P216" s="222">
        <f>O216*H216</f>
        <v>0</v>
      </c>
      <c r="Q216" s="222">
        <v>0.001</v>
      </c>
      <c r="R216" s="222">
        <f>Q216*H216</f>
        <v>0.0082189999999999989</v>
      </c>
      <c r="S216" s="222">
        <v>0</v>
      </c>
      <c r="T216" s="223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24" t="s">
        <v>226</v>
      </c>
      <c r="AT216" s="224" t="s">
        <v>270</v>
      </c>
      <c r="AU216" s="224" t="s">
        <v>85</v>
      </c>
      <c r="AY216" s="18" t="s">
        <v>164</v>
      </c>
      <c r="BE216" s="225">
        <f>IF(N216="základní",J216,0)</f>
        <v>0</v>
      </c>
      <c r="BF216" s="225">
        <f>IF(N216="snížená",J216,0)</f>
        <v>0</v>
      </c>
      <c r="BG216" s="225">
        <f>IF(N216="zákl. přenesená",J216,0)</f>
        <v>0</v>
      </c>
      <c r="BH216" s="225">
        <f>IF(N216="sníž. přenesená",J216,0)</f>
        <v>0</v>
      </c>
      <c r="BI216" s="225">
        <f>IF(N216="nulová",J216,0)</f>
        <v>0</v>
      </c>
      <c r="BJ216" s="18" t="s">
        <v>22</v>
      </c>
      <c r="BK216" s="225">
        <f>ROUND(I216*H216,2)</f>
        <v>0</v>
      </c>
      <c r="BL216" s="18" t="s">
        <v>171</v>
      </c>
      <c r="BM216" s="224" t="s">
        <v>903</v>
      </c>
    </row>
    <row r="217" s="2" customFormat="1">
      <c r="A217" s="39"/>
      <c r="B217" s="40"/>
      <c r="C217" s="41"/>
      <c r="D217" s="226" t="s">
        <v>173</v>
      </c>
      <c r="E217" s="41"/>
      <c r="F217" s="227" t="s">
        <v>360</v>
      </c>
      <c r="G217" s="41"/>
      <c r="H217" s="41"/>
      <c r="I217" s="228"/>
      <c r="J217" s="41"/>
      <c r="K217" s="41"/>
      <c r="L217" s="45"/>
      <c r="M217" s="229"/>
      <c r="N217" s="230"/>
      <c r="O217" s="85"/>
      <c r="P217" s="85"/>
      <c r="Q217" s="85"/>
      <c r="R217" s="85"/>
      <c r="S217" s="85"/>
      <c r="T217" s="86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T217" s="18" t="s">
        <v>173</v>
      </c>
      <c r="AU217" s="18" t="s">
        <v>85</v>
      </c>
    </row>
    <row r="218" s="13" customFormat="1">
      <c r="A218" s="13"/>
      <c r="B218" s="231"/>
      <c r="C218" s="232"/>
      <c r="D218" s="226" t="s">
        <v>175</v>
      </c>
      <c r="E218" s="233" t="s">
        <v>20</v>
      </c>
      <c r="F218" s="234" t="s">
        <v>362</v>
      </c>
      <c r="G218" s="232"/>
      <c r="H218" s="233" t="s">
        <v>20</v>
      </c>
      <c r="I218" s="235"/>
      <c r="J218" s="232"/>
      <c r="K218" s="232"/>
      <c r="L218" s="236"/>
      <c r="M218" s="237"/>
      <c r="N218" s="238"/>
      <c r="O218" s="238"/>
      <c r="P218" s="238"/>
      <c r="Q218" s="238"/>
      <c r="R218" s="238"/>
      <c r="S218" s="238"/>
      <c r="T218" s="239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0" t="s">
        <v>175</v>
      </c>
      <c r="AU218" s="240" t="s">
        <v>85</v>
      </c>
      <c r="AV218" s="13" t="s">
        <v>22</v>
      </c>
      <c r="AW218" s="13" t="s">
        <v>39</v>
      </c>
      <c r="AX218" s="13" t="s">
        <v>77</v>
      </c>
      <c r="AY218" s="240" t="s">
        <v>164</v>
      </c>
    </row>
    <row r="219" s="14" customFormat="1">
      <c r="A219" s="14"/>
      <c r="B219" s="241"/>
      <c r="C219" s="242"/>
      <c r="D219" s="226" t="s">
        <v>175</v>
      </c>
      <c r="E219" s="243" t="s">
        <v>20</v>
      </c>
      <c r="F219" s="244" t="s">
        <v>904</v>
      </c>
      <c r="G219" s="242"/>
      <c r="H219" s="245">
        <v>8.2189999999999994</v>
      </c>
      <c r="I219" s="246"/>
      <c r="J219" s="242"/>
      <c r="K219" s="242"/>
      <c r="L219" s="247"/>
      <c r="M219" s="248"/>
      <c r="N219" s="249"/>
      <c r="O219" s="249"/>
      <c r="P219" s="249"/>
      <c r="Q219" s="249"/>
      <c r="R219" s="249"/>
      <c r="S219" s="249"/>
      <c r="T219" s="250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1" t="s">
        <v>175</v>
      </c>
      <c r="AU219" s="251" t="s">
        <v>85</v>
      </c>
      <c r="AV219" s="14" t="s">
        <v>85</v>
      </c>
      <c r="AW219" s="14" t="s">
        <v>39</v>
      </c>
      <c r="AX219" s="14" t="s">
        <v>22</v>
      </c>
      <c r="AY219" s="251" t="s">
        <v>164</v>
      </c>
    </row>
    <row r="220" s="2" customFormat="1" ht="14.4" customHeight="1">
      <c r="A220" s="39"/>
      <c r="B220" s="40"/>
      <c r="C220" s="213" t="s">
        <v>335</v>
      </c>
      <c r="D220" s="213" t="s">
        <v>166</v>
      </c>
      <c r="E220" s="214" t="s">
        <v>299</v>
      </c>
      <c r="F220" s="215" t="s">
        <v>300</v>
      </c>
      <c r="G220" s="216" t="s">
        <v>169</v>
      </c>
      <c r="H220" s="217">
        <v>91</v>
      </c>
      <c r="I220" s="218"/>
      <c r="J220" s="219">
        <f>ROUND(I220*H220,2)</f>
        <v>0</v>
      </c>
      <c r="K220" s="215" t="s">
        <v>170</v>
      </c>
      <c r="L220" s="45"/>
      <c r="M220" s="220" t="s">
        <v>20</v>
      </c>
      <c r="N220" s="221" t="s">
        <v>48</v>
      </c>
      <c r="O220" s="85"/>
      <c r="P220" s="222">
        <f>O220*H220</f>
        <v>0</v>
      </c>
      <c r="Q220" s="222">
        <v>0</v>
      </c>
      <c r="R220" s="222">
        <f>Q220*H220</f>
        <v>0</v>
      </c>
      <c r="S220" s="222">
        <v>0</v>
      </c>
      <c r="T220" s="223">
        <f>S220*H220</f>
        <v>0</v>
      </c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R220" s="224" t="s">
        <v>171</v>
      </c>
      <c r="AT220" s="224" t="s">
        <v>166</v>
      </c>
      <c r="AU220" s="224" t="s">
        <v>85</v>
      </c>
      <c r="AY220" s="18" t="s">
        <v>164</v>
      </c>
      <c r="BE220" s="225">
        <f>IF(N220="základní",J220,0)</f>
        <v>0</v>
      </c>
      <c r="BF220" s="225">
        <f>IF(N220="snížená",J220,0)</f>
        <v>0</v>
      </c>
      <c r="BG220" s="225">
        <f>IF(N220="zákl. přenesená",J220,0)</f>
        <v>0</v>
      </c>
      <c r="BH220" s="225">
        <f>IF(N220="sníž. přenesená",J220,0)</f>
        <v>0</v>
      </c>
      <c r="BI220" s="225">
        <f>IF(N220="nulová",J220,0)</f>
        <v>0</v>
      </c>
      <c r="BJ220" s="18" t="s">
        <v>22</v>
      </c>
      <c r="BK220" s="225">
        <f>ROUND(I220*H220,2)</f>
        <v>0</v>
      </c>
      <c r="BL220" s="18" t="s">
        <v>171</v>
      </c>
      <c r="BM220" s="224" t="s">
        <v>905</v>
      </c>
    </row>
    <row r="221" s="2" customFormat="1">
      <c r="A221" s="39"/>
      <c r="B221" s="40"/>
      <c r="C221" s="41"/>
      <c r="D221" s="226" t="s">
        <v>173</v>
      </c>
      <c r="E221" s="41"/>
      <c r="F221" s="227" t="s">
        <v>302</v>
      </c>
      <c r="G221" s="41"/>
      <c r="H221" s="41"/>
      <c r="I221" s="228"/>
      <c r="J221" s="41"/>
      <c r="K221" s="41"/>
      <c r="L221" s="45"/>
      <c r="M221" s="229"/>
      <c r="N221" s="230"/>
      <c r="O221" s="85"/>
      <c r="P221" s="85"/>
      <c r="Q221" s="85"/>
      <c r="R221" s="85"/>
      <c r="S221" s="85"/>
      <c r="T221" s="86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T221" s="18" t="s">
        <v>173</v>
      </c>
      <c r="AU221" s="18" t="s">
        <v>85</v>
      </c>
    </row>
    <row r="222" s="13" customFormat="1">
      <c r="A222" s="13"/>
      <c r="B222" s="231"/>
      <c r="C222" s="232"/>
      <c r="D222" s="226" t="s">
        <v>175</v>
      </c>
      <c r="E222" s="233" t="s">
        <v>20</v>
      </c>
      <c r="F222" s="234" t="s">
        <v>303</v>
      </c>
      <c r="G222" s="232"/>
      <c r="H222" s="233" t="s">
        <v>20</v>
      </c>
      <c r="I222" s="235"/>
      <c r="J222" s="232"/>
      <c r="K222" s="232"/>
      <c r="L222" s="236"/>
      <c r="M222" s="237"/>
      <c r="N222" s="238"/>
      <c r="O222" s="238"/>
      <c r="P222" s="238"/>
      <c r="Q222" s="238"/>
      <c r="R222" s="238"/>
      <c r="S222" s="238"/>
      <c r="T222" s="23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0" t="s">
        <v>175</v>
      </c>
      <c r="AU222" s="240" t="s">
        <v>85</v>
      </c>
      <c r="AV222" s="13" t="s">
        <v>22</v>
      </c>
      <c r="AW222" s="13" t="s">
        <v>39</v>
      </c>
      <c r="AX222" s="13" t="s">
        <v>77</v>
      </c>
      <c r="AY222" s="240" t="s">
        <v>164</v>
      </c>
    </row>
    <row r="223" s="14" customFormat="1">
      <c r="A223" s="14"/>
      <c r="B223" s="241"/>
      <c r="C223" s="242"/>
      <c r="D223" s="226" t="s">
        <v>175</v>
      </c>
      <c r="E223" s="243" t="s">
        <v>20</v>
      </c>
      <c r="F223" s="244" t="s">
        <v>793</v>
      </c>
      <c r="G223" s="242"/>
      <c r="H223" s="245">
        <v>91</v>
      </c>
      <c r="I223" s="246"/>
      <c r="J223" s="242"/>
      <c r="K223" s="242"/>
      <c r="L223" s="247"/>
      <c r="M223" s="248"/>
      <c r="N223" s="249"/>
      <c r="O223" s="249"/>
      <c r="P223" s="249"/>
      <c r="Q223" s="249"/>
      <c r="R223" s="249"/>
      <c r="S223" s="249"/>
      <c r="T223" s="250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1" t="s">
        <v>175</v>
      </c>
      <c r="AU223" s="251" t="s">
        <v>85</v>
      </c>
      <c r="AV223" s="14" t="s">
        <v>85</v>
      </c>
      <c r="AW223" s="14" t="s">
        <v>39</v>
      </c>
      <c r="AX223" s="14" t="s">
        <v>22</v>
      </c>
      <c r="AY223" s="251" t="s">
        <v>164</v>
      </c>
    </row>
    <row r="224" s="2" customFormat="1" ht="14.4" customHeight="1">
      <c r="A224" s="39"/>
      <c r="B224" s="40"/>
      <c r="C224" s="213" t="s">
        <v>344</v>
      </c>
      <c r="D224" s="213" t="s">
        <v>166</v>
      </c>
      <c r="E224" s="214" t="s">
        <v>365</v>
      </c>
      <c r="F224" s="215" t="s">
        <v>366</v>
      </c>
      <c r="G224" s="216" t="s">
        <v>169</v>
      </c>
      <c r="H224" s="217">
        <v>367</v>
      </c>
      <c r="I224" s="218"/>
      <c r="J224" s="219">
        <f>ROUND(I224*H224,2)</f>
        <v>0</v>
      </c>
      <c r="K224" s="215" t="s">
        <v>170</v>
      </c>
      <c r="L224" s="45"/>
      <c r="M224" s="220" t="s">
        <v>20</v>
      </c>
      <c r="N224" s="221" t="s">
        <v>48</v>
      </c>
      <c r="O224" s="85"/>
      <c r="P224" s="222">
        <f>O224*H224</f>
        <v>0</v>
      </c>
      <c r="Q224" s="222">
        <v>0</v>
      </c>
      <c r="R224" s="222">
        <f>Q224*H224</f>
        <v>0</v>
      </c>
      <c r="S224" s="222">
        <v>0</v>
      </c>
      <c r="T224" s="223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24" t="s">
        <v>171</v>
      </c>
      <c r="AT224" s="224" t="s">
        <v>166</v>
      </c>
      <c r="AU224" s="224" t="s">
        <v>85</v>
      </c>
      <c r="AY224" s="18" t="s">
        <v>164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8" t="s">
        <v>22</v>
      </c>
      <c r="BK224" s="225">
        <f>ROUND(I224*H224,2)</f>
        <v>0</v>
      </c>
      <c r="BL224" s="18" t="s">
        <v>171</v>
      </c>
      <c r="BM224" s="224" t="s">
        <v>906</v>
      </c>
    </row>
    <row r="225" s="2" customFormat="1">
      <c r="A225" s="39"/>
      <c r="B225" s="40"/>
      <c r="C225" s="41"/>
      <c r="D225" s="226" t="s">
        <v>173</v>
      </c>
      <c r="E225" s="41"/>
      <c r="F225" s="227" t="s">
        <v>368</v>
      </c>
      <c r="G225" s="41"/>
      <c r="H225" s="41"/>
      <c r="I225" s="228"/>
      <c r="J225" s="41"/>
      <c r="K225" s="41"/>
      <c r="L225" s="45"/>
      <c r="M225" s="229"/>
      <c r="N225" s="230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173</v>
      </c>
      <c r="AU225" s="18" t="s">
        <v>85</v>
      </c>
    </row>
    <row r="226" s="13" customFormat="1">
      <c r="A226" s="13"/>
      <c r="B226" s="231"/>
      <c r="C226" s="232"/>
      <c r="D226" s="226" t="s">
        <v>175</v>
      </c>
      <c r="E226" s="233" t="s">
        <v>20</v>
      </c>
      <c r="F226" s="234" t="s">
        <v>303</v>
      </c>
      <c r="G226" s="232"/>
      <c r="H226" s="233" t="s">
        <v>20</v>
      </c>
      <c r="I226" s="235"/>
      <c r="J226" s="232"/>
      <c r="K226" s="232"/>
      <c r="L226" s="236"/>
      <c r="M226" s="237"/>
      <c r="N226" s="238"/>
      <c r="O226" s="238"/>
      <c r="P226" s="238"/>
      <c r="Q226" s="238"/>
      <c r="R226" s="238"/>
      <c r="S226" s="238"/>
      <c r="T226" s="23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0" t="s">
        <v>175</v>
      </c>
      <c r="AU226" s="240" t="s">
        <v>85</v>
      </c>
      <c r="AV226" s="13" t="s">
        <v>22</v>
      </c>
      <c r="AW226" s="13" t="s">
        <v>39</v>
      </c>
      <c r="AX226" s="13" t="s">
        <v>77</v>
      </c>
      <c r="AY226" s="240" t="s">
        <v>164</v>
      </c>
    </row>
    <row r="227" s="14" customFormat="1">
      <c r="A227" s="14"/>
      <c r="B227" s="241"/>
      <c r="C227" s="242"/>
      <c r="D227" s="226" t="s">
        <v>175</v>
      </c>
      <c r="E227" s="243" t="s">
        <v>20</v>
      </c>
      <c r="F227" s="244" t="s">
        <v>907</v>
      </c>
      <c r="G227" s="242"/>
      <c r="H227" s="245">
        <v>167</v>
      </c>
      <c r="I227" s="246"/>
      <c r="J227" s="242"/>
      <c r="K227" s="242"/>
      <c r="L227" s="247"/>
      <c r="M227" s="248"/>
      <c r="N227" s="249"/>
      <c r="O227" s="249"/>
      <c r="P227" s="249"/>
      <c r="Q227" s="249"/>
      <c r="R227" s="249"/>
      <c r="S227" s="249"/>
      <c r="T227" s="250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1" t="s">
        <v>175</v>
      </c>
      <c r="AU227" s="251" t="s">
        <v>85</v>
      </c>
      <c r="AV227" s="14" t="s">
        <v>85</v>
      </c>
      <c r="AW227" s="14" t="s">
        <v>39</v>
      </c>
      <c r="AX227" s="14" t="s">
        <v>77</v>
      </c>
      <c r="AY227" s="251" t="s">
        <v>164</v>
      </c>
    </row>
    <row r="228" s="13" customFormat="1">
      <c r="A228" s="13"/>
      <c r="B228" s="231"/>
      <c r="C228" s="232"/>
      <c r="D228" s="226" t="s">
        <v>175</v>
      </c>
      <c r="E228" s="233" t="s">
        <v>20</v>
      </c>
      <c r="F228" s="234" t="s">
        <v>370</v>
      </c>
      <c r="G228" s="232"/>
      <c r="H228" s="233" t="s">
        <v>20</v>
      </c>
      <c r="I228" s="235"/>
      <c r="J228" s="232"/>
      <c r="K228" s="232"/>
      <c r="L228" s="236"/>
      <c r="M228" s="237"/>
      <c r="N228" s="238"/>
      <c r="O228" s="238"/>
      <c r="P228" s="238"/>
      <c r="Q228" s="238"/>
      <c r="R228" s="238"/>
      <c r="S228" s="238"/>
      <c r="T228" s="239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0" t="s">
        <v>175</v>
      </c>
      <c r="AU228" s="240" t="s">
        <v>85</v>
      </c>
      <c r="AV228" s="13" t="s">
        <v>22</v>
      </c>
      <c r="AW228" s="13" t="s">
        <v>39</v>
      </c>
      <c r="AX228" s="13" t="s">
        <v>77</v>
      </c>
      <c r="AY228" s="240" t="s">
        <v>164</v>
      </c>
    </row>
    <row r="229" s="14" customFormat="1">
      <c r="A229" s="14"/>
      <c r="B229" s="241"/>
      <c r="C229" s="242"/>
      <c r="D229" s="226" t="s">
        <v>175</v>
      </c>
      <c r="E229" s="243" t="s">
        <v>20</v>
      </c>
      <c r="F229" s="244" t="s">
        <v>890</v>
      </c>
      <c r="G229" s="242"/>
      <c r="H229" s="245">
        <v>200</v>
      </c>
      <c r="I229" s="246"/>
      <c r="J229" s="242"/>
      <c r="K229" s="242"/>
      <c r="L229" s="247"/>
      <c r="M229" s="248"/>
      <c r="N229" s="249"/>
      <c r="O229" s="249"/>
      <c r="P229" s="249"/>
      <c r="Q229" s="249"/>
      <c r="R229" s="249"/>
      <c r="S229" s="249"/>
      <c r="T229" s="250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1" t="s">
        <v>175</v>
      </c>
      <c r="AU229" s="251" t="s">
        <v>85</v>
      </c>
      <c r="AV229" s="14" t="s">
        <v>85</v>
      </c>
      <c r="AW229" s="14" t="s">
        <v>39</v>
      </c>
      <c r="AX229" s="14" t="s">
        <v>77</v>
      </c>
      <c r="AY229" s="251" t="s">
        <v>164</v>
      </c>
    </row>
    <row r="230" s="15" customFormat="1">
      <c r="A230" s="15"/>
      <c r="B230" s="252"/>
      <c r="C230" s="253"/>
      <c r="D230" s="226" t="s">
        <v>175</v>
      </c>
      <c r="E230" s="254" t="s">
        <v>20</v>
      </c>
      <c r="F230" s="255" t="s">
        <v>225</v>
      </c>
      <c r="G230" s="253"/>
      <c r="H230" s="256">
        <v>367</v>
      </c>
      <c r="I230" s="257"/>
      <c r="J230" s="253"/>
      <c r="K230" s="253"/>
      <c r="L230" s="258"/>
      <c r="M230" s="259"/>
      <c r="N230" s="260"/>
      <c r="O230" s="260"/>
      <c r="P230" s="260"/>
      <c r="Q230" s="260"/>
      <c r="R230" s="260"/>
      <c r="S230" s="260"/>
      <c r="T230" s="261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62" t="s">
        <v>175</v>
      </c>
      <c r="AU230" s="262" t="s">
        <v>85</v>
      </c>
      <c r="AV230" s="15" t="s">
        <v>171</v>
      </c>
      <c r="AW230" s="15" t="s">
        <v>39</v>
      </c>
      <c r="AX230" s="15" t="s">
        <v>22</v>
      </c>
      <c r="AY230" s="262" t="s">
        <v>164</v>
      </c>
    </row>
    <row r="231" s="2" customFormat="1" ht="14.4" customHeight="1">
      <c r="A231" s="39"/>
      <c r="B231" s="40"/>
      <c r="C231" s="213" t="s">
        <v>351</v>
      </c>
      <c r="D231" s="213" t="s">
        <v>166</v>
      </c>
      <c r="E231" s="214" t="s">
        <v>908</v>
      </c>
      <c r="F231" s="215" t="s">
        <v>909</v>
      </c>
      <c r="G231" s="216" t="s">
        <v>169</v>
      </c>
      <c r="H231" s="217">
        <v>258</v>
      </c>
      <c r="I231" s="218"/>
      <c r="J231" s="219">
        <f>ROUND(I231*H231,2)</f>
        <v>0</v>
      </c>
      <c r="K231" s="215" t="s">
        <v>170</v>
      </c>
      <c r="L231" s="45"/>
      <c r="M231" s="220" t="s">
        <v>20</v>
      </c>
      <c r="N231" s="221" t="s">
        <v>48</v>
      </c>
      <c r="O231" s="85"/>
      <c r="P231" s="222">
        <f>O231*H231</f>
        <v>0</v>
      </c>
      <c r="Q231" s="222">
        <v>0</v>
      </c>
      <c r="R231" s="222">
        <f>Q231*H231</f>
        <v>0</v>
      </c>
      <c r="S231" s="222">
        <v>0</v>
      </c>
      <c r="T231" s="223">
        <f>S231*H231</f>
        <v>0</v>
      </c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R231" s="224" t="s">
        <v>171</v>
      </c>
      <c r="AT231" s="224" t="s">
        <v>166</v>
      </c>
      <c r="AU231" s="224" t="s">
        <v>85</v>
      </c>
      <c r="AY231" s="18" t="s">
        <v>164</v>
      </c>
      <c r="BE231" s="225">
        <f>IF(N231="základní",J231,0)</f>
        <v>0</v>
      </c>
      <c r="BF231" s="225">
        <f>IF(N231="snížená",J231,0)</f>
        <v>0</v>
      </c>
      <c r="BG231" s="225">
        <f>IF(N231="zákl. přenesená",J231,0)</f>
        <v>0</v>
      </c>
      <c r="BH231" s="225">
        <f>IF(N231="sníž. přenesená",J231,0)</f>
        <v>0</v>
      </c>
      <c r="BI231" s="225">
        <f>IF(N231="nulová",J231,0)</f>
        <v>0</v>
      </c>
      <c r="BJ231" s="18" t="s">
        <v>22</v>
      </c>
      <c r="BK231" s="225">
        <f>ROUND(I231*H231,2)</f>
        <v>0</v>
      </c>
      <c r="BL231" s="18" t="s">
        <v>171</v>
      </c>
      <c r="BM231" s="224" t="s">
        <v>910</v>
      </c>
    </row>
    <row r="232" s="2" customFormat="1">
      <c r="A232" s="39"/>
      <c r="B232" s="40"/>
      <c r="C232" s="41"/>
      <c r="D232" s="226" t="s">
        <v>173</v>
      </c>
      <c r="E232" s="41"/>
      <c r="F232" s="227" t="s">
        <v>911</v>
      </c>
      <c r="G232" s="41"/>
      <c r="H232" s="41"/>
      <c r="I232" s="228"/>
      <c r="J232" s="41"/>
      <c r="K232" s="41"/>
      <c r="L232" s="45"/>
      <c r="M232" s="229"/>
      <c r="N232" s="230"/>
      <c r="O232" s="85"/>
      <c r="P232" s="85"/>
      <c r="Q232" s="85"/>
      <c r="R232" s="85"/>
      <c r="S232" s="85"/>
      <c r="T232" s="86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T232" s="18" t="s">
        <v>173</v>
      </c>
      <c r="AU232" s="18" t="s">
        <v>85</v>
      </c>
    </row>
    <row r="233" s="13" customFormat="1">
      <c r="A233" s="13"/>
      <c r="B233" s="231"/>
      <c r="C233" s="232"/>
      <c r="D233" s="226" t="s">
        <v>175</v>
      </c>
      <c r="E233" s="233" t="s">
        <v>20</v>
      </c>
      <c r="F233" s="234" t="s">
        <v>376</v>
      </c>
      <c r="G233" s="232"/>
      <c r="H233" s="233" t="s">
        <v>20</v>
      </c>
      <c r="I233" s="235"/>
      <c r="J233" s="232"/>
      <c r="K233" s="232"/>
      <c r="L233" s="236"/>
      <c r="M233" s="237"/>
      <c r="N233" s="238"/>
      <c r="O233" s="238"/>
      <c r="P233" s="238"/>
      <c r="Q233" s="238"/>
      <c r="R233" s="238"/>
      <c r="S233" s="238"/>
      <c r="T233" s="239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0" t="s">
        <v>175</v>
      </c>
      <c r="AU233" s="240" t="s">
        <v>85</v>
      </c>
      <c r="AV233" s="13" t="s">
        <v>22</v>
      </c>
      <c r="AW233" s="13" t="s">
        <v>39</v>
      </c>
      <c r="AX233" s="13" t="s">
        <v>77</v>
      </c>
      <c r="AY233" s="240" t="s">
        <v>164</v>
      </c>
    </row>
    <row r="234" s="14" customFormat="1">
      <c r="A234" s="14"/>
      <c r="B234" s="241"/>
      <c r="C234" s="242"/>
      <c r="D234" s="226" t="s">
        <v>175</v>
      </c>
      <c r="E234" s="243" t="s">
        <v>20</v>
      </c>
      <c r="F234" s="244" t="s">
        <v>900</v>
      </c>
      <c r="G234" s="242"/>
      <c r="H234" s="245">
        <v>258</v>
      </c>
      <c r="I234" s="246"/>
      <c r="J234" s="242"/>
      <c r="K234" s="242"/>
      <c r="L234" s="247"/>
      <c r="M234" s="248"/>
      <c r="N234" s="249"/>
      <c r="O234" s="249"/>
      <c r="P234" s="249"/>
      <c r="Q234" s="249"/>
      <c r="R234" s="249"/>
      <c r="S234" s="249"/>
      <c r="T234" s="250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1" t="s">
        <v>175</v>
      </c>
      <c r="AU234" s="251" t="s">
        <v>85</v>
      </c>
      <c r="AV234" s="14" t="s">
        <v>85</v>
      </c>
      <c r="AW234" s="14" t="s">
        <v>39</v>
      </c>
      <c r="AX234" s="14" t="s">
        <v>22</v>
      </c>
      <c r="AY234" s="251" t="s">
        <v>164</v>
      </c>
    </row>
    <row r="235" s="2" customFormat="1" ht="14.4" customHeight="1">
      <c r="A235" s="39"/>
      <c r="B235" s="40"/>
      <c r="C235" s="213" t="s">
        <v>358</v>
      </c>
      <c r="D235" s="213" t="s">
        <v>166</v>
      </c>
      <c r="E235" s="214" t="s">
        <v>378</v>
      </c>
      <c r="F235" s="215" t="s">
        <v>379</v>
      </c>
      <c r="G235" s="216" t="s">
        <v>169</v>
      </c>
      <c r="H235" s="217">
        <v>698</v>
      </c>
      <c r="I235" s="218"/>
      <c r="J235" s="219">
        <f>ROUND(I235*H235,2)</f>
        <v>0</v>
      </c>
      <c r="K235" s="215" t="s">
        <v>170</v>
      </c>
      <c r="L235" s="45"/>
      <c r="M235" s="220" t="s">
        <v>20</v>
      </c>
      <c r="N235" s="221" t="s">
        <v>48</v>
      </c>
      <c r="O235" s="85"/>
      <c r="P235" s="222">
        <f>O235*H235</f>
        <v>0</v>
      </c>
      <c r="Q235" s="222">
        <v>0</v>
      </c>
      <c r="R235" s="222">
        <f>Q235*H235</f>
        <v>0</v>
      </c>
      <c r="S235" s="222">
        <v>0</v>
      </c>
      <c r="T235" s="223">
        <f>S235*H235</f>
        <v>0</v>
      </c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R235" s="224" t="s">
        <v>171</v>
      </c>
      <c r="AT235" s="224" t="s">
        <v>166</v>
      </c>
      <c r="AU235" s="224" t="s">
        <v>85</v>
      </c>
      <c r="AY235" s="18" t="s">
        <v>164</v>
      </c>
      <c r="BE235" s="225">
        <f>IF(N235="základní",J235,0)</f>
        <v>0</v>
      </c>
      <c r="BF235" s="225">
        <f>IF(N235="snížená",J235,0)</f>
        <v>0</v>
      </c>
      <c r="BG235" s="225">
        <f>IF(N235="zákl. přenesená",J235,0)</f>
        <v>0</v>
      </c>
      <c r="BH235" s="225">
        <f>IF(N235="sníž. přenesená",J235,0)</f>
        <v>0</v>
      </c>
      <c r="BI235" s="225">
        <f>IF(N235="nulová",J235,0)</f>
        <v>0</v>
      </c>
      <c r="BJ235" s="18" t="s">
        <v>22</v>
      </c>
      <c r="BK235" s="225">
        <f>ROUND(I235*H235,2)</f>
        <v>0</v>
      </c>
      <c r="BL235" s="18" t="s">
        <v>171</v>
      </c>
      <c r="BM235" s="224" t="s">
        <v>912</v>
      </c>
    </row>
    <row r="236" s="2" customFormat="1">
      <c r="A236" s="39"/>
      <c r="B236" s="40"/>
      <c r="C236" s="41"/>
      <c r="D236" s="226" t="s">
        <v>173</v>
      </c>
      <c r="E236" s="41"/>
      <c r="F236" s="227" t="s">
        <v>381</v>
      </c>
      <c r="G236" s="41"/>
      <c r="H236" s="41"/>
      <c r="I236" s="228"/>
      <c r="J236" s="41"/>
      <c r="K236" s="41"/>
      <c r="L236" s="45"/>
      <c r="M236" s="229"/>
      <c r="N236" s="230"/>
      <c r="O236" s="85"/>
      <c r="P236" s="85"/>
      <c r="Q236" s="85"/>
      <c r="R236" s="85"/>
      <c r="S236" s="85"/>
      <c r="T236" s="86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T236" s="18" t="s">
        <v>173</v>
      </c>
      <c r="AU236" s="18" t="s">
        <v>85</v>
      </c>
    </row>
    <row r="237" s="13" customFormat="1">
      <c r="A237" s="13"/>
      <c r="B237" s="231"/>
      <c r="C237" s="232"/>
      <c r="D237" s="226" t="s">
        <v>175</v>
      </c>
      <c r="E237" s="233" t="s">
        <v>20</v>
      </c>
      <c r="F237" s="234" t="s">
        <v>326</v>
      </c>
      <c r="G237" s="232"/>
      <c r="H237" s="233" t="s">
        <v>20</v>
      </c>
      <c r="I237" s="235"/>
      <c r="J237" s="232"/>
      <c r="K237" s="232"/>
      <c r="L237" s="236"/>
      <c r="M237" s="237"/>
      <c r="N237" s="238"/>
      <c r="O237" s="238"/>
      <c r="P237" s="238"/>
      <c r="Q237" s="238"/>
      <c r="R237" s="238"/>
      <c r="S237" s="238"/>
      <c r="T237" s="239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0" t="s">
        <v>175</v>
      </c>
      <c r="AU237" s="240" t="s">
        <v>85</v>
      </c>
      <c r="AV237" s="13" t="s">
        <v>22</v>
      </c>
      <c r="AW237" s="13" t="s">
        <v>39</v>
      </c>
      <c r="AX237" s="13" t="s">
        <v>77</v>
      </c>
      <c r="AY237" s="240" t="s">
        <v>164</v>
      </c>
    </row>
    <row r="238" s="13" customFormat="1">
      <c r="A238" s="13"/>
      <c r="B238" s="231"/>
      <c r="C238" s="232"/>
      <c r="D238" s="226" t="s">
        <v>175</v>
      </c>
      <c r="E238" s="233" t="s">
        <v>20</v>
      </c>
      <c r="F238" s="234" t="s">
        <v>327</v>
      </c>
      <c r="G238" s="232"/>
      <c r="H238" s="233" t="s">
        <v>20</v>
      </c>
      <c r="I238" s="235"/>
      <c r="J238" s="232"/>
      <c r="K238" s="232"/>
      <c r="L238" s="236"/>
      <c r="M238" s="237"/>
      <c r="N238" s="238"/>
      <c r="O238" s="238"/>
      <c r="P238" s="238"/>
      <c r="Q238" s="238"/>
      <c r="R238" s="238"/>
      <c r="S238" s="238"/>
      <c r="T238" s="23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0" t="s">
        <v>175</v>
      </c>
      <c r="AU238" s="240" t="s">
        <v>85</v>
      </c>
      <c r="AV238" s="13" t="s">
        <v>22</v>
      </c>
      <c r="AW238" s="13" t="s">
        <v>39</v>
      </c>
      <c r="AX238" s="13" t="s">
        <v>77</v>
      </c>
      <c r="AY238" s="240" t="s">
        <v>164</v>
      </c>
    </row>
    <row r="239" s="14" customFormat="1">
      <c r="A239" s="14"/>
      <c r="B239" s="241"/>
      <c r="C239" s="242"/>
      <c r="D239" s="226" t="s">
        <v>175</v>
      </c>
      <c r="E239" s="243" t="s">
        <v>20</v>
      </c>
      <c r="F239" s="244" t="s">
        <v>888</v>
      </c>
      <c r="G239" s="242"/>
      <c r="H239" s="245">
        <v>698</v>
      </c>
      <c r="I239" s="246"/>
      <c r="J239" s="242"/>
      <c r="K239" s="242"/>
      <c r="L239" s="247"/>
      <c r="M239" s="248"/>
      <c r="N239" s="249"/>
      <c r="O239" s="249"/>
      <c r="P239" s="249"/>
      <c r="Q239" s="249"/>
      <c r="R239" s="249"/>
      <c r="S239" s="249"/>
      <c r="T239" s="250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1" t="s">
        <v>175</v>
      </c>
      <c r="AU239" s="251" t="s">
        <v>85</v>
      </c>
      <c r="AV239" s="14" t="s">
        <v>85</v>
      </c>
      <c r="AW239" s="14" t="s">
        <v>39</v>
      </c>
      <c r="AX239" s="14" t="s">
        <v>22</v>
      </c>
      <c r="AY239" s="251" t="s">
        <v>164</v>
      </c>
    </row>
    <row r="240" s="2" customFormat="1" ht="14.4" customHeight="1">
      <c r="A240" s="39"/>
      <c r="B240" s="40"/>
      <c r="C240" s="213" t="s">
        <v>364</v>
      </c>
      <c r="D240" s="213" t="s">
        <v>166</v>
      </c>
      <c r="E240" s="214" t="s">
        <v>383</v>
      </c>
      <c r="F240" s="215" t="s">
        <v>384</v>
      </c>
      <c r="G240" s="216" t="s">
        <v>169</v>
      </c>
      <c r="H240" s="217">
        <v>2988</v>
      </c>
      <c r="I240" s="218"/>
      <c r="J240" s="219">
        <f>ROUND(I240*H240,2)</f>
        <v>0</v>
      </c>
      <c r="K240" s="215" t="s">
        <v>170</v>
      </c>
      <c r="L240" s="45"/>
      <c r="M240" s="220" t="s">
        <v>20</v>
      </c>
      <c r="N240" s="221" t="s">
        <v>48</v>
      </c>
      <c r="O240" s="85"/>
      <c r="P240" s="222">
        <f>O240*H240</f>
        <v>0</v>
      </c>
      <c r="Q240" s="222">
        <v>0</v>
      </c>
      <c r="R240" s="222">
        <f>Q240*H240</f>
        <v>0</v>
      </c>
      <c r="S240" s="222">
        <v>0</v>
      </c>
      <c r="T240" s="223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24" t="s">
        <v>171</v>
      </c>
      <c r="AT240" s="224" t="s">
        <v>166</v>
      </c>
      <c r="AU240" s="224" t="s">
        <v>85</v>
      </c>
      <c r="AY240" s="18" t="s">
        <v>164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8" t="s">
        <v>22</v>
      </c>
      <c r="BK240" s="225">
        <f>ROUND(I240*H240,2)</f>
        <v>0</v>
      </c>
      <c r="BL240" s="18" t="s">
        <v>171</v>
      </c>
      <c r="BM240" s="224" t="s">
        <v>913</v>
      </c>
    </row>
    <row r="241" s="2" customFormat="1">
      <c r="A241" s="39"/>
      <c r="B241" s="40"/>
      <c r="C241" s="41"/>
      <c r="D241" s="226" t="s">
        <v>173</v>
      </c>
      <c r="E241" s="41"/>
      <c r="F241" s="227" t="s">
        <v>386</v>
      </c>
      <c r="G241" s="41"/>
      <c r="H241" s="41"/>
      <c r="I241" s="228"/>
      <c r="J241" s="41"/>
      <c r="K241" s="41"/>
      <c r="L241" s="45"/>
      <c r="M241" s="229"/>
      <c r="N241" s="230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173</v>
      </c>
      <c r="AU241" s="18" t="s">
        <v>85</v>
      </c>
    </row>
    <row r="242" s="13" customFormat="1">
      <c r="A242" s="13"/>
      <c r="B242" s="231"/>
      <c r="C242" s="232"/>
      <c r="D242" s="226" t="s">
        <v>175</v>
      </c>
      <c r="E242" s="233" t="s">
        <v>20</v>
      </c>
      <c r="F242" s="234" t="s">
        <v>914</v>
      </c>
      <c r="G242" s="232"/>
      <c r="H242" s="233" t="s">
        <v>20</v>
      </c>
      <c r="I242" s="235"/>
      <c r="J242" s="232"/>
      <c r="K242" s="232"/>
      <c r="L242" s="236"/>
      <c r="M242" s="237"/>
      <c r="N242" s="238"/>
      <c r="O242" s="238"/>
      <c r="P242" s="238"/>
      <c r="Q242" s="238"/>
      <c r="R242" s="238"/>
      <c r="S242" s="238"/>
      <c r="T242" s="23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0" t="s">
        <v>175</v>
      </c>
      <c r="AU242" s="240" t="s">
        <v>85</v>
      </c>
      <c r="AV242" s="13" t="s">
        <v>22</v>
      </c>
      <c r="AW242" s="13" t="s">
        <v>39</v>
      </c>
      <c r="AX242" s="13" t="s">
        <v>77</v>
      </c>
      <c r="AY242" s="240" t="s">
        <v>164</v>
      </c>
    </row>
    <row r="243" s="14" customFormat="1">
      <c r="A243" s="14"/>
      <c r="B243" s="241"/>
      <c r="C243" s="242"/>
      <c r="D243" s="226" t="s">
        <v>175</v>
      </c>
      <c r="E243" s="243" t="s">
        <v>20</v>
      </c>
      <c r="F243" s="244" t="s">
        <v>915</v>
      </c>
      <c r="G243" s="242"/>
      <c r="H243" s="245">
        <v>2988</v>
      </c>
      <c r="I243" s="246"/>
      <c r="J243" s="242"/>
      <c r="K243" s="242"/>
      <c r="L243" s="247"/>
      <c r="M243" s="248"/>
      <c r="N243" s="249"/>
      <c r="O243" s="249"/>
      <c r="P243" s="249"/>
      <c r="Q243" s="249"/>
      <c r="R243" s="249"/>
      <c r="S243" s="249"/>
      <c r="T243" s="250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1" t="s">
        <v>175</v>
      </c>
      <c r="AU243" s="251" t="s">
        <v>85</v>
      </c>
      <c r="AV243" s="14" t="s">
        <v>85</v>
      </c>
      <c r="AW243" s="14" t="s">
        <v>39</v>
      </c>
      <c r="AX243" s="14" t="s">
        <v>22</v>
      </c>
      <c r="AY243" s="251" t="s">
        <v>164</v>
      </c>
    </row>
    <row r="244" s="2" customFormat="1" ht="14.4" customHeight="1">
      <c r="A244" s="39"/>
      <c r="B244" s="40"/>
      <c r="C244" s="263" t="s">
        <v>371</v>
      </c>
      <c r="D244" s="263" t="s">
        <v>270</v>
      </c>
      <c r="E244" s="264" t="s">
        <v>390</v>
      </c>
      <c r="F244" s="265" t="s">
        <v>391</v>
      </c>
      <c r="G244" s="266" t="s">
        <v>392</v>
      </c>
      <c r="H244" s="267">
        <v>1</v>
      </c>
      <c r="I244" s="268"/>
      <c r="J244" s="269">
        <f>ROUND(I244*H244,2)</f>
        <v>0</v>
      </c>
      <c r="K244" s="265" t="s">
        <v>170</v>
      </c>
      <c r="L244" s="270"/>
      <c r="M244" s="271" t="s">
        <v>20</v>
      </c>
      <c r="N244" s="272" t="s">
        <v>48</v>
      </c>
      <c r="O244" s="85"/>
      <c r="P244" s="222">
        <f>O244*H244</f>
        <v>0</v>
      </c>
      <c r="Q244" s="222">
        <v>0.001</v>
      </c>
      <c r="R244" s="222">
        <f>Q244*H244</f>
        <v>0.001</v>
      </c>
      <c r="S244" s="222">
        <v>0</v>
      </c>
      <c r="T244" s="223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24" t="s">
        <v>226</v>
      </c>
      <c r="AT244" s="224" t="s">
        <v>270</v>
      </c>
      <c r="AU244" s="224" t="s">
        <v>85</v>
      </c>
      <c r="AY244" s="18" t="s">
        <v>164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8" t="s">
        <v>22</v>
      </c>
      <c r="BK244" s="225">
        <f>ROUND(I244*H244,2)</f>
        <v>0</v>
      </c>
      <c r="BL244" s="18" t="s">
        <v>171</v>
      </c>
      <c r="BM244" s="224" t="s">
        <v>916</v>
      </c>
    </row>
    <row r="245" s="2" customFormat="1">
      <c r="A245" s="39"/>
      <c r="B245" s="40"/>
      <c r="C245" s="41"/>
      <c r="D245" s="226" t="s">
        <v>173</v>
      </c>
      <c r="E245" s="41"/>
      <c r="F245" s="227" t="s">
        <v>391</v>
      </c>
      <c r="G245" s="41"/>
      <c r="H245" s="41"/>
      <c r="I245" s="228"/>
      <c r="J245" s="41"/>
      <c r="K245" s="41"/>
      <c r="L245" s="45"/>
      <c r="M245" s="229"/>
      <c r="N245" s="230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173</v>
      </c>
      <c r="AU245" s="18" t="s">
        <v>85</v>
      </c>
    </row>
    <row r="246" s="13" customFormat="1">
      <c r="A246" s="13"/>
      <c r="B246" s="231"/>
      <c r="C246" s="232"/>
      <c r="D246" s="226" t="s">
        <v>175</v>
      </c>
      <c r="E246" s="233" t="s">
        <v>20</v>
      </c>
      <c r="F246" s="234" t="s">
        <v>914</v>
      </c>
      <c r="G246" s="232"/>
      <c r="H246" s="233" t="s">
        <v>20</v>
      </c>
      <c r="I246" s="235"/>
      <c r="J246" s="232"/>
      <c r="K246" s="232"/>
      <c r="L246" s="236"/>
      <c r="M246" s="237"/>
      <c r="N246" s="238"/>
      <c r="O246" s="238"/>
      <c r="P246" s="238"/>
      <c r="Q246" s="238"/>
      <c r="R246" s="238"/>
      <c r="S246" s="238"/>
      <c r="T246" s="23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0" t="s">
        <v>175</v>
      </c>
      <c r="AU246" s="240" t="s">
        <v>85</v>
      </c>
      <c r="AV246" s="13" t="s">
        <v>22</v>
      </c>
      <c r="AW246" s="13" t="s">
        <v>39</v>
      </c>
      <c r="AX246" s="13" t="s">
        <v>77</v>
      </c>
      <c r="AY246" s="240" t="s">
        <v>164</v>
      </c>
    </row>
    <row r="247" s="14" customFormat="1">
      <c r="A247" s="14"/>
      <c r="B247" s="241"/>
      <c r="C247" s="242"/>
      <c r="D247" s="226" t="s">
        <v>175</v>
      </c>
      <c r="E247" s="243" t="s">
        <v>20</v>
      </c>
      <c r="F247" s="244" t="s">
        <v>917</v>
      </c>
      <c r="G247" s="242"/>
      <c r="H247" s="245">
        <v>0.89600000000000002</v>
      </c>
      <c r="I247" s="246"/>
      <c r="J247" s="242"/>
      <c r="K247" s="242"/>
      <c r="L247" s="247"/>
      <c r="M247" s="248"/>
      <c r="N247" s="249"/>
      <c r="O247" s="249"/>
      <c r="P247" s="249"/>
      <c r="Q247" s="249"/>
      <c r="R247" s="249"/>
      <c r="S247" s="249"/>
      <c r="T247" s="250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1" t="s">
        <v>175</v>
      </c>
      <c r="AU247" s="251" t="s">
        <v>85</v>
      </c>
      <c r="AV247" s="14" t="s">
        <v>85</v>
      </c>
      <c r="AW247" s="14" t="s">
        <v>39</v>
      </c>
      <c r="AX247" s="14" t="s">
        <v>77</v>
      </c>
      <c r="AY247" s="251" t="s">
        <v>164</v>
      </c>
    </row>
    <row r="248" s="13" customFormat="1">
      <c r="A248" s="13"/>
      <c r="B248" s="231"/>
      <c r="C248" s="232"/>
      <c r="D248" s="226" t="s">
        <v>175</v>
      </c>
      <c r="E248" s="233" t="s">
        <v>20</v>
      </c>
      <c r="F248" s="234" t="s">
        <v>395</v>
      </c>
      <c r="G248" s="232"/>
      <c r="H248" s="233" t="s">
        <v>20</v>
      </c>
      <c r="I248" s="235"/>
      <c r="J248" s="232"/>
      <c r="K248" s="232"/>
      <c r="L248" s="236"/>
      <c r="M248" s="237"/>
      <c r="N248" s="238"/>
      <c r="O248" s="238"/>
      <c r="P248" s="238"/>
      <c r="Q248" s="238"/>
      <c r="R248" s="238"/>
      <c r="S248" s="238"/>
      <c r="T248" s="239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0" t="s">
        <v>175</v>
      </c>
      <c r="AU248" s="240" t="s">
        <v>85</v>
      </c>
      <c r="AV248" s="13" t="s">
        <v>22</v>
      </c>
      <c r="AW248" s="13" t="s">
        <v>39</v>
      </c>
      <c r="AX248" s="13" t="s">
        <v>77</v>
      </c>
      <c r="AY248" s="240" t="s">
        <v>164</v>
      </c>
    </row>
    <row r="249" s="14" customFormat="1">
      <c r="A249" s="14"/>
      <c r="B249" s="241"/>
      <c r="C249" s="242"/>
      <c r="D249" s="226" t="s">
        <v>175</v>
      </c>
      <c r="E249" s="243" t="s">
        <v>20</v>
      </c>
      <c r="F249" s="244" t="s">
        <v>918</v>
      </c>
      <c r="G249" s="242"/>
      <c r="H249" s="245">
        <v>0.104</v>
      </c>
      <c r="I249" s="246"/>
      <c r="J249" s="242"/>
      <c r="K249" s="242"/>
      <c r="L249" s="247"/>
      <c r="M249" s="248"/>
      <c r="N249" s="249"/>
      <c r="O249" s="249"/>
      <c r="P249" s="249"/>
      <c r="Q249" s="249"/>
      <c r="R249" s="249"/>
      <c r="S249" s="249"/>
      <c r="T249" s="250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1" t="s">
        <v>175</v>
      </c>
      <c r="AU249" s="251" t="s">
        <v>85</v>
      </c>
      <c r="AV249" s="14" t="s">
        <v>85</v>
      </c>
      <c r="AW249" s="14" t="s">
        <v>39</v>
      </c>
      <c r="AX249" s="14" t="s">
        <v>77</v>
      </c>
      <c r="AY249" s="251" t="s">
        <v>164</v>
      </c>
    </row>
    <row r="250" s="15" customFormat="1">
      <c r="A250" s="15"/>
      <c r="B250" s="252"/>
      <c r="C250" s="253"/>
      <c r="D250" s="226" t="s">
        <v>175</v>
      </c>
      <c r="E250" s="254" t="s">
        <v>20</v>
      </c>
      <c r="F250" s="255" t="s">
        <v>225</v>
      </c>
      <c r="G250" s="253"/>
      <c r="H250" s="256">
        <v>1</v>
      </c>
      <c r="I250" s="257"/>
      <c r="J250" s="253"/>
      <c r="K250" s="253"/>
      <c r="L250" s="258"/>
      <c r="M250" s="259"/>
      <c r="N250" s="260"/>
      <c r="O250" s="260"/>
      <c r="P250" s="260"/>
      <c r="Q250" s="260"/>
      <c r="R250" s="260"/>
      <c r="S250" s="260"/>
      <c r="T250" s="261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T250" s="262" t="s">
        <v>175</v>
      </c>
      <c r="AU250" s="262" t="s">
        <v>85</v>
      </c>
      <c r="AV250" s="15" t="s">
        <v>171</v>
      </c>
      <c r="AW250" s="15" t="s">
        <v>39</v>
      </c>
      <c r="AX250" s="15" t="s">
        <v>22</v>
      </c>
      <c r="AY250" s="262" t="s">
        <v>164</v>
      </c>
    </row>
    <row r="251" s="12" customFormat="1" ht="22.8" customHeight="1">
      <c r="A251" s="12"/>
      <c r="B251" s="197"/>
      <c r="C251" s="198"/>
      <c r="D251" s="199" t="s">
        <v>76</v>
      </c>
      <c r="E251" s="211" t="s">
        <v>85</v>
      </c>
      <c r="F251" s="211" t="s">
        <v>397</v>
      </c>
      <c r="G251" s="198"/>
      <c r="H251" s="198"/>
      <c r="I251" s="201"/>
      <c r="J251" s="212">
        <f>BK251</f>
        <v>0</v>
      </c>
      <c r="K251" s="198"/>
      <c r="L251" s="203"/>
      <c r="M251" s="204"/>
      <c r="N251" s="205"/>
      <c r="O251" s="205"/>
      <c r="P251" s="206">
        <f>SUM(P252:P263)</f>
        <v>0</v>
      </c>
      <c r="Q251" s="205"/>
      <c r="R251" s="206">
        <f>SUM(R252:R263)</f>
        <v>264.95820000000003</v>
      </c>
      <c r="S251" s="205"/>
      <c r="T251" s="207">
        <f>SUM(T252:T263)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08" t="s">
        <v>22</v>
      </c>
      <c r="AT251" s="209" t="s">
        <v>76</v>
      </c>
      <c r="AU251" s="209" t="s">
        <v>22</v>
      </c>
      <c r="AY251" s="208" t="s">
        <v>164</v>
      </c>
      <c r="BK251" s="210">
        <f>SUM(BK252:BK263)</f>
        <v>0</v>
      </c>
    </row>
    <row r="252" s="2" customFormat="1" ht="14.4" customHeight="1">
      <c r="A252" s="39"/>
      <c r="B252" s="40"/>
      <c r="C252" s="213" t="s">
        <v>377</v>
      </c>
      <c r="D252" s="213" t="s">
        <v>166</v>
      </c>
      <c r="E252" s="214" t="s">
        <v>399</v>
      </c>
      <c r="F252" s="215" t="s">
        <v>400</v>
      </c>
      <c r="G252" s="216" t="s">
        <v>401</v>
      </c>
      <c r="H252" s="217">
        <v>465</v>
      </c>
      <c r="I252" s="218"/>
      <c r="J252" s="219">
        <f>ROUND(I252*H252,2)</f>
        <v>0</v>
      </c>
      <c r="K252" s="215" t="s">
        <v>170</v>
      </c>
      <c r="L252" s="45"/>
      <c r="M252" s="220" t="s">
        <v>20</v>
      </c>
      <c r="N252" s="221" t="s">
        <v>48</v>
      </c>
      <c r="O252" s="85"/>
      <c r="P252" s="222">
        <f>O252*H252</f>
        <v>0</v>
      </c>
      <c r="Q252" s="222">
        <v>0.00048000000000000001</v>
      </c>
      <c r="R252" s="222">
        <f>Q252*H252</f>
        <v>0.22320000000000001</v>
      </c>
      <c r="S252" s="222">
        <v>0</v>
      </c>
      <c r="T252" s="223">
        <f>S252*H252</f>
        <v>0</v>
      </c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R252" s="224" t="s">
        <v>171</v>
      </c>
      <c r="AT252" s="224" t="s">
        <v>166</v>
      </c>
      <c r="AU252" s="224" t="s">
        <v>85</v>
      </c>
      <c r="AY252" s="18" t="s">
        <v>164</v>
      </c>
      <c r="BE252" s="225">
        <f>IF(N252="základní",J252,0)</f>
        <v>0</v>
      </c>
      <c r="BF252" s="225">
        <f>IF(N252="snížená",J252,0)</f>
        <v>0</v>
      </c>
      <c r="BG252" s="225">
        <f>IF(N252="zákl. přenesená",J252,0)</f>
        <v>0</v>
      </c>
      <c r="BH252" s="225">
        <f>IF(N252="sníž. přenesená",J252,0)</f>
        <v>0</v>
      </c>
      <c r="BI252" s="225">
        <f>IF(N252="nulová",J252,0)</f>
        <v>0</v>
      </c>
      <c r="BJ252" s="18" t="s">
        <v>22</v>
      </c>
      <c r="BK252" s="225">
        <f>ROUND(I252*H252,2)</f>
        <v>0</v>
      </c>
      <c r="BL252" s="18" t="s">
        <v>171</v>
      </c>
      <c r="BM252" s="224" t="s">
        <v>919</v>
      </c>
    </row>
    <row r="253" s="2" customFormat="1">
      <c r="A253" s="39"/>
      <c r="B253" s="40"/>
      <c r="C253" s="41"/>
      <c r="D253" s="226" t="s">
        <v>173</v>
      </c>
      <c r="E253" s="41"/>
      <c r="F253" s="227" t="s">
        <v>403</v>
      </c>
      <c r="G253" s="41"/>
      <c r="H253" s="41"/>
      <c r="I253" s="228"/>
      <c r="J253" s="41"/>
      <c r="K253" s="41"/>
      <c r="L253" s="45"/>
      <c r="M253" s="229"/>
      <c r="N253" s="230"/>
      <c r="O253" s="85"/>
      <c r="P253" s="85"/>
      <c r="Q253" s="85"/>
      <c r="R253" s="85"/>
      <c r="S253" s="85"/>
      <c r="T253" s="86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T253" s="18" t="s">
        <v>173</v>
      </c>
      <c r="AU253" s="18" t="s">
        <v>85</v>
      </c>
    </row>
    <row r="254" s="13" customFormat="1">
      <c r="A254" s="13"/>
      <c r="B254" s="231"/>
      <c r="C254" s="232"/>
      <c r="D254" s="226" t="s">
        <v>175</v>
      </c>
      <c r="E254" s="233" t="s">
        <v>20</v>
      </c>
      <c r="F254" s="234" t="s">
        <v>920</v>
      </c>
      <c r="G254" s="232"/>
      <c r="H254" s="233" t="s">
        <v>20</v>
      </c>
      <c r="I254" s="235"/>
      <c r="J254" s="232"/>
      <c r="K254" s="232"/>
      <c r="L254" s="236"/>
      <c r="M254" s="237"/>
      <c r="N254" s="238"/>
      <c r="O254" s="238"/>
      <c r="P254" s="238"/>
      <c r="Q254" s="238"/>
      <c r="R254" s="238"/>
      <c r="S254" s="238"/>
      <c r="T254" s="239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0" t="s">
        <v>175</v>
      </c>
      <c r="AU254" s="240" t="s">
        <v>85</v>
      </c>
      <c r="AV254" s="13" t="s">
        <v>22</v>
      </c>
      <c r="AW254" s="13" t="s">
        <v>39</v>
      </c>
      <c r="AX254" s="13" t="s">
        <v>77</v>
      </c>
      <c r="AY254" s="240" t="s">
        <v>164</v>
      </c>
    </row>
    <row r="255" s="14" customFormat="1">
      <c r="A255" s="14"/>
      <c r="B255" s="241"/>
      <c r="C255" s="242"/>
      <c r="D255" s="226" t="s">
        <v>175</v>
      </c>
      <c r="E255" s="243" t="s">
        <v>20</v>
      </c>
      <c r="F255" s="244" t="s">
        <v>921</v>
      </c>
      <c r="G255" s="242"/>
      <c r="H255" s="245">
        <v>465</v>
      </c>
      <c r="I255" s="246"/>
      <c r="J255" s="242"/>
      <c r="K255" s="242"/>
      <c r="L255" s="247"/>
      <c r="M255" s="248"/>
      <c r="N255" s="249"/>
      <c r="O255" s="249"/>
      <c r="P255" s="249"/>
      <c r="Q255" s="249"/>
      <c r="R255" s="249"/>
      <c r="S255" s="249"/>
      <c r="T255" s="250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1" t="s">
        <v>175</v>
      </c>
      <c r="AU255" s="251" t="s">
        <v>85</v>
      </c>
      <c r="AV255" s="14" t="s">
        <v>85</v>
      </c>
      <c r="AW255" s="14" t="s">
        <v>39</v>
      </c>
      <c r="AX255" s="14" t="s">
        <v>22</v>
      </c>
      <c r="AY255" s="251" t="s">
        <v>164</v>
      </c>
    </row>
    <row r="256" s="2" customFormat="1" ht="14.4" customHeight="1">
      <c r="A256" s="39"/>
      <c r="B256" s="40"/>
      <c r="C256" s="213" t="s">
        <v>382</v>
      </c>
      <c r="D256" s="213" t="s">
        <v>166</v>
      </c>
      <c r="E256" s="214" t="s">
        <v>407</v>
      </c>
      <c r="F256" s="215" t="s">
        <v>408</v>
      </c>
      <c r="G256" s="216" t="s">
        <v>401</v>
      </c>
      <c r="H256" s="217">
        <v>465</v>
      </c>
      <c r="I256" s="218"/>
      <c r="J256" s="219">
        <f>ROUND(I256*H256,2)</f>
        <v>0</v>
      </c>
      <c r="K256" s="215" t="s">
        <v>170</v>
      </c>
      <c r="L256" s="45"/>
      <c r="M256" s="220" t="s">
        <v>20</v>
      </c>
      <c r="N256" s="221" t="s">
        <v>48</v>
      </c>
      <c r="O256" s="85"/>
      <c r="P256" s="222">
        <f>O256*H256</f>
        <v>0</v>
      </c>
      <c r="Q256" s="222">
        <v>0</v>
      </c>
      <c r="R256" s="222">
        <f>Q256*H256</f>
        <v>0</v>
      </c>
      <c r="S256" s="222">
        <v>0</v>
      </c>
      <c r="T256" s="223">
        <f>S256*H256</f>
        <v>0</v>
      </c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R256" s="224" t="s">
        <v>171</v>
      </c>
      <c r="AT256" s="224" t="s">
        <v>166</v>
      </c>
      <c r="AU256" s="224" t="s">
        <v>85</v>
      </c>
      <c r="AY256" s="18" t="s">
        <v>164</v>
      </c>
      <c r="BE256" s="225">
        <f>IF(N256="základní",J256,0)</f>
        <v>0</v>
      </c>
      <c r="BF256" s="225">
        <f>IF(N256="snížená",J256,0)</f>
        <v>0</v>
      </c>
      <c r="BG256" s="225">
        <f>IF(N256="zákl. přenesená",J256,0)</f>
        <v>0</v>
      </c>
      <c r="BH256" s="225">
        <f>IF(N256="sníž. přenesená",J256,0)</f>
        <v>0</v>
      </c>
      <c r="BI256" s="225">
        <f>IF(N256="nulová",J256,0)</f>
        <v>0</v>
      </c>
      <c r="BJ256" s="18" t="s">
        <v>22</v>
      </c>
      <c r="BK256" s="225">
        <f>ROUND(I256*H256,2)</f>
        <v>0</v>
      </c>
      <c r="BL256" s="18" t="s">
        <v>171</v>
      </c>
      <c r="BM256" s="224" t="s">
        <v>922</v>
      </c>
    </row>
    <row r="257" s="2" customFormat="1">
      <c r="A257" s="39"/>
      <c r="B257" s="40"/>
      <c r="C257" s="41"/>
      <c r="D257" s="226" t="s">
        <v>173</v>
      </c>
      <c r="E257" s="41"/>
      <c r="F257" s="227" t="s">
        <v>410</v>
      </c>
      <c r="G257" s="41"/>
      <c r="H257" s="41"/>
      <c r="I257" s="228"/>
      <c r="J257" s="41"/>
      <c r="K257" s="41"/>
      <c r="L257" s="45"/>
      <c r="M257" s="229"/>
      <c r="N257" s="230"/>
      <c r="O257" s="85"/>
      <c r="P257" s="85"/>
      <c r="Q257" s="85"/>
      <c r="R257" s="85"/>
      <c r="S257" s="85"/>
      <c r="T257" s="86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T257" s="18" t="s">
        <v>173</v>
      </c>
      <c r="AU257" s="18" t="s">
        <v>85</v>
      </c>
    </row>
    <row r="258" s="13" customFormat="1">
      <c r="A258" s="13"/>
      <c r="B258" s="231"/>
      <c r="C258" s="232"/>
      <c r="D258" s="226" t="s">
        <v>175</v>
      </c>
      <c r="E258" s="233" t="s">
        <v>20</v>
      </c>
      <c r="F258" s="234" t="s">
        <v>920</v>
      </c>
      <c r="G258" s="232"/>
      <c r="H258" s="233" t="s">
        <v>20</v>
      </c>
      <c r="I258" s="235"/>
      <c r="J258" s="232"/>
      <c r="K258" s="232"/>
      <c r="L258" s="236"/>
      <c r="M258" s="237"/>
      <c r="N258" s="238"/>
      <c r="O258" s="238"/>
      <c r="P258" s="238"/>
      <c r="Q258" s="238"/>
      <c r="R258" s="238"/>
      <c r="S258" s="238"/>
      <c r="T258" s="23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0" t="s">
        <v>175</v>
      </c>
      <c r="AU258" s="240" t="s">
        <v>85</v>
      </c>
      <c r="AV258" s="13" t="s">
        <v>22</v>
      </c>
      <c r="AW258" s="13" t="s">
        <v>39</v>
      </c>
      <c r="AX258" s="13" t="s">
        <v>77</v>
      </c>
      <c r="AY258" s="240" t="s">
        <v>164</v>
      </c>
    </row>
    <row r="259" s="14" customFormat="1">
      <c r="A259" s="14"/>
      <c r="B259" s="241"/>
      <c r="C259" s="242"/>
      <c r="D259" s="226" t="s">
        <v>175</v>
      </c>
      <c r="E259" s="243" t="s">
        <v>20</v>
      </c>
      <c r="F259" s="244" t="s">
        <v>921</v>
      </c>
      <c r="G259" s="242"/>
      <c r="H259" s="245">
        <v>465</v>
      </c>
      <c r="I259" s="246"/>
      <c r="J259" s="242"/>
      <c r="K259" s="242"/>
      <c r="L259" s="247"/>
      <c r="M259" s="248"/>
      <c r="N259" s="249"/>
      <c r="O259" s="249"/>
      <c r="P259" s="249"/>
      <c r="Q259" s="249"/>
      <c r="R259" s="249"/>
      <c r="S259" s="249"/>
      <c r="T259" s="250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1" t="s">
        <v>175</v>
      </c>
      <c r="AU259" s="251" t="s">
        <v>85</v>
      </c>
      <c r="AV259" s="14" t="s">
        <v>85</v>
      </c>
      <c r="AW259" s="14" t="s">
        <v>39</v>
      </c>
      <c r="AX259" s="14" t="s">
        <v>22</v>
      </c>
      <c r="AY259" s="251" t="s">
        <v>164</v>
      </c>
    </row>
    <row r="260" s="2" customFormat="1" ht="14.4" customHeight="1">
      <c r="A260" s="39"/>
      <c r="B260" s="40"/>
      <c r="C260" s="263" t="s">
        <v>389</v>
      </c>
      <c r="D260" s="263" t="s">
        <v>270</v>
      </c>
      <c r="E260" s="264" t="s">
        <v>412</v>
      </c>
      <c r="F260" s="265" t="s">
        <v>413</v>
      </c>
      <c r="G260" s="266" t="s">
        <v>273</v>
      </c>
      <c r="H260" s="267">
        <v>264.73500000000001</v>
      </c>
      <c r="I260" s="268"/>
      <c r="J260" s="269">
        <f>ROUND(I260*H260,2)</f>
        <v>0</v>
      </c>
      <c r="K260" s="265" t="s">
        <v>170</v>
      </c>
      <c r="L260" s="270"/>
      <c r="M260" s="271" t="s">
        <v>20</v>
      </c>
      <c r="N260" s="272" t="s">
        <v>48</v>
      </c>
      <c r="O260" s="85"/>
      <c r="P260" s="222">
        <f>O260*H260</f>
        <v>0</v>
      </c>
      <c r="Q260" s="222">
        <v>1</v>
      </c>
      <c r="R260" s="222">
        <f>Q260*H260</f>
        <v>264.73500000000001</v>
      </c>
      <c r="S260" s="222">
        <v>0</v>
      </c>
      <c r="T260" s="223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24" t="s">
        <v>226</v>
      </c>
      <c r="AT260" s="224" t="s">
        <v>270</v>
      </c>
      <c r="AU260" s="224" t="s">
        <v>85</v>
      </c>
      <c r="AY260" s="18" t="s">
        <v>164</v>
      </c>
      <c r="BE260" s="225">
        <f>IF(N260="základní",J260,0)</f>
        <v>0</v>
      </c>
      <c r="BF260" s="225">
        <f>IF(N260="snížená",J260,0)</f>
        <v>0</v>
      </c>
      <c r="BG260" s="225">
        <f>IF(N260="zákl. přenesená",J260,0)</f>
        <v>0</v>
      </c>
      <c r="BH260" s="225">
        <f>IF(N260="sníž. přenesená",J260,0)</f>
        <v>0</v>
      </c>
      <c r="BI260" s="225">
        <f>IF(N260="nulová",J260,0)</f>
        <v>0</v>
      </c>
      <c r="BJ260" s="18" t="s">
        <v>22</v>
      </c>
      <c r="BK260" s="225">
        <f>ROUND(I260*H260,2)</f>
        <v>0</v>
      </c>
      <c r="BL260" s="18" t="s">
        <v>171</v>
      </c>
      <c r="BM260" s="224" t="s">
        <v>923</v>
      </c>
    </row>
    <row r="261" s="2" customFormat="1">
      <c r="A261" s="39"/>
      <c r="B261" s="40"/>
      <c r="C261" s="41"/>
      <c r="D261" s="226" t="s">
        <v>173</v>
      </c>
      <c r="E261" s="41"/>
      <c r="F261" s="227" t="s">
        <v>413</v>
      </c>
      <c r="G261" s="41"/>
      <c r="H261" s="41"/>
      <c r="I261" s="228"/>
      <c r="J261" s="41"/>
      <c r="K261" s="41"/>
      <c r="L261" s="45"/>
      <c r="M261" s="229"/>
      <c r="N261" s="230"/>
      <c r="O261" s="85"/>
      <c r="P261" s="85"/>
      <c r="Q261" s="85"/>
      <c r="R261" s="85"/>
      <c r="S261" s="85"/>
      <c r="T261" s="86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T261" s="18" t="s">
        <v>173</v>
      </c>
      <c r="AU261" s="18" t="s">
        <v>85</v>
      </c>
    </row>
    <row r="262" s="13" customFormat="1">
      <c r="A262" s="13"/>
      <c r="B262" s="231"/>
      <c r="C262" s="232"/>
      <c r="D262" s="226" t="s">
        <v>175</v>
      </c>
      <c r="E262" s="233" t="s">
        <v>20</v>
      </c>
      <c r="F262" s="234" t="s">
        <v>924</v>
      </c>
      <c r="G262" s="232"/>
      <c r="H262" s="233" t="s">
        <v>20</v>
      </c>
      <c r="I262" s="235"/>
      <c r="J262" s="232"/>
      <c r="K262" s="232"/>
      <c r="L262" s="236"/>
      <c r="M262" s="237"/>
      <c r="N262" s="238"/>
      <c r="O262" s="238"/>
      <c r="P262" s="238"/>
      <c r="Q262" s="238"/>
      <c r="R262" s="238"/>
      <c r="S262" s="238"/>
      <c r="T262" s="239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0" t="s">
        <v>175</v>
      </c>
      <c r="AU262" s="240" t="s">
        <v>85</v>
      </c>
      <c r="AV262" s="13" t="s">
        <v>22</v>
      </c>
      <c r="AW262" s="13" t="s">
        <v>39</v>
      </c>
      <c r="AX262" s="13" t="s">
        <v>77</v>
      </c>
      <c r="AY262" s="240" t="s">
        <v>164</v>
      </c>
    </row>
    <row r="263" s="14" customFormat="1">
      <c r="A263" s="14"/>
      <c r="B263" s="241"/>
      <c r="C263" s="242"/>
      <c r="D263" s="226" t="s">
        <v>175</v>
      </c>
      <c r="E263" s="243" t="s">
        <v>20</v>
      </c>
      <c r="F263" s="244" t="s">
        <v>925</v>
      </c>
      <c r="G263" s="242"/>
      <c r="H263" s="245">
        <v>264.73500000000001</v>
      </c>
      <c r="I263" s="246"/>
      <c r="J263" s="242"/>
      <c r="K263" s="242"/>
      <c r="L263" s="247"/>
      <c r="M263" s="248"/>
      <c r="N263" s="249"/>
      <c r="O263" s="249"/>
      <c r="P263" s="249"/>
      <c r="Q263" s="249"/>
      <c r="R263" s="249"/>
      <c r="S263" s="249"/>
      <c r="T263" s="250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1" t="s">
        <v>175</v>
      </c>
      <c r="AU263" s="251" t="s">
        <v>85</v>
      </c>
      <c r="AV263" s="14" t="s">
        <v>85</v>
      </c>
      <c r="AW263" s="14" t="s">
        <v>39</v>
      </c>
      <c r="AX263" s="14" t="s">
        <v>22</v>
      </c>
      <c r="AY263" s="251" t="s">
        <v>164</v>
      </c>
    </row>
    <row r="264" s="12" customFormat="1" ht="22.8" customHeight="1">
      <c r="A264" s="12"/>
      <c r="B264" s="197"/>
      <c r="C264" s="198"/>
      <c r="D264" s="199" t="s">
        <v>76</v>
      </c>
      <c r="E264" s="211" t="s">
        <v>171</v>
      </c>
      <c r="F264" s="211" t="s">
        <v>436</v>
      </c>
      <c r="G264" s="198"/>
      <c r="H264" s="198"/>
      <c r="I264" s="201"/>
      <c r="J264" s="212">
        <f>BK264</f>
        <v>0</v>
      </c>
      <c r="K264" s="198"/>
      <c r="L264" s="203"/>
      <c r="M264" s="204"/>
      <c r="N264" s="205"/>
      <c r="O264" s="205"/>
      <c r="P264" s="206">
        <f>SUM(P265:P278)</f>
        <v>0</v>
      </c>
      <c r="Q264" s="205"/>
      <c r="R264" s="206">
        <f>SUM(R265:R278)</f>
        <v>6.16954125</v>
      </c>
      <c r="S264" s="205"/>
      <c r="T264" s="207">
        <f>SUM(T265:T278)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208" t="s">
        <v>22</v>
      </c>
      <c r="AT264" s="209" t="s">
        <v>76</v>
      </c>
      <c r="AU264" s="209" t="s">
        <v>22</v>
      </c>
      <c r="AY264" s="208" t="s">
        <v>164</v>
      </c>
      <c r="BK264" s="210">
        <f>SUM(BK265:BK278)</f>
        <v>0</v>
      </c>
    </row>
    <row r="265" s="2" customFormat="1" ht="14.4" customHeight="1">
      <c r="A265" s="39"/>
      <c r="B265" s="40"/>
      <c r="C265" s="213" t="s">
        <v>398</v>
      </c>
      <c r="D265" s="213" t="s">
        <v>166</v>
      </c>
      <c r="E265" s="214" t="s">
        <v>447</v>
      </c>
      <c r="F265" s="215" t="s">
        <v>448</v>
      </c>
      <c r="G265" s="216" t="s">
        <v>169</v>
      </c>
      <c r="H265" s="217">
        <v>3.375</v>
      </c>
      <c r="I265" s="218"/>
      <c r="J265" s="219">
        <f>ROUND(I265*H265,2)</f>
        <v>0</v>
      </c>
      <c r="K265" s="215" t="s">
        <v>170</v>
      </c>
      <c r="L265" s="45"/>
      <c r="M265" s="220" t="s">
        <v>20</v>
      </c>
      <c r="N265" s="221" t="s">
        <v>48</v>
      </c>
      <c r="O265" s="85"/>
      <c r="P265" s="222">
        <f>O265*H265</f>
        <v>0</v>
      </c>
      <c r="Q265" s="222">
        <v>0.18051</v>
      </c>
      <c r="R265" s="222">
        <f>Q265*H265</f>
        <v>0.60922125000000005</v>
      </c>
      <c r="S265" s="222">
        <v>0</v>
      </c>
      <c r="T265" s="223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24" t="s">
        <v>171</v>
      </c>
      <c r="AT265" s="224" t="s">
        <v>166</v>
      </c>
      <c r="AU265" s="224" t="s">
        <v>85</v>
      </c>
      <c r="AY265" s="18" t="s">
        <v>164</v>
      </c>
      <c r="BE265" s="225">
        <f>IF(N265="základní",J265,0)</f>
        <v>0</v>
      </c>
      <c r="BF265" s="225">
        <f>IF(N265="snížená",J265,0)</f>
        <v>0</v>
      </c>
      <c r="BG265" s="225">
        <f>IF(N265="zákl. přenesená",J265,0)</f>
        <v>0</v>
      </c>
      <c r="BH265" s="225">
        <f>IF(N265="sníž. přenesená",J265,0)</f>
        <v>0</v>
      </c>
      <c r="BI265" s="225">
        <f>IF(N265="nulová",J265,0)</f>
        <v>0</v>
      </c>
      <c r="BJ265" s="18" t="s">
        <v>22</v>
      </c>
      <c r="BK265" s="225">
        <f>ROUND(I265*H265,2)</f>
        <v>0</v>
      </c>
      <c r="BL265" s="18" t="s">
        <v>171</v>
      </c>
      <c r="BM265" s="224" t="s">
        <v>926</v>
      </c>
    </row>
    <row r="266" s="2" customFormat="1">
      <c r="A266" s="39"/>
      <c r="B266" s="40"/>
      <c r="C266" s="41"/>
      <c r="D266" s="226" t="s">
        <v>173</v>
      </c>
      <c r="E266" s="41"/>
      <c r="F266" s="227" t="s">
        <v>450</v>
      </c>
      <c r="G266" s="41"/>
      <c r="H266" s="41"/>
      <c r="I266" s="228"/>
      <c r="J266" s="41"/>
      <c r="K266" s="41"/>
      <c r="L266" s="45"/>
      <c r="M266" s="229"/>
      <c r="N266" s="230"/>
      <c r="O266" s="85"/>
      <c r="P266" s="85"/>
      <c r="Q266" s="85"/>
      <c r="R266" s="85"/>
      <c r="S266" s="85"/>
      <c r="T266" s="86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T266" s="18" t="s">
        <v>173</v>
      </c>
      <c r="AU266" s="18" t="s">
        <v>85</v>
      </c>
    </row>
    <row r="267" s="13" customFormat="1">
      <c r="A267" s="13"/>
      <c r="B267" s="231"/>
      <c r="C267" s="232"/>
      <c r="D267" s="226" t="s">
        <v>175</v>
      </c>
      <c r="E267" s="233" t="s">
        <v>20</v>
      </c>
      <c r="F267" s="234" t="s">
        <v>927</v>
      </c>
      <c r="G267" s="232"/>
      <c r="H267" s="233" t="s">
        <v>20</v>
      </c>
      <c r="I267" s="235"/>
      <c r="J267" s="232"/>
      <c r="K267" s="232"/>
      <c r="L267" s="236"/>
      <c r="M267" s="237"/>
      <c r="N267" s="238"/>
      <c r="O267" s="238"/>
      <c r="P267" s="238"/>
      <c r="Q267" s="238"/>
      <c r="R267" s="238"/>
      <c r="S267" s="238"/>
      <c r="T267" s="239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0" t="s">
        <v>175</v>
      </c>
      <c r="AU267" s="240" t="s">
        <v>85</v>
      </c>
      <c r="AV267" s="13" t="s">
        <v>22</v>
      </c>
      <c r="AW267" s="13" t="s">
        <v>39</v>
      </c>
      <c r="AX267" s="13" t="s">
        <v>77</v>
      </c>
      <c r="AY267" s="240" t="s">
        <v>164</v>
      </c>
    </row>
    <row r="268" s="14" customFormat="1">
      <c r="A268" s="14"/>
      <c r="B268" s="241"/>
      <c r="C268" s="242"/>
      <c r="D268" s="226" t="s">
        <v>175</v>
      </c>
      <c r="E268" s="243" t="s">
        <v>20</v>
      </c>
      <c r="F268" s="244" t="s">
        <v>928</v>
      </c>
      <c r="G268" s="242"/>
      <c r="H268" s="245">
        <v>3.375</v>
      </c>
      <c r="I268" s="246"/>
      <c r="J268" s="242"/>
      <c r="K268" s="242"/>
      <c r="L268" s="247"/>
      <c r="M268" s="248"/>
      <c r="N268" s="249"/>
      <c r="O268" s="249"/>
      <c r="P268" s="249"/>
      <c r="Q268" s="249"/>
      <c r="R268" s="249"/>
      <c r="S268" s="249"/>
      <c r="T268" s="250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1" t="s">
        <v>175</v>
      </c>
      <c r="AU268" s="251" t="s">
        <v>85</v>
      </c>
      <c r="AV268" s="14" t="s">
        <v>85</v>
      </c>
      <c r="AW268" s="14" t="s">
        <v>39</v>
      </c>
      <c r="AX268" s="14" t="s">
        <v>22</v>
      </c>
      <c r="AY268" s="251" t="s">
        <v>164</v>
      </c>
    </row>
    <row r="269" s="2" customFormat="1" ht="14.4" customHeight="1">
      <c r="A269" s="39"/>
      <c r="B269" s="40"/>
      <c r="C269" s="213" t="s">
        <v>406</v>
      </c>
      <c r="D269" s="213" t="s">
        <v>166</v>
      </c>
      <c r="E269" s="214" t="s">
        <v>586</v>
      </c>
      <c r="F269" s="215" t="s">
        <v>929</v>
      </c>
      <c r="G269" s="216" t="s">
        <v>401</v>
      </c>
      <c r="H269" s="217">
        <v>64</v>
      </c>
      <c r="I269" s="218"/>
      <c r="J269" s="219">
        <f>ROUND(I269*H269,2)</f>
        <v>0</v>
      </c>
      <c r="K269" s="215" t="s">
        <v>20</v>
      </c>
      <c r="L269" s="45"/>
      <c r="M269" s="220" t="s">
        <v>20</v>
      </c>
      <c r="N269" s="221" t="s">
        <v>48</v>
      </c>
      <c r="O269" s="85"/>
      <c r="P269" s="222">
        <f>O269*H269</f>
        <v>0</v>
      </c>
      <c r="Q269" s="222">
        <v>0.086879999999999999</v>
      </c>
      <c r="R269" s="222">
        <f>Q269*H269</f>
        <v>5.5603199999999999</v>
      </c>
      <c r="S269" s="222">
        <v>0</v>
      </c>
      <c r="T269" s="223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24" t="s">
        <v>171</v>
      </c>
      <c r="AT269" s="224" t="s">
        <v>166</v>
      </c>
      <c r="AU269" s="224" t="s">
        <v>85</v>
      </c>
      <c r="AY269" s="18" t="s">
        <v>164</v>
      </c>
      <c r="BE269" s="225">
        <f>IF(N269="základní",J269,0)</f>
        <v>0</v>
      </c>
      <c r="BF269" s="225">
        <f>IF(N269="snížená",J269,0)</f>
        <v>0</v>
      </c>
      <c r="BG269" s="225">
        <f>IF(N269="zákl. přenesená",J269,0)</f>
        <v>0</v>
      </c>
      <c r="BH269" s="225">
        <f>IF(N269="sníž. přenesená",J269,0)</f>
        <v>0</v>
      </c>
      <c r="BI269" s="225">
        <f>IF(N269="nulová",J269,0)</f>
        <v>0</v>
      </c>
      <c r="BJ269" s="18" t="s">
        <v>22</v>
      </c>
      <c r="BK269" s="225">
        <f>ROUND(I269*H269,2)</f>
        <v>0</v>
      </c>
      <c r="BL269" s="18" t="s">
        <v>171</v>
      </c>
      <c r="BM269" s="224" t="s">
        <v>930</v>
      </c>
    </row>
    <row r="270" s="2" customFormat="1">
      <c r="A270" s="39"/>
      <c r="B270" s="40"/>
      <c r="C270" s="41"/>
      <c r="D270" s="226" t="s">
        <v>173</v>
      </c>
      <c r="E270" s="41"/>
      <c r="F270" s="227" t="s">
        <v>929</v>
      </c>
      <c r="G270" s="41"/>
      <c r="H270" s="41"/>
      <c r="I270" s="228"/>
      <c r="J270" s="41"/>
      <c r="K270" s="41"/>
      <c r="L270" s="45"/>
      <c r="M270" s="229"/>
      <c r="N270" s="230"/>
      <c r="O270" s="85"/>
      <c r="P270" s="85"/>
      <c r="Q270" s="85"/>
      <c r="R270" s="85"/>
      <c r="S270" s="85"/>
      <c r="T270" s="86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T270" s="18" t="s">
        <v>173</v>
      </c>
      <c r="AU270" s="18" t="s">
        <v>85</v>
      </c>
    </row>
    <row r="271" s="13" customFormat="1">
      <c r="A271" s="13"/>
      <c r="B271" s="231"/>
      <c r="C271" s="232"/>
      <c r="D271" s="226" t="s">
        <v>175</v>
      </c>
      <c r="E271" s="233" t="s">
        <v>20</v>
      </c>
      <c r="F271" s="234" t="s">
        <v>931</v>
      </c>
      <c r="G271" s="232"/>
      <c r="H271" s="233" t="s">
        <v>20</v>
      </c>
      <c r="I271" s="235"/>
      <c r="J271" s="232"/>
      <c r="K271" s="232"/>
      <c r="L271" s="236"/>
      <c r="M271" s="237"/>
      <c r="N271" s="238"/>
      <c r="O271" s="238"/>
      <c r="P271" s="238"/>
      <c r="Q271" s="238"/>
      <c r="R271" s="238"/>
      <c r="S271" s="238"/>
      <c r="T271" s="239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0" t="s">
        <v>175</v>
      </c>
      <c r="AU271" s="240" t="s">
        <v>85</v>
      </c>
      <c r="AV271" s="13" t="s">
        <v>22</v>
      </c>
      <c r="AW271" s="13" t="s">
        <v>39</v>
      </c>
      <c r="AX271" s="13" t="s">
        <v>77</v>
      </c>
      <c r="AY271" s="240" t="s">
        <v>164</v>
      </c>
    </row>
    <row r="272" s="13" customFormat="1">
      <c r="A272" s="13"/>
      <c r="B272" s="231"/>
      <c r="C272" s="232"/>
      <c r="D272" s="226" t="s">
        <v>175</v>
      </c>
      <c r="E272" s="233" t="s">
        <v>20</v>
      </c>
      <c r="F272" s="234" t="s">
        <v>932</v>
      </c>
      <c r="G272" s="232"/>
      <c r="H272" s="233" t="s">
        <v>20</v>
      </c>
      <c r="I272" s="235"/>
      <c r="J272" s="232"/>
      <c r="K272" s="232"/>
      <c r="L272" s="236"/>
      <c r="M272" s="237"/>
      <c r="N272" s="238"/>
      <c r="O272" s="238"/>
      <c r="P272" s="238"/>
      <c r="Q272" s="238"/>
      <c r="R272" s="238"/>
      <c r="S272" s="238"/>
      <c r="T272" s="239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0" t="s">
        <v>175</v>
      </c>
      <c r="AU272" s="240" t="s">
        <v>85</v>
      </c>
      <c r="AV272" s="13" t="s">
        <v>22</v>
      </c>
      <c r="AW272" s="13" t="s">
        <v>39</v>
      </c>
      <c r="AX272" s="13" t="s">
        <v>77</v>
      </c>
      <c r="AY272" s="240" t="s">
        <v>164</v>
      </c>
    </row>
    <row r="273" s="13" customFormat="1">
      <c r="A273" s="13"/>
      <c r="B273" s="231"/>
      <c r="C273" s="232"/>
      <c r="D273" s="226" t="s">
        <v>175</v>
      </c>
      <c r="E273" s="233" t="s">
        <v>20</v>
      </c>
      <c r="F273" s="234" t="s">
        <v>933</v>
      </c>
      <c r="G273" s="232"/>
      <c r="H273" s="233" t="s">
        <v>20</v>
      </c>
      <c r="I273" s="235"/>
      <c r="J273" s="232"/>
      <c r="K273" s="232"/>
      <c r="L273" s="236"/>
      <c r="M273" s="237"/>
      <c r="N273" s="238"/>
      <c r="O273" s="238"/>
      <c r="P273" s="238"/>
      <c r="Q273" s="238"/>
      <c r="R273" s="238"/>
      <c r="S273" s="238"/>
      <c r="T273" s="239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0" t="s">
        <v>175</v>
      </c>
      <c r="AU273" s="240" t="s">
        <v>85</v>
      </c>
      <c r="AV273" s="13" t="s">
        <v>22</v>
      </c>
      <c r="AW273" s="13" t="s">
        <v>39</v>
      </c>
      <c r="AX273" s="13" t="s">
        <v>77</v>
      </c>
      <c r="AY273" s="240" t="s">
        <v>164</v>
      </c>
    </row>
    <row r="274" s="13" customFormat="1">
      <c r="A274" s="13"/>
      <c r="B274" s="231"/>
      <c r="C274" s="232"/>
      <c r="D274" s="226" t="s">
        <v>175</v>
      </c>
      <c r="E274" s="233" t="s">
        <v>20</v>
      </c>
      <c r="F274" s="234" t="s">
        <v>934</v>
      </c>
      <c r="G274" s="232"/>
      <c r="H274" s="233" t="s">
        <v>20</v>
      </c>
      <c r="I274" s="235"/>
      <c r="J274" s="232"/>
      <c r="K274" s="232"/>
      <c r="L274" s="236"/>
      <c r="M274" s="237"/>
      <c r="N274" s="238"/>
      <c r="O274" s="238"/>
      <c r="P274" s="238"/>
      <c r="Q274" s="238"/>
      <c r="R274" s="238"/>
      <c r="S274" s="238"/>
      <c r="T274" s="239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0" t="s">
        <v>175</v>
      </c>
      <c r="AU274" s="240" t="s">
        <v>85</v>
      </c>
      <c r="AV274" s="13" t="s">
        <v>22</v>
      </c>
      <c r="AW274" s="13" t="s">
        <v>39</v>
      </c>
      <c r="AX274" s="13" t="s">
        <v>77</v>
      </c>
      <c r="AY274" s="240" t="s">
        <v>164</v>
      </c>
    </row>
    <row r="275" s="14" customFormat="1">
      <c r="A275" s="14"/>
      <c r="B275" s="241"/>
      <c r="C275" s="242"/>
      <c r="D275" s="226" t="s">
        <v>175</v>
      </c>
      <c r="E275" s="243" t="s">
        <v>20</v>
      </c>
      <c r="F275" s="244" t="s">
        <v>935</v>
      </c>
      <c r="G275" s="242"/>
      <c r="H275" s="245">
        <v>16</v>
      </c>
      <c r="I275" s="246"/>
      <c r="J275" s="242"/>
      <c r="K275" s="242"/>
      <c r="L275" s="247"/>
      <c r="M275" s="248"/>
      <c r="N275" s="249"/>
      <c r="O275" s="249"/>
      <c r="P275" s="249"/>
      <c r="Q275" s="249"/>
      <c r="R275" s="249"/>
      <c r="S275" s="249"/>
      <c r="T275" s="250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1" t="s">
        <v>175</v>
      </c>
      <c r="AU275" s="251" t="s">
        <v>85</v>
      </c>
      <c r="AV275" s="14" t="s">
        <v>85</v>
      </c>
      <c r="AW275" s="14" t="s">
        <v>39</v>
      </c>
      <c r="AX275" s="14" t="s">
        <v>77</v>
      </c>
      <c r="AY275" s="251" t="s">
        <v>164</v>
      </c>
    </row>
    <row r="276" s="13" customFormat="1">
      <c r="A276" s="13"/>
      <c r="B276" s="231"/>
      <c r="C276" s="232"/>
      <c r="D276" s="226" t="s">
        <v>175</v>
      </c>
      <c r="E276" s="233" t="s">
        <v>20</v>
      </c>
      <c r="F276" s="234" t="s">
        <v>936</v>
      </c>
      <c r="G276" s="232"/>
      <c r="H276" s="233" t="s">
        <v>20</v>
      </c>
      <c r="I276" s="235"/>
      <c r="J276" s="232"/>
      <c r="K276" s="232"/>
      <c r="L276" s="236"/>
      <c r="M276" s="237"/>
      <c r="N276" s="238"/>
      <c r="O276" s="238"/>
      <c r="P276" s="238"/>
      <c r="Q276" s="238"/>
      <c r="R276" s="238"/>
      <c r="S276" s="238"/>
      <c r="T276" s="239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0" t="s">
        <v>175</v>
      </c>
      <c r="AU276" s="240" t="s">
        <v>85</v>
      </c>
      <c r="AV276" s="13" t="s">
        <v>22</v>
      </c>
      <c r="AW276" s="13" t="s">
        <v>39</v>
      </c>
      <c r="AX276" s="13" t="s">
        <v>77</v>
      </c>
      <c r="AY276" s="240" t="s">
        <v>164</v>
      </c>
    </row>
    <row r="277" s="14" customFormat="1">
      <c r="A277" s="14"/>
      <c r="B277" s="241"/>
      <c r="C277" s="242"/>
      <c r="D277" s="226" t="s">
        <v>175</v>
      </c>
      <c r="E277" s="243" t="s">
        <v>20</v>
      </c>
      <c r="F277" s="244" t="s">
        <v>937</v>
      </c>
      <c r="G277" s="242"/>
      <c r="H277" s="245">
        <v>48</v>
      </c>
      <c r="I277" s="246"/>
      <c r="J277" s="242"/>
      <c r="K277" s="242"/>
      <c r="L277" s="247"/>
      <c r="M277" s="248"/>
      <c r="N277" s="249"/>
      <c r="O277" s="249"/>
      <c r="P277" s="249"/>
      <c r="Q277" s="249"/>
      <c r="R277" s="249"/>
      <c r="S277" s="249"/>
      <c r="T277" s="250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1" t="s">
        <v>175</v>
      </c>
      <c r="AU277" s="251" t="s">
        <v>85</v>
      </c>
      <c r="AV277" s="14" t="s">
        <v>85</v>
      </c>
      <c r="AW277" s="14" t="s">
        <v>39</v>
      </c>
      <c r="AX277" s="14" t="s">
        <v>77</v>
      </c>
      <c r="AY277" s="251" t="s">
        <v>164</v>
      </c>
    </row>
    <row r="278" s="15" customFormat="1">
      <c r="A278" s="15"/>
      <c r="B278" s="252"/>
      <c r="C278" s="253"/>
      <c r="D278" s="226" t="s">
        <v>175</v>
      </c>
      <c r="E278" s="254" t="s">
        <v>20</v>
      </c>
      <c r="F278" s="255" t="s">
        <v>225</v>
      </c>
      <c r="G278" s="253"/>
      <c r="H278" s="256">
        <v>64</v>
      </c>
      <c r="I278" s="257"/>
      <c r="J278" s="253"/>
      <c r="K278" s="253"/>
      <c r="L278" s="258"/>
      <c r="M278" s="259"/>
      <c r="N278" s="260"/>
      <c r="O278" s="260"/>
      <c r="P278" s="260"/>
      <c r="Q278" s="260"/>
      <c r="R278" s="260"/>
      <c r="S278" s="260"/>
      <c r="T278" s="261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T278" s="262" t="s">
        <v>175</v>
      </c>
      <c r="AU278" s="262" t="s">
        <v>85</v>
      </c>
      <c r="AV278" s="15" t="s">
        <v>171</v>
      </c>
      <c r="AW278" s="15" t="s">
        <v>39</v>
      </c>
      <c r="AX278" s="15" t="s">
        <v>22</v>
      </c>
      <c r="AY278" s="262" t="s">
        <v>164</v>
      </c>
    </row>
    <row r="279" s="12" customFormat="1" ht="22.8" customHeight="1">
      <c r="A279" s="12"/>
      <c r="B279" s="197"/>
      <c r="C279" s="198"/>
      <c r="D279" s="199" t="s">
        <v>76</v>
      </c>
      <c r="E279" s="211" t="s">
        <v>200</v>
      </c>
      <c r="F279" s="211" t="s">
        <v>464</v>
      </c>
      <c r="G279" s="198"/>
      <c r="H279" s="198"/>
      <c r="I279" s="201"/>
      <c r="J279" s="212">
        <f>BK279</f>
        <v>0</v>
      </c>
      <c r="K279" s="198"/>
      <c r="L279" s="203"/>
      <c r="M279" s="204"/>
      <c r="N279" s="205"/>
      <c r="O279" s="205"/>
      <c r="P279" s="206">
        <f>SUM(P280:P341)</f>
        <v>0</v>
      </c>
      <c r="Q279" s="205"/>
      <c r="R279" s="206">
        <f>SUM(R280:R341)</f>
        <v>2056.9495280000001</v>
      </c>
      <c r="S279" s="205"/>
      <c r="T279" s="207">
        <f>SUM(T280:T341)</f>
        <v>0</v>
      </c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R279" s="208" t="s">
        <v>22</v>
      </c>
      <c r="AT279" s="209" t="s">
        <v>76</v>
      </c>
      <c r="AU279" s="209" t="s">
        <v>22</v>
      </c>
      <c r="AY279" s="208" t="s">
        <v>164</v>
      </c>
      <c r="BK279" s="210">
        <f>SUM(BK280:BK341)</f>
        <v>0</v>
      </c>
    </row>
    <row r="280" s="2" customFormat="1" ht="14.4" customHeight="1">
      <c r="A280" s="39"/>
      <c r="B280" s="40"/>
      <c r="C280" s="213" t="s">
        <v>411</v>
      </c>
      <c r="D280" s="213" t="s">
        <v>166</v>
      </c>
      <c r="E280" s="214" t="s">
        <v>466</v>
      </c>
      <c r="F280" s="215" t="s">
        <v>467</v>
      </c>
      <c r="G280" s="216" t="s">
        <v>169</v>
      </c>
      <c r="H280" s="217">
        <v>1980</v>
      </c>
      <c r="I280" s="218"/>
      <c r="J280" s="219">
        <f>ROUND(I280*H280,2)</f>
        <v>0</v>
      </c>
      <c r="K280" s="215" t="s">
        <v>170</v>
      </c>
      <c r="L280" s="45"/>
      <c r="M280" s="220" t="s">
        <v>20</v>
      </c>
      <c r="N280" s="221" t="s">
        <v>48</v>
      </c>
      <c r="O280" s="85"/>
      <c r="P280" s="222">
        <f>O280*H280</f>
        <v>0</v>
      </c>
      <c r="Q280" s="222">
        <v>0</v>
      </c>
      <c r="R280" s="222">
        <f>Q280*H280</f>
        <v>0</v>
      </c>
      <c r="S280" s="222">
        <v>0</v>
      </c>
      <c r="T280" s="223">
        <f>S280*H280</f>
        <v>0</v>
      </c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R280" s="224" t="s">
        <v>171</v>
      </c>
      <c r="AT280" s="224" t="s">
        <v>166</v>
      </c>
      <c r="AU280" s="224" t="s">
        <v>85</v>
      </c>
      <c r="AY280" s="18" t="s">
        <v>164</v>
      </c>
      <c r="BE280" s="225">
        <f>IF(N280="základní",J280,0)</f>
        <v>0</v>
      </c>
      <c r="BF280" s="225">
        <f>IF(N280="snížená",J280,0)</f>
        <v>0</v>
      </c>
      <c r="BG280" s="225">
        <f>IF(N280="zákl. přenesená",J280,0)</f>
        <v>0</v>
      </c>
      <c r="BH280" s="225">
        <f>IF(N280="sníž. přenesená",J280,0)</f>
        <v>0</v>
      </c>
      <c r="BI280" s="225">
        <f>IF(N280="nulová",J280,0)</f>
        <v>0</v>
      </c>
      <c r="BJ280" s="18" t="s">
        <v>22</v>
      </c>
      <c r="BK280" s="225">
        <f>ROUND(I280*H280,2)</f>
        <v>0</v>
      </c>
      <c r="BL280" s="18" t="s">
        <v>171</v>
      </c>
      <c r="BM280" s="224" t="s">
        <v>938</v>
      </c>
    </row>
    <row r="281" s="2" customFormat="1">
      <c r="A281" s="39"/>
      <c r="B281" s="40"/>
      <c r="C281" s="41"/>
      <c r="D281" s="226" t="s">
        <v>173</v>
      </c>
      <c r="E281" s="41"/>
      <c r="F281" s="227" t="s">
        <v>469</v>
      </c>
      <c r="G281" s="41"/>
      <c r="H281" s="41"/>
      <c r="I281" s="228"/>
      <c r="J281" s="41"/>
      <c r="K281" s="41"/>
      <c r="L281" s="45"/>
      <c r="M281" s="229"/>
      <c r="N281" s="230"/>
      <c r="O281" s="85"/>
      <c r="P281" s="85"/>
      <c r="Q281" s="85"/>
      <c r="R281" s="85"/>
      <c r="S281" s="85"/>
      <c r="T281" s="86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T281" s="18" t="s">
        <v>173</v>
      </c>
      <c r="AU281" s="18" t="s">
        <v>85</v>
      </c>
    </row>
    <row r="282" s="13" customFormat="1">
      <c r="A282" s="13"/>
      <c r="B282" s="231"/>
      <c r="C282" s="232"/>
      <c r="D282" s="226" t="s">
        <v>175</v>
      </c>
      <c r="E282" s="233" t="s">
        <v>20</v>
      </c>
      <c r="F282" s="234" t="s">
        <v>939</v>
      </c>
      <c r="G282" s="232"/>
      <c r="H282" s="233" t="s">
        <v>20</v>
      </c>
      <c r="I282" s="235"/>
      <c r="J282" s="232"/>
      <c r="K282" s="232"/>
      <c r="L282" s="236"/>
      <c r="M282" s="237"/>
      <c r="N282" s="238"/>
      <c r="O282" s="238"/>
      <c r="P282" s="238"/>
      <c r="Q282" s="238"/>
      <c r="R282" s="238"/>
      <c r="S282" s="238"/>
      <c r="T282" s="239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0" t="s">
        <v>175</v>
      </c>
      <c r="AU282" s="240" t="s">
        <v>85</v>
      </c>
      <c r="AV282" s="13" t="s">
        <v>22</v>
      </c>
      <c r="AW282" s="13" t="s">
        <v>4</v>
      </c>
      <c r="AX282" s="13" t="s">
        <v>77</v>
      </c>
      <c r="AY282" s="240" t="s">
        <v>164</v>
      </c>
    </row>
    <row r="283" s="13" customFormat="1">
      <c r="A283" s="13"/>
      <c r="B283" s="231"/>
      <c r="C283" s="232"/>
      <c r="D283" s="226" t="s">
        <v>175</v>
      </c>
      <c r="E283" s="233" t="s">
        <v>20</v>
      </c>
      <c r="F283" s="234" t="s">
        <v>940</v>
      </c>
      <c r="G283" s="232"/>
      <c r="H283" s="233" t="s">
        <v>20</v>
      </c>
      <c r="I283" s="235"/>
      <c r="J283" s="232"/>
      <c r="K283" s="232"/>
      <c r="L283" s="236"/>
      <c r="M283" s="237"/>
      <c r="N283" s="238"/>
      <c r="O283" s="238"/>
      <c r="P283" s="238"/>
      <c r="Q283" s="238"/>
      <c r="R283" s="238"/>
      <c r="S283" s="238"/>
      <c r="T283" s="239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0" t="s">
        <v>175</v>
      </c>
      <c r="AU283" s="240" t="s">
        <v>85</v>
      </c>
      <c r="AV283" s="13" t="s">
        <v>22</v>
      </c>
      <c r="AW283" s="13" t="s">
        <v>4</v>
      </c>
      <c r="AX283" s="13" t="s">
        <v>77</v>
      </c>
      <c r="AY283" s="240" t="s">
        <v>164</v>
      </c>
    </row>
    <row r="284" s="14" customFormat="1">
      <c r="A284" s="14"/>
      <c r="B284" s="241"/>
      <c r="C284" s="242"/>
      <c r="D284" s="226" t="s">
        <v>175</v>
      </c>
      <c r="E284" s="243" t="s">
        <v>20</v>
      </c>
      <c r="F284" s="244" t="s">
        <v>941</v>
      </c>
      <c r="G284" s="242"/>
      <c r="H284" s="245">
        <v>1980</v>
      </c>
      <c r="I284" s="246"/>
      <c r="J284" s="242"/>
      <c r="K284" s="242"/>
      <c r="L284" s="247"/>
      <c r="M284" s="248"/>
      <c r="N284" s="249"/>
      <c r="O284" s="249"/>
      <c r="P284" s="249"/>
      <c r="Q284" s="249"/>
      <c r="R284" s="249"/>
      <c r="S284" s="249"/>
      <c r="T284" s="250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51" t="s">
        <v>175</v>
      </c>
      <c r="AU284" s="251" t="s">
        <v>85</v>
      </c>
      <c r="AV284" s="14" t="s">
        <v>85</v>
      </c>
      <c r="AW284" s="14" t="s">
        <v>39</v>
      </c>
      <c r="AX284" s="14" t="s">
        <v>22</v>
      </c>
      <c r="AY284" s="251" t="s">
        <v>164</v>
      </c>
    </row>
    <row r="285" s="2" customFormat="1" ht="14.4" customHeight="1">
      <c r="A285" s="39"/>
      <c r="B285" s="40"/>
      <c r="C285" s="263" t="s">
        <v>417</v>
      </c>
      <c r="D285" s="263" t="s">
        <v>270</v>
      </c>
      <c r="E285" s="264" t="s">
        <v>474</v>
      </c>
      <c r="F285" s="265" t="s">
        <v>475</v>
      </c>
      <c r="G285" s="266" t="s">
        <v>273</v>
      </c>
      <c r="H285" s="267">
        <v>52.494999999999997</v>
      </c>
      <c r="I285" s="268"/>
      <c r="J285" s="269">
        <f>ROUND(I285*H285,2)</f>
        <v>0</v>
      </c>
      <c r="K285" s="265" t="s">
        <v>170</v>
      </c>
      <c r="L285" s="270"/>
      <c r="M285" s="271" t="s">
        <v>20</v>
      </c>
      <c r="N285" s="272" t="s">
        <v>48</v>
      </c>
      <c r="O285" s="85"/>
      <c r="P285" s="222">
        <f>O285*H285</f>
        <v>0</v>
      </c>
      <c r="Q285" s="222">
        <v>1</v>
      </c>
      <c r="R285" s="222">
        <f>Q285*H285</f>
        <v>52.494999999999997</v>
      </c>
      <c r="S285" s="222">
        <v>0</v>
      </c>
      <c r="T285" s="223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24" t="s">
        <v>226</v>
      </c>
      <c r="AT285" s="224" t="s">
        <v>270</v>
      </c>
      <c r="AU285" s="224" t="s">
        <v>85</v>
      </c>
      <c r="AY285" s="18" t="s">
        <v>164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8" t="s">
        <v>22</v>
      </c>
      <c r="BK285" s="225">
        <f>ROUND(I285*H285,2)</f>
        <v>0</v>
      </c>
      <c r="BL285" s="18" t="s">
        <v>171</v>
      </c>
      <c r="BM285" s="224" t="s">
        <v>942</v>
      </c>
    </row>
    <row r="286" s="2" customFormat="1">
      <c r="A286" s="39"/>
      <c r="B286" s="40"/>
      <c r="C286" s="41"/>
      <c r="D286" s="226" t="s">
        <v>173</v>
      </c>
      <c r="E286" s="41"/>
      <c r="F286" s="227" t="s">
        <v>475</v>
      </c>
      <c r="G286" s="41"/>
      <c r="H286" s="41"/>
      <c r="I286" s="228"/>
      <c r="J286" s="41"/>
      <c r="K286" s="41"/>
      <c r="L286" s="45"/>
      <c r="M286" s="229"/>
      <c r="N286" s="230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173</v>
      </c>
      <c r="AU286" s="18" t="s">
        <v>85</v>
      </c>
    </row>
    <row r="287" s="13" customFormat="1">
      <c r="A287" s="13"/>
      <c r="B287" s="231"/>
      <c r="C287" s="232"/>
      <c r="D287" s="226" t="s">
        <v>175</v>
      </c>
      <c r="E287" s="233" t="s">
        <v>20</v>
      </c>
      <c r="F287" s="234" t="s">
        <v>477</v>
      </c>
      <c r="G287" s="232"/>
      <c r="H287" s="233" t="s">
        <v>20</v>
      </c>
      <c r="I287" s="235"/>
      <c r="J287" s="232"/>
      <c r="K287" s="232"/>
      <c r="L287" s="236"/>
      <c r="M287" s="237"/>
      <c r="N287" s="238"/>
      <c r="O287" s="238"/>
      <c r="P287" s="238"/>
      <c r="Q287" s="238"/>
      <c r="R287" s="238"/>
      <c r="S287" s="238"/>
      <c r="T287" s="239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0" t="s">
        <v>175</v>
      </c>
      <c r="AU287" s="240" t="s">
        <v>85</v>
      </c>
      <c r="AV287" s="13" t="s">
        <v>22</v>
      </c>
      <c r="AW287" s="13" t="s">
        <v>39</v>
      </c>
      <c r="AX287" s="13" t="s">
        <v>77</v>
      </c>
      <c r="AY287" s="240" t="s">
        <v>164</v>
      </c>
    </row>
    <row r="288" s="13" customFormat="1">
      <c r="A288" s="13"/>
      <c r="B288" s="231"/>
      <c r="C288" s="232"/>
      <c r="D288" s="226" t="s">
        <v>175</v>
      </c>
      <c r="E288" s="233" t="s">
        <v>20</v>
      </c>
      <c r="F288" s="234" t="s">
        <v>478</v>
      </c>
      <c r="G288" s="232"/>
      <c r="H288" s="233" t="s">
        <v>20</v>
      </c>
      <c r="I288" s="235"/>
      <c r="J288" s="232"/>
      <c r="K288" s="232"/>
      <c r="L288" s="236"/>
      <c r="M288" s="237"/>
      <c r="N288" s="238"/>
      <c r="O288" s="238"/>
      <c r="P288" s="238"/>
      <c r="Q288" s="238"/>
      <c r="R288" s="238"/>
      <c r="S288" s="238"/>
      <c r="T288" s="239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0" t="s">
        <v>175</v>
      </c>
      <c r="AU288" s="240" t="s">
        <v>85</v>
      </c>
      <c r="AV288" s="13" t="s">
        <v>22</v>
      </c>
      <c r="AW288" s="13" t="s">
        <v>39</v>
      </c>
      <c r="AX288" s="13" t="s">
        <v>77</v>
      </c>
      <c r="AY288" s="240" t="s">
        <v>164</v>
      </c>
    </row>
    <row r="289" s="13" customFormat="1">
      <c r="A289" s="13"/>
      <c r="B289" s="231"/>
      <c r="C289" s="232"/>
      <c r="D289" s="226" t="s">
        <v>175</v>
      </c>
      <c r="E289" s="233" t="s">
        <v>20</v>
      </c>
      <c r="F289" s="234" t="s">
        <v>943</v>
      </c>
      <c r="G289" s="232"/>
      <c r="H289" s="233" t="s">
        <v>20</v>
      </c>
      <c r="I289" s="235"/>
      <c r="J289" s="232"/>
      <c r="K289" s="232"/>
      <c r="L289" s="236"/>
      <c r="M289" s="237"/>
      <c r="N289" s="238"/>
      <c r="O289" s="238"/>
      <c r="P289" s="238"/>
      <c r="Q289" s="238"/>
      <c r="R289" s="238"/>
      <c r="S289" s="238"/>
      <c r="T289" s="239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0" t="s">
        <v>175</v>
      </c>
      <c r="AU289" s="240" t="s">
        <v>85</v>
      </c>
      <c r="AV289" s="13" t="s">
        <v>22</v>
      </c>
      <c r="AW289" s="13" t="s">
        <v>39</v>
      </c>
      <c r="AX289" s="13" t="s">
        <v>77</v>
      </c>
      <c r="AY289" s="240" t="s">
        <v>164</v>
      </c>
    </row>
    <row r="290" s="13" customFormat="1">
      <c r="A290" s="13"/>
      <c r="B290" s="231"/>
      <c r="C290" s="232"/>
      <c r="D290" s="226" t="s">
        <v>175</v>
      </c>
      <c r="E290" s="233" t="s">
        <v>20</v>
      </c>
      <c r="F290" s="234" t="s">
        <v>944</v>
      </c>
      <c r="G290" s="232"/>
      <c r="H290" s="233" t="s">
        <v>20</v>
      </c>
      <c r="I290" s="235"/>
      <c r="J290" s="232"/>
      <c r="K290" s="232"/>
      <c r="L290" s="236"/>
      <c r="M290" s="237"/>
      <c r="N290" s="238"/>
      <c r="O290" s="238"/>
      <c r="P290" s="238"/>
      <c r="Q290" s="238"/>
      <c r="R290" s="238"/>
      <c r="S290" s="238"/>
      <c r="T290" s="239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0" t="s">
        <v>175</v>
      </c>
      <c r="AU290" s="240" t="s">
        <v>85</v>
      </c>
      <c r="AV290" s="13" t="s">
        <v>22</v>
      </c>
      <c r="AW290" s="13" t="s">
        <v>39</v>
      </c>
      <c r="AX290" s="13" t="s">
        <v>77</v>
      </c>
      <c r="AY290" s="240" t="s">
        <v>164</v>
      </c>
    </row>
    <row r="291" s="14" customFormat="1">
      <c r="A291" s="14"/>
      <c r="B291" s="241"/>
      <c r="C291" s="242"/>
      <c r="D291" s="226" t="s">
        <v>175</v>
      </c>
      <c r="E291" s="243" t="s">
        <v>20</v>
      </c>
      <c r="F291" s="244" t="s">
        <v>945</v>
      </c>
      <c r="G291" s="242"/>
      <c r="H291" s="245">
        <v>52.494999999999997</v>
      </c>
      <c r="I291" s="246"/>
      <c r="J291" s="242"/>
      <c r="K291" s="242"/>
      <c r="L291" s="247"/>
      <c r="M291" s="248"/>
      <c r="N291" s="249"/>
      <c r="O291" s="249"/>
      <c r="P291" s="249"/>
      <c r="Q291" s="249"/>
      <c r="R291" s="249"/>
      <c r="S291" s="249"/>
      <c r="T291" s="250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1" t="s">
        <v>175</v>
      </c>
      <c r="AU291" s="251" t="s">
        <v>85</v>
      </c>
      <c r="AV291" s="14" t="s">
        <v>85</v>
      </c>
      <c r="AW291" s="14" t="s">
        <v>39</v>
      </c>
      <c r="AX291" s="14" t="s">
        <v>22</v>
      </c>
      <c r="AY291" s="251" t="s">
        <v>164</v>
      </c>
    </row>
    <row r="292" s="2" customFormat="1" ht="14.4" customHeight="1">
      <c r="A292" s="39"/>
      <c r="B292" s="40"/>
      <c r="C292" s="213" t="s">
        <v>424</v>
      </c>
      <c r="D292" s="213" t="s">
        <v>166</v>
      </c>
      <c r="E292" s="214" t="s">
        <v>502</v>
      </c>
      <c r="F292" s="215" t="s">
        <v>503</v>
      </c>
      <c r="G292" s="216" t="s">
        <v>169</v>
      </c>
      <c r="H292" s="217">
        <v>180</v>
      </c>
      <c r="I292" s="218"/>
      <c r="J292" s="219">
        <f>ROUND(I292*H292,2)</f>
        <v>0</v>
      </c>
      <c r="K292" s="215" t="s">
        <v>170</v>
      </c>
      <c r="L292" s="45"/>
      <c r="M292" s="220" t="s">
        <v>20</v>
      </c>
      <c r="N292" s="221" t="s">
        <v>48</v>
      </c>
      <c r="O292" s="85"/>
      <c r="P292" s="222">
        <f>O292*H292</f>
        <v>0</v>
      </c>
      <c r="Q292" s="222">
        <v>0.4153</v>
      </c>
      <c r="R292" s="222">
        <f>Q292*H292</f>
        <v>74.754000000000005</v>
      </c>
      <c r="S292" s="222">
        <v>0</v>
      </c>
      <c r="T292" s="223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24" t="s">
        <v>171</v>
      </c>
      <c r="AT292" s="224" t="s">
        <v>166</v>
      </c>
      <c r="AU292" s="224" t="s">
        <v>85</v>
      </c>
      <c r="AY292" s="18" t="s">
        <v>164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8" t="s">
        <v>22</v>
      </c>
      <c r="BK292" s="225">
        <f>ROUND(I292*H292,2)</f>
        <v>0</v>
      </c>
      <c r="BL292" s="18" t="s">
        <v>171</v>
      </c>
      <c r="BM292" s="224" t="s">
        <v>946</v>
      </c>
    </row>
    <row r="293" s="2" customFormat="1">
      <c r="A293" s="39"/>
      <c r="B293" s="40"/>
      <c r="C293" s="41"/>
      <c r="D293" s="226" t="s">
        <v>173</v>
      </c>
      <c r="E293" s="41"/>
      <c r="F293" s="227" t="s">
        <v>505</v>
      </c>
      <c r="G293" s="41"/>
      <c r="H293" s="41"/>
      <c r="I293" s="228"/>
      <c r="J293" s="41"/>
      <c r="K293" s="41"/>
      <c r="L293" s="45"/>
      <c r="M293" s="229"/>
      <c r="N293" s="230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173</v>
      </c>
      <c r="AU293" s="18" t="s">
        <v>85</v>
      </c>
    </row>
    <row r="294" s="13" customFormat="1">
      <c r="A294" s="13"/>
      <c r="B294" s="231"/>
      <c r="C294" s="232"/>
      <c r="D294" s="226" t="s">
        <v>175</v>
      </c>
      <c r="E294" s="233" t="s">
        <v>20</v>
      </c>
      <c r="F294" s="234" t="s">
        <v>947</v>
      </c>
      <c r="G294" s="232"/>
      <c r="H294" s="233" t="s">
        <v>20</v>
      </c>
      <c r="I294" s="235"/>
      <c r="J294" s="232"/>
      <c r="K294" s="232"/>
      <c r="L294" s="236"/>
      <c r="M294" s="237"/>
      <c r="N294" s="238"/>
      <c r="O294" s="238"/>
      <c r="P294" s="238"/>
      <c r="Q294" s="238"/>
      <c r="R294" s="238"/>
      <c r="S294" s="238"/>
      <c r="T294" s="239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0" t="s">
        <v>175</v>
      </c>
      <c r="AU294" s="240" t="s">
        <v>85</v>
      </c>
      <c r="AV294" s="13" t="s">
        <v>22</v>
      </c>
      <c r="AW294" s="13" t="s">
        <v>39</v>
      </c>
      <c r="AX294" s="13" t="s">
        <v>77</v>
      </c>
      <c r="AY294" s="240" t="s">
        <v>164</v>
      </c>
    </row>
    <row r="295" s="14" customFormat="1">
      <c r="A295" s="14"/>
      <c r="B295" s="241"/>
      <c r="C295" s="242"/>
      <c r="D295" s="226" t="s">
        <v>175</v>
      </c>
      <c r="E295" s="243" t="s">
        <v>20</v>
      </c>
      <c r="F295" s="244" t="s">
        <v>948</v>
      </c>
      <c r="G295" s="242"/>
      <c r="H295" s="245">
        <v>180</v>
      </c>
      <c r="I295" s="246"/>
      <c r="J295" s="242"/>
      <c r="K295" s="242"/>
      <c r="L295" s="247"/>
      <c r="M295" s="248"/>
      <c r="N295" s="249"/>
      <c r="O295" s="249"/>
      <c r="P295" s="249"/>
      <c r="Q295" s="249"/>
      <c r="R295" s="249"/>
      <c r="S295" s="249"/>
      <c r="T295" s="250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1" t="s">
        <v>175</v>
      </c>
      <c r="AU295" s="251" t="s">
        <v>85</v>
      </c>
      <c r="AV295" s="14" t="s">
        <v>85</v>
      </c>
      <c r="AW295" s="14" t="s">
        <v>39</v>
      </c>
      <c r="AX295" s="14" t="s">
        <v>22</v>
      </c>
      <c r="AY295" s="251" t="s">
        <v>164</v>
      </c>
    </row>
    <row r="296" s="2" customFormat="1" ht="14.4" customHeight="1">
      <c r="A296" s="39"/>
      <c r="B296" s="40"/>
      <c r="C296" s="213" t="s">
        <v>431</v>
      </c>
      <c r="D296" s="213" t="s">
        <v>166</v>
      </c>
      <c r="E296" s="214" t="s">
        <v>949</v>
      </c>
      <c r="F296" s="215" t="s">
        <v>950</v>
      </c>
      <c r="G296" s="216" t="s">
        <v>169</v>
      </c>
      <c r="H296" s="217">
        <v>1815</v>
      </c>
      <c r="I296" s="218"/>
      <c r="J296" s="219">
        <f>ROUND(I296*H296,2)</f>
        <v>0</v>
      </c>
      <c r="K296" s="215" t="s">
        <v>170</v>
      </c>
      <c r="L296" s="45"/>
      <c r="M296" s="220" t="s">
        <v>20</v>
      </c>
      <c r="N296" s="221" t="s">
        <v>48</v>
      </c>
      <c r="O296" s="85"/>
      <c r="P296" s="222">
        <f>O296*H296</f>
        <v>0</v>
      </c>
      <c r="Q296" s="222">
        <v>0.48574000000000001</v>
      </c>
      <c r="R296" s="222">
        <f>Q296*H296</f>
        <v>881.61810000000003</v>
      </c>
      <c r="S296" s="222">
        <v>0</v>
      </c>
      <c r="T296" s="223">
        <f>S296*H296</f>
        <v>0</v>
      </c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R296" s="224" t="s">
        <v>171</v>
      </c>
      <c r="AT296" s="224" t="s">
        <v>166</v>
      </c>
      <c r="AU296" s="224" t="s">
        <v>85</v>
      </c>
      <c r="AY296" s="18" t="s">
        <v>164</v>
      </c>
      <c r="BE296" s="225">
        <f>IF(N296="základní",J296,0)</f>
        <v>0</v>
      </c>
      <c r="BF296" s="225">
        <f>IF(N296="snížená",J296,0)</f>
        <v>0</v>
      </c>
      <c r="BG296" s="225">
        <f>IF(N296="zákl. přenesená",J296,0)</f>
        <v>0</v>
      </c>
      <c r="BH296" s="225">
        <f>IF(N296="sníž. přenesená",J296,0)</f>
        <v>0</v>
      </c>
      <c r="BI296" s="225">
        <f>IF(N296="nulová",J296,0)</f>
        <v>0</v>
      </c>
      <c r="BJ296" s="18" t="s">
        <v>22</v>
      </c>
      <c r="BK296" s="225">
        <f>ROUND(I296*H296,2)</f>
        <v>0</v>
      </c>
      <c r="BL296" s="18" t="s">
        <v>171</v>
      </c>
      <c r="BM296" s="224" t="s">
        <v>951</v>
      </c>
    </row>
    <row r="297" s="2" customFormat="1">
      <c r="A297" s="39"/>
      <c r="B297" s="40"/>
      <c r="C297" s="41"/>
      <c r="D297" s="226" t="s">
        <v>173</v>
      </c>
      <c r="E297" s="41"/>
      <c r="F297" s="227" t="s">
        <v>952</v>
      </c>
      <c r="G297" s="41"/>
      <c r="H297" s="41"/>
      <c r="I297" s="228"/>
      <c r="J297" s="41"/>
      <c r="K297" s="41"/>
      <c r="L297" s="45"/>
      <c r="M297" s="229"/>
      <c r="N297" s="230"/>
      <c r="O297" s="85"/>
      <c r="P297" s="85"/>
      <c r="Q297" s="85"/>
      <c r="R297" s="85"/>
      <c r="S297" s="85"/>
      <c r="T297" s="86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T297" s="18" t="s">
        <v>173</v>
      </c>
      <c r="AU297" s="18" t="s">
        <v>85</v>
      </c>
    </row>
    <row r="298" s="13" customFormat="1">
      <c r="A298" s="13"/>
      <c r="B298" s="231"/>
      <c r="C298" s="232"/>
      <c r="D298" s="226" t="s">
        <v>175</v>
      </c>
      <c r="E298" s="233" t="s">
        <v>20</v>
      </c>
      <c r="F298" s="234" t="s">
        <v>953</v>
      </c>
      <c r="G298" s="232"/>
      <c r="H298" s="233" t="s">
        <v>20</v>
      </c>
      <c r="I298" s="235"/>
      <c r="J298" s="232"/>
      <c r="K298" s="232"/>
      <c r="L298" s="236"/>
      <c r="M298" s="237"/>
      <c r="N298" s="238"/>
      <c r="O298" s="238"/>
      <c r="P298" s="238"/>
      <c r="Q298" s="238"/>
      <c r="R298" s="238"/>
      <c r="S298" s="238"/>
      <c r="T298" s="239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0" t="s">
        <v>175</v>
      </c>
      <c r="AU298" s="240" t="s">
        <v>85</v>
      </c>
      <c r="AV298" s="13" t="s">
        <v>22</v>
      </c>
      <c r="AW298" s="13" t="s">
        <v>39</v>
      </c>
      <c r="AX298" s="13" t="s">
        <v>77</v>
      </c>
      <c r="AY298" s="240" t="s">
        <v>164</v>
      </c>
    </row>
    <row r="299" s="14" customFormat="1">
      <c r="A299" s="14"/>
      <c r="B299" s="241"/>
      <c r="C299" s="242"/>
      <c r="D299" s="226" t="s">
        <v>175</v>
      </c>
      <c r="E299" s="243" t="s">
        <v>20</v>
      </c>
      <c r="F299" s="244" t="s">
        <v>954</v>
      </c>
      <c r="G299" s="242"/>
      <c r="H299" s="245">
        <v>1815</v>
      </c>
      <c r="I299" s="246"/>
      <c r="J299" s="242"/>
      <c r="K299" s="242"/>
      <c r="L299" s="247"/>
      <c r="M299" s="248"/>
      <c r="N299" s="249"/>
      <c r="O299" s="249"/>
      <c r="P299" s="249"/>
      <c r="Q299" s="249"/>
      <c r="R299" s="249"/>
      <c r="S299" s="249"/>
      <c r="T299" s="250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1" t="s">
        <v>175</v>
      </c>
      <c r="AU299" s="251" t="s">
        <v>85</v>
      </c>
      <c r="AV299" s="14" t="s">
        <v>85</v>
      </c>
      <c r="AW299" s="14" t="s">
        <v>39</v>
      </c>
      <c r="AX299" s="14" t="s">
        <v>22</v>
      </c>
      <c r="AY299" s="251" t="s">
        <v>164</v>
      </c>
    </row>
    <row r="300" s="2" customFormat="1" ht="14.4" customHeight="1">
      <c r="A300" s="39"/>
      <c r="B300" s="40"/>
      <c r="C300" s="213" t="s">
        <v>437</v>
      </c>
      <c r="D300" s="213" t="s">
        <v>166</v>
      </c>
      <c r="E300" s="214" t="s">
        <v>509</v>
      </c>
      <c r="F300" s="215" t="s">
        <v>510</v>
      </c>
      <c r="G300" s="216" t="s">
        <v>169</v>
      </c>
      <c r="H300" s="217">
        <v>2175</v>
      </c>
      <c r="I300" s="218"/>
      <c r="J300" s="219">
        <f>ROUND(I300*H300,2)</f>
        <v>0</v>
      </c>
      <c r="K300" s="215" t="s">
        <v>170</v>
      </c>
      <c r="L300" s="45"/>
      <c r="M300" s="220" t="s">
        <v>20</v>
      </c>
      <c r="N300" s="221" t="s">
        <v>48</v>
      </c>
      <c r="O300" s="85"/>
      <c r="P300" s="222">
        <f>O300*H300</f>
        <v>0</v>
      </c>
      <c r="Q300" s="222">
        <v>0.46000000000000002</v>
      </c>
      <c r="R300" s="222">
        <f>Q300*H300</f>
        <v>1000.5</v>
      </c>
      <c r="S300" s="222">
        <v>0</v>
      </c>
      <c r="T300" s="223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24" t="s">
        <v>171</v>
      </c>
      <c r="AT300" s="224" t="s">
        <v>166</v>
      </c>
      <c r="AU300" s="224" t="s">
        <v>85</v>
      </c>
      <c r="AY300" s="18" t="s">
        <v>164</v>
      </c>
      <c r="BE300" s="225">
        <f>IF(N300="základní",J300,0)</f>
        <v>0</v>
      </c>
      <c r="BF300" s="225">
        <f>IF(N300="snížená",J300,0)</f>
        <v>0</v>
      </c>
      <c r="BG300" s="225">
        <f>IF(N300="zákl. přenesená",J300,0)</f>
        <v>0</v>
      </c>
      <c r="BH300" s="225">
        <f>IF(N300="sníž. přenesená",J300,0)</f>
        <v>0</v>
      </c>
      <c r="BI300" s="225">
        <f>IF(N300="nulová",J300,0)</f>
        <v>0</v>
      </c>
      <c r="BJ300" s="18" t="s">
        <v>22</v>
      </c>
      <c r="BK300" s="225">
        <f>ROUND(I300*H300,2)</f>
        <v>0</v>
      </c>
      <c r="BL300" s="18" t="s">
        <v>171</v>
      </c>
      <c r="BM300" s="224" t="s">
        <v>955</v>
      </c>
    </row>
    <row r="301" s="2" customFormat="1">
      <c r="A301" s="39"/>
      <c r="B301" s="40"/>
      <c r="C301" s="41"/>
      <c r="D301" s="226" t="s">
        <v>173</v>
      </c>
      <c r="E301" s="41"/>
      <c r="F301" s="227" t="s">
        <v>512</v>
      </c>
      <c r="G301" s="41"/>
      <c r="H301" s="41"/>
      <c r="I301" s="228"/>
      <c r="J301" s="41"/>
      <c r="K301" s="41"/>
      <c r="L301" s="45"/>
      <c r="M301" s="229"/>
      <c r="N301" s="230"/>
      <c r="O301" s="85"/>
      <c r="P301" s="85"/>
      <c r="Q301" s="85"/>
      <c r="R301" s="85"/>
      <c r="S301" s="85"/>
      <c r="T301" s="86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T301" s="18" t="s">
        <v>173</v>
      </c>
      <c r="AU301" s="18" t="s">
        <v>85</v>
      </c>
    </row>
    <row r="302" s="13" customFormat="1">
      <c r="A302" s="13"/>
      <c r="B302" s="231"/>
      <c r="C302" s="232"/>
      <c r="D302" s="226" t="s">
        <v>175</v>
      </c>
      <c r="E302" s="233" t="s">
        <v>20</v>
      </c>
      <c r="F302" s="234" t="s">
        <v>956</v>
      </c>
      <c r="G302" s="232"/>
      <c r="H302" s="233" t="s">
        <v>20</v>
      </c>
      <c r="I302" s="235"/>
      <c r="J302" s="232"/>
      <c r="K302" s="232"/>
      <c r="L302" s="236"/>
      <c r="M302" s="237"/>
      <c r="N302" s="238"/>
      <c r="O302" s="238"/>
      <c r="P302" s="238"/>
      <c r="Q302" s="238"/>
      <c r="R302" s="238"/>
      <c r="S302" s="238"/>
      <c r="T302" s="239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0" t="s">
        <v>175</v>
      </c>
      <c r="AU302" s="240" t="s">
        <v>85</v>
      </c>
      <c r="AV302" s="13" t="s">
        <v>22</v>
      </c>
      <c r="AW302" s="13" t="s">
        <v>39</v>
      </c>
      <c r="AX302" s="13" t="s">
        <v>77</v>
      </c>
      <c r="AY302" s="240" t="s">
        <v>164</v>
      </c>
    </row>
    <row r="303" s="13" customFormat="1">
      <c r="A303" s="13"/>
      <c r="B303" s="231"/>
      <c r="C303" s="232"/>
      <c r="D303" s="226" t="s">
        <v>175</v>
      </c>
      <c r="E303" s="233" t="s">
        <v>20</v>
      </c>
      <c r="F303" s="234" t="s">
        <v>957</v>
      </c>
      <c r="G303" s="232"/>
      <c r="H303" s="233" t="s">
        <v>20</v>
      </c>
      <c r="I303" s="235"/>
      <c r="J303" s="232"/>
      <c r="K303" s="232"/>
      <c r="L303" s="236"/>
      <c r="M303" s="237"/>
      <c r="N303" s="238"/>
      <c r="O303" s="238"/>
      <c r="P303" s="238"/>
      <c r="Q303" s="238"/>
      <c r="R303" s="238"/>
      <c r="S303" s="238"/>
      <c r="T303" s="239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0" t="s">
        <v>175</v>
      </c>
      <c r="AU303" s="240" t="s">
        <v>85</v>
      </c>
      <c r="AV303" s="13" t="s">
        <v>22</v>
      </c>
      <c r="AW303" s="13" t="s">
        <v>39</v>
      </c>
      <c r="AX303" s="13" t="s">
        <v>77</v>
      </c>
      <c r="AY303" s="240" t="s">
        <v>164</v>
      </c>
    </row>
    <row r="304" s="14" customFormat="1">
      <c r="A304" s="14"/>
      <c r="B304" s="241"/>
      <c r="C304" s="242"/>
      <c r="D304" s="226" t="s">
        <v>175</v>
      </c>
      <c r="E304" s="243" t="s">
        <v>20</v>
      </c>
      <c r="F304" s="244" t="s">
        <v>958</v>
      </c>
      <c r="G304" s="242"/>
      <c r="H304" s="245">
        <v>190</v>
      </c>
      <c r="I304" s="246"/>
      <c r="J304" s="242"/>
      <c r="K304" s="242"/>
      <c r="L304" s="247"/>
      <c r="M304" s="248"/>
      <c r="N304" s="249"/>
      <c r="O304" s="249"/>
      <c r="P304" s="249"/>
      <c r="Q304" s="249"/>
      <c r="R304" s="249"/>
      <c r="S304" s="249"/>
      <c r="T304" s="250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1" t="s">
        <v>175</v>
      </c>
      <c r="AU304" s="251" t="s">
        <v>85</v>
      </c>
      <c r="AV304" s="14" t="s">
        <v>85</v>
      </c>
      <c r="AW304" s="14" t="s">
        <v>39</v>
      </c>
      <c r="AX304" s="14" t="s">
        <v>77</v>
      </c>
      <c r="AY304" s="251" t="s">
        <v>164</v>
      </c>
    </row>
    <row r="305" s="13" customFormat="1">
      <c r="A305" s="13"/>
      <c r="B305" s="231"/>
      <c r="C305" s="232"/>
      <c r="D305" s="226" t="s">
        <v>175</v>
      </c>
      <c r="E305" s="233" t="s">
        <v>20</v>
      </c>
      <c r="F305" s="234" t="s">
        <v>959</v>
      </c>
      <c r="G305" s="232"/>
      <c r="H305" s="233" t="s">
        <v>20</v>
      </c>
      <c r="I305" s="235"/>
      <c r="J305" s="232"/>
      <c r="K305" s="232"/>
      <c r="L305" s="236"/>
      <c r="M305" s="237"/>
      <c r="N305" s="238"/>
      <c r="O305" s="238"/>
      <c r="P305" s="238"/>
      <c r="Q305" s="238"/>
      <c r="R305" s="238"/>
      <c r="S305" s="238"/>
      <c r="T305" s="239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0" t="s">
        <v>175</v>
      </c>
      <c r="AU305" s="240" t="s">
        <v>85</v>
      </c>
      <c r="AV305" s="13" t="s">
        <v>22</v>
      </c>
      <c r="AW305" s="13" t="s">
        <v>39</v>
      </c>
      <c r="AX305" s="13" t="s">
        <v>77</v>
      </c>
      <c r="AY305" s="240" t="s">
        <v>164</v>
      </c>
    </row>
    <row r="306" s="13" customFormat="1">
      <c r="A306" s="13"/>
      <c r="B306" s="231"/>
      <c r="C306" s="232"/>
      <c r="D306" s="226" t="s">
        <v>175</v>
      </c>
      <c r="E306" s="233" t="s">
        <v>20</v>
      </c>
      <c r="F306" s="234" t="s">
        <v>960</v>
      </c>
      <c r="G306" s="232"/>
      <c r="H306" s="233" t="s">
        <v>20</v>
      </c>
      <c r="I306" s="235"/>
      <c r="J306" s="232"/>
      <c r="K306" s="232"/>
      <c r="L306" s="236"/>
      <c r="M306" s="237"/>
      <c r="N306" s="238"/>
      <c r="O306" s="238"/>
      <c r="P306" s="238"/>
      <c r="Q306" s="238"/>
      <c r="R306" s="238"/>
      <c r="S306" s="238"/>
      <c r="T306" s="239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0" t="s">
        <v>175</v>
      </c>
      <c r="AU306" s="240" t="s">
        <v>85</v>
      </c>
      <c r="AV306" s="13" t="s">
        <v>22</v>
      </c>
      <c r="AW306" s="13" t="s">
        <v>39</v>
      </c>
      <c r="AX306" s="13" t="s">
        <v>77</v>
      </c>
      <c r="AY306" s="240" t="s">
        <v>164</v>
      </c>
    </row>
    <row r="307" s="14" customFormat="1">
      <c r="A307" s="14"/>
      <c r="B307" s="241"/>
      <c r="C307" s="242"/>
      <c r="D307" s="226" t="s">
        <v>175</v>
      </c>
      <c r="E307" s="243" t="s">
        <v>20</v>
      </c>
      <c r="F307" s="244" t="s">
        <v>961</v>
      </c>
      <c r="G307" s="242"/>
      <c r="H307" s="245">
        <v>1985</v>
      </c>
      <c r="I307" s="246"/>
      <c r="J307" s="242"/>
      <c r="K307" s="242"/>
      <c r="L307" s="247"/>
      <c r="M307" s="248"/>
      <c r="N307" s="249"/>
      <c r="O307" s="249"/>
      <c r="P307" s="249"/>
      <c r="Q307" s="249"/>
      <c r="R307" s="249"/>
      <c r="S307" s="249"/>
      <c r="T307" s="250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1" t="s">
        <v>175</v>
      </c>
      <c r="AU307" s="251" t="s">
        <v>85</v>
      </c>
      <c r="AV307" s="14" t="s">
        <v>85</v>
      </c>
      <c r="AW307" s="14" t="s">
        <v>39</v>
      </c>
      <c r="AX307" s="14" t="s">
        <v>77</v>
      </c>
      <c r="AY307" s="251" t="s">
        <v>164</v>
      </c>
    </row>
    <row r="308" s="15" customFormat="1">
      <c r="A308" s="15"/>
      <c r="B308" s="252"/>
      <c r="C308" s="253"/>
      <c r="D308" s="226" t="s">
        <v>175</v>
      </c>
      <c r="E308" s="254" t="s">
        <v>20</v>
      </c>
      <c r="F308" s="255" t="s">
        <v>225</v>
      </c>
      <c r="G308" s="253"/>
      <c r="H308" s="256">
        <v>2175</v>
      </c>
      <c r="I308" s="257"/>
      <c r="J308" s="253"/>
      <c r="K308" s="253"/>
      <c r="L308" s="258"/>
      <c r="M308" s="259"/>
      <c r="N308" s="260"/>
      <c r="O308" s="260"/>
      <c r="P308" s="260"/>
      <c r="Q308" s="260"/>
      <c r="R308" s="260"/>
      <c r="S308" s="260"/>
      <c r="T308" s="261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T308" s="262" t="s">
        <v>175</v>
      </c>
      <c r="AU308" s="262" t="s">
        <v>85</v>
      </c>
      <c r="AV308" s="15" t="s">
        <v>171</v>
      </c>
      <c r="AW308" s="15" t="s">
        <v>39</v>
      </c>
      <c r="AX308" s="15" t="s">
        <v>22</v>
      </c>
      <c r="AY308" s="262" t="s">
        <v>164</v>
      </c>
    </row>
    <row r="309" s="2" customFormat="1" ht="14.4" customHeight="1">
      <c r="A309" s="39"/>
      <c r="B309" s="40"/>
      <c r="C309" s="213" t="s">
        <v>446</v>
      </c>
      <c r="D309" s="213" t="s">
        <v>166</v>
      </c>
      <c r="E309" s="214" t="s">
        <v>516</v>
      </c>
      <c r="F309" s="215" t="s">
        <v>517</v>
      </c>
      <c r="G309" s="216" t="s">
        <v>169</v>
      </c>
      <c r="H309" s="217">
        <v>157</v>
      </c>
      <c r="I309" s="218"/>
      <c r="J309" s="219">
        <f>ROUND(I309*H309,2)</f>
        <v>0</v>
      </c>
      <c r="K309" s="215" t="s">
        <v>170</v>
      </c>
      <c r="L309" s="45"/>
      <c r="M309" s="220" t="s">
        <v>20</v>
      </c>
      <c r="N309" s="221" t="s">
        <v>48</v>
      </c>
      <c r="O309" s="85"/>
      <c r="P309" s="222">
        <f>O309*H309</f>
        <v>0</v>
      </c>
      <c r="Q309" s="222">
        <v>0.18462999999999999</v>
      </c>
      <c r="R309" s="222">
        <f>Q309*H309</f>
        <v>28.986909999999998</v>
      </c>
      <c r="S309" s="222">
        <v>0</v>
      </c>
      <c r="T309" s="223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24" t="s">
        <v>171</v>
      </c>
      <c r="AT309" s="224" t="s">
        <v>166</v>
      </c>
      <c r="AU309" s="224" t="s">
        <v>85</v>
      </c>
      <c r="AY309" s="18" t="s">
        <v>164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8" t="s">
        <v>22</v>
      </c>
      <c r="BK309" s="225">
        <f>ROUND(I309*H309,2)</f>
        <v>0</v>
      </c>
      <c r="BL309" s="18" t="s">
        <v>171</v>
      </c>
      <c r="BM309" s="224" t="s">
        <v>962</v>
      </c>
    </row>
    <row r="310" s="2" customFormat="1">
      <c r="A310" s="39"/>
      <c r="B310" s="40"/>
      <c r="C310" s="41"/>
      <c r="D310" s="226" t="s">
        <v>173</v>
      </c>
      <c r="E310" s="41"/>
      <c r="F310" s="227" t="s">
        <v>519</v>
      </c>
      <c r="G310" s="41"/>
      <c r="H310" s="41"/>
      <c r="I310" s="228"/>
      <c r="J310" s="41"/>
      <c r="K310" s="41"/>
      <c r="L310" s="45"/>
      <c r="M310" s="229"/>
      <c r="N310" s="230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173</v>
      </c>
      <c r="AU310" s="18" t="s">
        <v>85</v>
      </c>
    </row>
    <row r="311" s="13" customFormat="1">
      <c r="A311" s="13"/>
      <c r="B311" s="231"/>
      <c r="C311" s="232"/>
      <c r="D311" s="226" t="s">
        <v>175</v>
      </c>
      <c r="E311" s="233" t="s">
        <v>20</v>
      </c>
      <c r="F311" s="234" t="s">
        <v>963</v>
      </c>
      <c r="G311" s="232"/>
      <c r="H311" s="233" t="s">
        <v>20</v>
      </c>
      <c r="I311" s="235"/>
      <c r="J311" s="232"/>
      <c r="K311" s="232"/>
      <c r="L311" s="236"/>
      <c r="M311" s="237"/>
      <c r="N311" s="238"/>
      <c r="O311" s="238"/>
      <c r="P311" s="238"/>
      <c r="Q311" s="238"/>
      <c r="R311" s="238"/>
      <c r="S311" s="238"/>
      <c r="T311" s="239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0" t="s">
        <v>175</v>
      </c>
      <c r="AU311" s="240" t="s">
        <v>85</v>
      </c>
      <c r="AV311" s="13" t="s">
        <v>22</v>
      </c>
      <c r="AW311" s="13" t="s">
        <v>39</v>
      </c>
      <c r="AX311" s="13" t="s">
        <v>77</v>
      </c>
      <c r="AY311" s="240" t="s">
        <v>164</v>
      </c>
    </row>
    <row r="312" s="14" customFormat="1">
      <c r="A312" s="14"/>
      <c r="B312" s="241"/>
      <c r="C312" s="242"/>
      <c r="D312" s="226" t="s">
        <v>175</v>
      </c>
      <c r="E312" s="243" t="s">
        <v>20</v>
      </c>
      <c r="F312" s="244" t="s">
        <v>964</v>
      </c>
      <c r="G312" s="242"/>
      <c r="H312" s="245">
        <v>157</v>
      </c>
      <c r="I312" s="246"/>
      <c r="J312" s="242"/>
      <c r="K312" s="242"/>
      <c r="L312" s="247"/>
      <c r="M312" s="248"/>
      <c r="N312" s="249"/>
      <c r="O312" s="249"/>
      <c r="P312" s="249"/>
      <c r="Q312" s="249"/>
      <c r="R312" s="249"/>
      <c r="S312" s="249"/>
      <c r="T312" s="250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1" t="s">
        <v>175</v>
      </c>
      <c r="AU312" s="251" t="s">
        <v>85</v>
      </c>
      <c r="AV312" s="14" t="s">
        <v>85</v>
      </c>
      <c r="AW312" s="14" t="s">
        <v>39</v>
      </c>
      <c r="AX312" s="14" t="s">
        <v>22</v>
      </c>
      <c r="AY312" s="251" t="s">
        <v>164</v>
      </c>
    </row>
    <row r="313" s="2" customFormat="1" ht="14.4" customHeight="1">
      <c r="A313" s="39"/>
      <c r="B313" s="40"/>
      <c r="C313" s="213" t="s">
        <v>453</v>
      </c>
      <c r="D313" s="213" t="s">
        <v>166</v>
      </c>
      <c r="E313" s="214" t="s">
        <v>523</v>
      </c>
      <c r="F313" s="215" t="s">
        <v>524</v>
      </c>
      <c r="G313" s="216" t="s">
        <v>169</v>
      </c>
      <c r="H313" s="217">
        <v>8</v>
      </c>
      <c r="I313" s="218"/>
      <c r="J313" s="219">
        <f>ROUND(I313*H313,2)</f>
        <v>0</v>
      </c>
      <c r="K313" s="215" t="s">
        <v>170</v>
      </c>
      <c r="L313" s="45"/>
      <c r="M313" s="220" t="s">
        <v>20</v>
      </c>
      <c r="N313" s="221" t="s">
        <v>48</v>
      </c>
      <c r="O313" s="85"/>
      <c r="P313" s="222">
        <f>O313*H313</f>
        <v>0</v>
      </c>
      <c r="Q313" s="222">
        <v>0.23000000000000001</v>
      </c>
      <c r="R313" s="222">
        <f>Q313*H313</f>
        <v>1.8400000000000001</v>
      </c>
      <c r="S313" s="222">
        <v>0</v>
      </c>
      <c r="T313" s="223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24" t="s">
        <v>171</v>
      </c>
      <c r="AT313" s="224" t="s">
        <v>166</v>
      </c>
      <c r="AU313" s="224" t="s">
        <v>85</v>
      </c>
      <c r="AY313" s="18" t="s">
        <v>164</v>
      </c>
      <c r="BE313" s="225">
        <f>IF(N313="základní",J313,0)</f>
        <v>0</v>
      </c>
      <c r="BF313" s="225">
        <f>IF(N313="snížená",J313,0)</f>
        <v>0</v>
      </c>
      <c r="BG313" s="225">
        <f>IF(N313="zákl. přenesená",J313,0)</f>
        <v>0</v>
      </c>
      <c r="BH313" s="225">
        <f>IF(N313="sníž. přenesená",J313,0)</f>
        <v>0</v>
      </c>
      <c r="BI313" s="225">
        <f>IF(N313="nulová",J313,0)</f>
        <v>0</v>
      </c>
      <c r="BJ313" s="18" t="s">
        <v>22</v>
      </c>
      <c r="BK313" s="225">
        <f>ROUND(I313*H313,2)</f>
        <v>0</v>
      </c>
      <c r="BL313" s="18" t="s">
        <v>171</v>
      </c>
      <c r="BM313" s="224" t="s">
        <v>965</v>
      </c>
    </row>
    <row r="314" s="2" customFormat="1">
      <c r="A314" s="39"/>
      <c r="B314" s="40"/>
      <c r="C314" s="41"/>
      <c r="D314" s="226" t="s">
        <v>173</v>
      </c>
      <c r="E314" s="41"/>
      <c r="F314" s="227" t="s">
        <v>526</v>
      </c>
      <c r="G314" s="41"/>
      <c r="H314" s="41"/>
      <c r="I314" s="228"/>
      <c r="J314" s="41"/>
      <c r="K314" s="41"/>
      <c r="L314" s="45"/>
      <c r="M314" s="229"/>
      <c r="N314" s="230"/>
      <c r="O314" s="85"/>
      <c r="P314" s="85"/>
      <c r="Q314" s="85"/>
      <c r="R314" s="85"/>
      <c r="S314" s="85"/>
      <c r="T314" s="86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173</v>
      </c>
      <c r="AU314" s="18" t="s">
        <v>85</v>
      </c>
    </row>
    <row r="315" s="13" customFormat="1">
      <c r="A315" s="13"/>
      <c r="B315" s="231"/>
      <c r="C315" s="232"/>
      <c r="D315" s="226" t="s">
        <v>175</v>
      </c>
      <c r="E315" s="233" t="s">
        <v>20</v>
      </c>
      <c r="F315" s="234" t="s">
        <v>966</v>
      </c>
      <c r="G315" s="232"/>
      <c r="H315" s="233" t="s">
        <v>20</v>
      </c>
      <c r="I315" s="235"/>
      <c r="J315" s="232"/>
      <c r="K315" s="232"/>
      <c r="L315" s="236"/>
      <c r="M315" s="237"/>
      <c r="N315" s="238"/>
      <c r="O315" s="238"/>
      <c r="P315" s="238"/>
      <c r="Q315" s="238"/>
      <c r="R315" s="238"/>
      <c r="S315" s="238"/>
      <c r="T315" s="239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0" t="s">
        <v>175</v>
      </c>
      <c r="AU315" s="240" t="s">
        <v>85</v>
      </c>
      <c r="AV315" s="13" t="s">
        <v>22</v>
      </c>
      <c r="AW315" s="13" t="s">
        <v>39</v>
      </c>
      <c r="AX315" s="13" t="s">
        <v>77</v>
      </c>
      <c r="AY315" s="240" t="s">
        <v>164</v>
      </c>
    </row>
    <row r="316" s="14" customFormat="1">
      <c r="A316" s="14"/>
      <c r="B316" s="241"/>
      <c r="C316" s="242"/>
      <c r="D316" s="226" t="s">
        <v>175</v>
      </c>
      <c r="E316" s="243" t="s">
        <v>20</v>
      </c>
      <c r="F316" s="244" t="s">
        <v>967</v>
      </c>
      <c r="G316" s="242"/>
      <c r="H316" s="245">
        <v>8</v>
      </c>
      <c r="I316" s="246"/>
      <c r="J316" s="242"/>
      <c r="K316" s="242"/>
      <c r="L316" s="247"/>
      <c r="M316" s="248"/>
      <c r="N316" s="249"/>
      <c r="O316" s="249"/>
      <c r="P316" s="249"/>
      <c r="Q316" s="249"/>
      <c r="R316" s="249"/>
      <c r="S316" s="249"/>
      <c r="T316" s="250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1" t="s">
        <v>175</v>
      </c>
      <c r="AU316" s="251" t="s">
        <v>85</v>
      </c>
      <c r="AV316" s="14" t="s">
        <v>85</v>
      </c>
      <c r="AW316" s="14" t="s">
        <v>39</v>
      </c>
      <c r="AX316" s="14" t="s">
        <v>22</v>
      </c>
      <c r="AY316" s="251" t="s">
        <v>164</v>
      </c>
    </row>
    <row r="317" s="2" customFormat="1" ht="14.4" customHeight="1">
      <c r="A317" s="39"/>
      <c r="B317" s="40"/>
      <c r="C317" s="213" t="s">
        <v>459</v>
      </c>
      <c r="D317" s="213" t="s">
        <v>166</v>
      </c>
      <c r="E317" s="214" t="s">
        <v>529</v>
      </c>
      <c r="F317" s="215" t="s">
        <v>530</v>
      </c>
      <c r="G317" s="216" t="s">
        <v>169</v>
      </c>
      <c r="H317" s="217">
        <v>308</v>
      </c>
      <c r="I317" s="218"/>
      <c r="J317" s="219">
        <f>ROUND(I317*H317,2)</f>
        <v>0</v>
      </c>
      <c r="K317" s="215" t="s">
        <v>170</v>
      </c>
      <c r="L317" s="45"/>
      <c r="M317" s="220" t="s">
        <v>20</v>
      </c>
      <c r="N317" s="221" t="s">
        <v>48</v>
      </c>
      <c r="O317" s="85"/>
      <c r="P317" s="222">
        <f>O317*H317</f>
        <v>0</v>
      </c>
      <c r="Q317" s="222">
        <v>0.00060999999999999997</v>
      </c>
      <c r="R317" s="222">
        <f>Q317*H317</f>
        <v>0.18787999999999999</v>
      </c>
      <c r="S317" s="222">
        <v>0</v>
      </c>
      <c r="T317" s="223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24" t="s">
        <v>171</v>
      </c>
      <c r="AT317" s="224" t="s">
        <v>166</v>
      </c>
      <c r="AU317" s="224" t="s">
        <v>85</v>
      </c>
      <c r="AY317" s="18" t="s">
        <v>164</v>
      </c>
      <c r="BE317" s="225">
        <f>IF(N317="základní",J317,0)</f>
        <v>0</v>
      </c>
      <c r="BF317" s="225">
        <f>IF(N317="snížená",J317,0)</f>
        <v>0</v>
      </c>
      <c r="BG317" s="225">
        <f>IF(N317="zákl. přenesená",J317,0)</f>
        <v>0</v>
      </c>
      <c r="BH317" s="225">
        <f>IF(N317="sníž. přenesená",J317,0)</f>
        <v>0</v>
      </c>
      <c r="BI317" s="225">
        <f>IF(N317="nulová",J317,0)</f>
        <v>0</v>
      </c>
      <c r="BJ317" s="18" t="s">
        <v>22</v>
      </c>
      <c r="BK317" s="225">
        <f>ROUND(I317*H317,2)</f>
        <v>0</v>
      </c>
      <c r="BL317" s="18" t="s">
        <v>171</v>
      </c>
      <c r="BM317" s="224" t="s">
        <v>968</v>
      </c>
    </row>
    <row r="318" s="2" customFormat="1">
      <c r="A318" s="39"/>
      <c r="B318" s="40"/>
      <c r="C318" s="41"/>
      <c r="D318" s="226" t="s">
        <v>173</v>
      </c>
      <c r="E318" s="41"/>
      <c r="F318" s="227" t="s">
        <v>532</v>
      </c>
      <c r="G318" s="41"/>
      <c r="H318" s="41"/>
      <c r="I318" s="228"/>
      <c r="J318" s="41"/>
      <c r="K318" s="41"/>
      <c r="L318" s="45"/>
      <c r="M318" s="229"/>
      <c r="N318" s="230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173</v>
      </c>
      <c r="AU318" s="18" t="s">
        <v>85</v>
      </c>
    </row>
    <row r="319" s="13" customFormat="1">
      <c r="A319" s="13"/>
      <c r="B319" s="231"/>
      <c r="C319" s="232"/>
      <c r="D319" s="226" t="s">
        <v>175</v>
      </c>
      <c r="E319" s="233" t="s">
        <v>20</v>
      </c>
      <c r="F319" s="234" t="s">
        <v>533</v>
      </c>
      <c r="G319" s="232"/>
      <c r="H319" s="233" t="s">
        <v>20</v>
      </c>
      <c r="I319" s="235"/>
      <c r="J319" s="232"/>
      <c r="K319" s="232"/>
      <c r="L319" s="236"/>
      <c r="M319" s="237"/>
      <c r="N319" s="238"/>
      <c r="O319" s="238"/>
      <c r="P319" s="238"/>
      <c r="Q319" s="238"/>
      <c r="R319" s="238"/>
      <c r="S319" s="238"/>
      <c r="T319" s="239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0" t="s">
        <v>175</v>
      </c>
      <c r="AU319" s="240" t="s">
        <v>85</v>
      </c>
      <c r="AV319" s="13" t="s">
        <v>22</v>
      </c>
      <c r="AW319" s="13" t="s">
        <v>39</v>
      </c>
      <c r="AX319" s="13" t="s">
        <v>77</v>
      </c>
      <c r="AY319" s="240" t="s">
        <v>164</v>
      </c>
    </row>
    <row r="320" s="13" customFormat="1">
      <c r="A320" s="13"/>
      <c r="B320" s="231"/>
      <c r="C320" s="232"/>
      <c r="D320" s="226" t="s">
        <v>175</v>
      </c>
      <c r="E320" s="233" t="s">
        <v>20</v>
      </c>
      <c r="F320" s="234" t="s">
        <v>969</v>
      </c>
      <c r="G320" s="232"/>
      <c r="H320" s="233" t="s">
        <v>20</v>
      </c>
      <c r="I320" s="235"/>
      <c r="J320" s="232"/>
      <c r="K320" s="232"/>
      <c r="L320" s="236"/>
      <c r="M320" s="237"/>
      <c r="N320" s="238"/>
      <c r="O320" s="238"/>
      <c r="P320" s="238"/>
      <c r="Q320" s="238"/>
      <c r="R320" s="238"/>
      <c r="S320" s="238"/>
      <c r="T320" s="239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0" t="s">
        <v>175</v>
      </c>
      <c r="AU320" s="240" t="s">
        <v>85</v>
      </c>
      <c r="AV320" s="13" t="s">
        <v>22</v>
      </c>
      <c r="AW320" s="13" t="s">
        <v>39</v>
      </c>
      <c r="AX320" s="13" t="s">
        <v>77</v>
      </c>
      <c r="AY320" s="240" t="s">
        <v>164</v>
      </c>
    </row>
    <row r="321" s="14" customFormat="1">
      <c r="A321" s="14"/>
      <c r="B321" s="241"/>
      <c r="C321" s="242"/>
      <c r="D321" s="226" t="s">
        <v>175</v>
      </c>
      <c r="E321" s="243" t="s">
        <v>20</v>
      </c>
      <c r="F321" s="244" t="s">
        <v>970</v>
      </c>
      <c r="G321" s="242"/>
      <c r="H321" s="245">
        <v>150</v>
      </c>
      <c r="I321" s="246"/>
      <c r="J321" s="242"/>
      <c r="K321" s="242"/>
      <c r="L321" s="247"/>
      <c r="M321" s="248"/>
      <c r="N321" s="249"/>
      <c r="O321" s="249"/>
      <c r="P321" s="249"/>
      <c r="Q321" s="249"/>
      <c r="R321" s="249"/>
      <c r="S321" s="249"/>
      <c r="T321" s="250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1" t="s">
        <v>175</v>
      </c>
      <c r="AU321" s="251" t="s">
        <v>85</v>
      </c>
      <c r="AV321" s="14" t="s">
        <v>85</v>
      </c>
      <c r="AW321" s="14" t="s">
        <v>39</v>
      </c>
      <c r="AX321" s="14" t="s">
        <v>77</v>
      </c>
      <c r="AY321" s="251" t="s">
        <v>164</v>
      </c>
    </row>
    <row r="322" s="13" customFormat="1">
      <c r="A322" s="13"/>
      <c r="B322" s="231"/>
      <c r="C322" s="232"/>
      <c r="D322" s="226" t="s">
        <v>175</v>
      </c>
      <c r="E322" s="233" t="s">
        <v>20</v>
      </c>
      <c r="F322" s="234" t="s">
        <v>536</v>
      </c>
      <c r="G322" s="232"/>
      <c r="H322" s="233" t="s">
        <v>20</v>
      </c>
      <c r="I322" s="235"/>
      <c r="J322" s="232"/>
      <c r="K322" s="232"/>
      <c r="L322" s="236"/>
      <c r="M322" s="237"/>
      <c r="N322" s="238"/>
      <c r="O322" s="238"/>
      <c r="P322" s="238"/>
      <c r="Q322" s="238"/>
      <c r="R322" s="238"/>
      <c r="S322" s="238"/>
      <c r="T322" s="239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0" t="s">
        <v>175</v>
      </c>
      <c r="AU322" s="240" t="s">
        <v>85</v>
      </c>
      <c r="AV322" s="13" t="s">
        <v>22</v>
      </c>
      <c r="AW322" s="13" t="s">
        <v>39</v>
      </c>
      <c r="AX322" s="13" t="s">
        <v>77</v>
      </c>
      <c r="AY322" s="240" t="s">
        <v>164</v>
      </c>
    </row>
    <row r="323" s="13" customFormat="1">
      <c r="A323" s="13"/>
      <c r="B323" s="231"/>
      <c r="C323" s="232"/>
      <c r="D323" s="226" t="s">
        <v>175</v>
      </c>
      <c r="E323" s="233" t="s">
        <v>20</v>
      </c>
      <c r="F323" s="234" t="s">
        <v>971</v>
      </c>
      <c r="G323" s="232"/>
      <c r="H323" s="233" t="s">
        <v>20</v>
      </c>
      <c r="I323" s="235"/>
      <c r="J323" s="232"/>
      <c r="K323" s="232"/>
      <c r="L323" s="236"/>
      <c r="M323" s="237"/>
      <c r="N323" s="238"/>
      <c r="O323" s="238"/>
      <c r="P323" s="238"/>
      <c r="Q323" s="238"/>
      <c r="R323" s="238"/>
      <c r="S323" s="238"/>
      <c r="T323" s="239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0" t="s">
        <v>175</v>
      </c>
      <c r="AU323" s="240" t="s">
        <v>85</v>
      </c>
      <c r="AV323" s="13" t="s">
        <v>22</v>
      </c>
      <c r="AW323" s="13" t="s">
        <v>39</v>
      </c>
      <c r="AX323" s="13" t="s">
        <v>77</v>
      </c>
      <c r="AY323" s="240" t="s">
        <v>164</v>
      </c>
    </row>
    <row r="324" s="14" customFormat="1">
      <c r="A324" s="14"/>
      <c r="B324" s="241"/>
      <c r="C324" s="242"/>
      <c r="D324" s="226" t="s">
        <v>175</v>
      </c>
      <c r="E324" s="243" t="s">
        <v>20</v>
      </c>
      <c r="F324" s="244" t="s">
        <v>972</v>
      </c>
      <c r="G324" s="242"/>
      <c r="H324" s="245">
        <v>158</v>
      </c>
      <c r="I324" s="246"/>
      <c r="J324" s="242"/>
      <c r="K324" s="242"/>
      <c r="L324" s="247"/>
      <c r="M324" s="248"/>
      <c r="N324" s="249"/>
      <c r="O324" s="249"/>
      <c r="P324" s="249"/>
      <c r="Q324" s="249"/>
      <c r="R324" s="249"/>
      <c r="S324" s="249"/>
      <c r="T324" s="250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1" t="s">
        <v>175</v>
      </c>
      <c r="AU324" s="251" t="s">
        <v>85</v>
      </c>
      <c r="AV324" s="14" t="s">
        <v>85</v>
      </c>
      <c r="AW324" s="14" t="s">
        <v>39</v>
      </c>
      <c r="AX324" s="14" t="s">
        <v>77</v>
      </c>
      <c r="AY324" s="251" t="s">
        <v>164</v>
      </c>
    </row>
    <row r="325" s="15" customFormat="1">
      <c r="A325" s="15"/>
      <c r="B325" s="252"/>
      <c r="C325" s="253"/>
      <c r="D325" s="226" t="s">
        <v>175</v>
      </c>
      <c r="E325" s="254" t="s">
        <v>20</v>
      </c>
      <c r="F325" s="255" t="s">
        <v>225</v>
      </c>
      <c r="G325" s="253"/>
      <c r="H325" s="256">
        <v>308</v>
      </c>
      <c r="I325" s="257"/>
      <c r="J325" s="253"/>
      <c r="K325" s="253"/>
      <c r="L325" s="258"/>
      <c r="M325" s="259"/>
      <c r="N325" s="260"/>
      <c r="O325" s="260"/>
      <c r="P325" s="260"/>
      <c r="Q325" s="260"/>
      <c r="R325" s="260"/>
      <c r="S325" s="260"/>
      <c r="T325" s="261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62" t="s">
        <v>175</v>
      </c>
      <c r="AU325" s="262" t="s">
        <v>85</v>
      </c>
      <c r="AV325" s="15" t="s">
        <v>171</v>
      </c>
      <c r="AW325" s="15" t="s">
        <v>39</v>
      </c>
      <c r="AX325" s="15" t="s">
        <v>22</v>
      </c>
      <c r="AY325" s="262" t="s">
        <v>164</v>
      </c>
    </row>
    <row r="326" s="2" customFormat="1" ht="14.4" customHeight="1">
      <c r="A326" s="39"/>
      <c r="B326" s="40"/>
      <c r="C326" s="213" t="s">
        <v>465</v>
      </c>
      <c r="D326" s="213" t="s">
        <v>166</v>
      </c>
      <c r="E326" s="214" t="s">
        <v>540</v>
      </c>
      <c r="F326" s="215" t="s">
        <v>541</v>
      </c>
      <c r="G326" s="216" t="s">
        <v>169</v>
      </c>
      <c r="H326" s="217">
        <v>147</v>
      </c>
      <c r="I326" s="218"/>
      <c r="J326" s="219">
        <f>ROUND(I326*H326,2)</f>
        <v>0</v>
      </c>
      <c r="K326" s="215" t="s">
        <v>170</v>
      </c>
      <c r="L326" s="45"/>
      <c r="M326" s="220" t="s">
        <v>20</v>
      </c>
      <c r="N326" s="221" t="s">
        <v>48</v>
      </c>
      <c r="O326" s="85"/>
      <c r="P326" s="222">
        <f>O326*H326</f>
        <v>0</v>
      </c>
      <c r="Q326" s="222">
        <v>0.10373</v>
      </c>
      <c r="R326" s="222">
        <f>Q326*H326</f>
        <v>15.24831</v>
      </c>
      <c r="S326" s="222">
        <v>0</v>
      </c>
      <c r="T326" s="223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24" t="s">
        <v>171</v>
      </c>
      <c r="AT326" s="224" t="s">
        <v>166</v>
      </c>
      <c r="AU326" s="224" t="s">
        <v>85</v>
      </c>
      <c r="AY326" s="18" t="s">
        <v>164</v>
      </c>
      <c r="BE326" s="225">
        <f>IF(N326="základní",J326,0)</f>
        <v>0</v>
      </c>
      <c r="BF326" s="225">
        <f>IF(N326="snížená",J326,0)</f>
        <v>0</v>
      </c>
      <c r="BG326" s="225">
        <f>IF(N326="zákl. přenesená",J326,0)</f>
        <v>0</v>
      </c>
      <c r="BH326" s="225">
        <f>IF(N326="sníž. přenesená",J326,0)</f>
        <v>0</v>
      </c>
      <c r="BI326" s="225">
        <f>IF(N326="nulová",J326,0)</f>
        <v>0</v>
      </c>
      <c r="BJ326" s="18" t="s">
        <v>22</v>
      </c>
      <c r="BK326" s="225">
        <f>ROUND(I326*H326,2)</f>
        <v>0</v>
      </c>
      <c r="BL326" s="18" t="s">
        <v>171</v>
      </c>
      <c r="BM326" s="224" t="s">
        <v>973</v>
      </c>
    </row>
    <row r="327" s="2" customFormat="1">
      <c r="A327" s="39"/>
      <c r="B327" s="40"/>
      <c r="C327" s="41"/>
      <c r="D327" s="226" t="s">
        <v>173</v>
      </c>
      <c r="E327" s="41"/>
      <c r="F327" s="227" t="s">
        <v>543</v>
      </c>
      <c r="G327" s="41"/>
      <c r="H327" s="41"/>
      <c r="I327" s="228"/>
      <c r="J327" s="41"/>
      <c r="K327" s="41"/>
      <c r="L327" s="45"/>
      <c r="M327" s="229"/>
      <c r="N327" s="230"/>
      <c r="O327" s="85"/>
      <c r="P327" s="85"/>
      <c r="Q327" s="85"/>
      <c r="R327" s="85"/>
      <c r="S327" s="85"/>
      <c r="T327" s="86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T327" s="18" t="s">
        <v>173</v>
      </c>
      <c r="AU327" s="18" t="s">
        <v>85</v>
      </c>
    </row>
    <row r="328" s="13" customFormat="1">
      <c r="A328" s="13"/>
      <c r="B328" s="231"/>
      <c r="C328" s="232"/>
      <c r="D328" s="226" t="s">
        <v>175</v>
      </c>
      <c r="E328" s="233" t="s">
        <v>20</v>
      </c>
      <c r="F328" s="234" t="s">
        <v>974</v>
      </c>
      <c r="G328" s="232"/>
      <c r="H328" s="233" t="s">
        <v>20</v>
      </c>
      <c r="I328" s="235"/>
      <c r="J328" s="232"/>
      <c r="K328" s="232"/>
      <c r="L328" s="236"/>
      <c r="M328" s="237"/>
      <c r="N328" s="238"/>
      <c r="O328" s="238"/>
      <c r="P328" s="238"/>
      <c r="Q328" s="238"/>
      <c r="R328" s="238"/>
      <c r="S328" s="238"/>
      <c r="T328" s="239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0" t="s">
        <v>175</v>
      </c>
      <c r="AU328" s="240" t="s">
        <v>85</v>
      </c>
      <c r="AV328" s="13" t="s">
        <v>22</v>
      </c>
      <c r="AW328" s="13" t="s">
        <v>39</v>
      </c>
      <c r="AX328" s="13" t="s">
        <v>77</v>
      </c>
      <c r="AY328" s="240" t="s">
        <v>164</v>
      </c>
    </row>
    <row r="329" s="14" customFormat="1">
      <c r="A329" s="14"/>
      <c r="B329" s="241"/>
      <c r="C329" s="242"/>
      <c r="D329" s="226" t="s">
        <v>175</v>
      </c>
      <c r="E329" s="243" t="s">
        <v>20</v>
      </c>
      <c r="F329" s="244" t="s">
        <v>975</v>
      </c>
      <c r="G329" s="242"/>
      <c r="H329" s="245">
        <v>147</v>
      </c>
      <c r="I329" s="246"/>
      <c r="J329" s="242"/>
      <c r="K329" s="242"/>
      <c r="L329" s="247"/>
      <c r="M329" s="248"/>
      <c r="N329" s="249"/>
      <c r="O329" s="249"/>
      <c r="P329" s="249"/>
      <c r="Q329" s="249"/>
      <c r="R329" s="249"/>
      <c r="S329" s="249"/>
      <c r="T329" s="250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1" t="s">
        <v>175</v>
      </c>
      <c r="AU329" s="251" t="s">
        <v>85</v>
      </c>
      <c r="AV329" s="14" t="s">
        <v>85</v>
      </c>
      <c r="AW329" s="14" t="s">
        <v>39</v>
      </c>
      <c r="AX329" s="14" t="s">
        <v>22</v>
      </c>
      <c r="AY329" s="251" t="s">
        <v>164</v>
      </c>
    </row>
    <row r="330" s="2" customFormat="1" ht="14.4" customHeight="1">
      <c r="A330" s="39"/>
      <c r="B330" s="40"/>
      <c r="C330" s="213" t="s">
        <v>473</v>
      </c>
      <c r="D330" s="213" t="s">
        <v>166</v>
      </c>
      <c r="E330" s="214" t="s">
        <v>547</v>
      </c>
      <c r="F330" s="215" t="s">
        <v>548</v>
      </c>
      <c r="G330" s="216" t="s">
        <v>169</v>
      </c>
      <c r="H330" s="217">
        <v>3.375</v>
      </c>
      <c r="I330" s="218"/>
      <c r="J330" s="219">
        <f>ROUND(I330*H330,2)</f>
        <v>0</v>
      </c>
      <c r="K330" s="215" t="s">
        <v>170</v>
      </c>
      <c r="L330" s="45"/>
      <c r="M330" s="220" t="s">
        <v>20</v>
      </c>
      <c r="N330" s="221" t="s">
        <v>48</v>
      </c>
      <c r="O330" s="85"/>
      <c r="P330" s="222">
        <f>O330*H330</f>
        <v>0</v>
      </c>
      <c r="Q330" s="222">
        <v>0.19536000000000001</v>
      </c>
      <c r="R330" s="222">
        <f>Q330*H330</f>
        <v>0.65934000000000004</v>
      </c>
      <c r="S330" s="222">
        <v>0</v>
      </c>
      <c r="T330" s="223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24" t="s">
        <v>171</v>
      </c>
      <c r="AT330" s="224" t="s">
        <v>166</v>
      </c>
      <c r="AU330" s="224" t="s">
        <v>85</v>
      </c>
      <c r="AY330" s="18" t="s">
        <v>164</v>
      </c>
      <c r="BE330" s="225">
        <f>IF(N330="základní",J330,0)</f>
        <v>0</v>
      </c>
      <c r="BF330" s="225">
        <f>IF(N330="snížená",J330,0)</f>
        <v>0</v>
      </c>
      <c r="BG330" s="225">
        <f>IF(N330="zákl. přenesená",J330,0)</f>
        <v>0</v>
      </c>
      <c r="BH330" s="225">
        <f>IF(N330="sníž. přenesená",J330,0)</f>
        <v>0</v>
      </c>
      <c r="BI330" s="225">
        <f>IF(N330="nulová",J330,0)</f>
        <v>0</v>
      </c>
      <c r="BJ330" s="18" t="s">
        <v>22</v>
      </c>
      <c r="BK330" s="225">
        <f>ROUND(I330*H330,2)</f>
        <v>0</v>
      </c>
      <c r="BL330" s="18" t="s">
        <v>171</v>
      </c>
      <c r="BM330" s="224" t="s">
        <v>976</v>
      </c>
    </row>
    <row r="331" s="2" customFormat="1">
      <c r="A331" s="39"/>
      <c r="B331" s="40"/>
      <c r="C331" s="41"/>
      <c r="D331" s="226" t="s">
        <v>173</v>
      </c>
      <c r="E331" s="41"/>
      <c r="F331" s="227" t="s">
        <v>550</v>
      </c>
      <c r="G331" s="41"/>
      <c r="H331" s="41"/>
      <c r="I331" s="228"/>
      <c r="J331" s="41"/>
      <c r="K331" s="41"/>
      <c r="L331" s="45"/>
      <c r="M331" s="229"/>
      <c r="N331" s="230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173</v>
      </c>
      <c r="AU331" s="18" t="s">
        <v>85</v>
      </c>
    </row>
    <row r="332" s="13" customFormat="1">
      <c r="A332" s="13"/>
      <c r="B332" s="231"/>
      <c r="C332" s="232"/>
      <c r="D332" s="226" t="s">
        <v>175</v>
      </c>
      <c r="E332" s="233" t="s">
        <v>20</v>
      </c>
      <c r="F332" s="234" t="s">
        <v>977</v>
      </c>
      <c r="G332" s="232"/>
      <c r="H332" s="233" t="s">
        <v>20</v>
      </c>
      <c r="I332" s="235"/>
      <c r="J332" s="232"/>
      <c r="K332" s="232"/>
      <c r="L332" s="236"/>
      <c r="M332" s="237"/>
      <c r="N332" s="238"/>
      <c r="O332" s="238"/>
      <c r="P332" s="238"/>
      <c r="Q332" s="238"/>
      <c r="R332" s="238"/>
      <c r="S332" s="238"/>
      <c r="T332" s="239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0" t="s">
        <v>175</v>
      </c>
      <c r="AU332" s="240" t="s">
        <v>85</v>
      </c>
      <c r="AV332" s="13" t="s">
        <v>22</v>
      </c>
      <c r="AW332" s="13" t="s">
        <v>39</v>
      </c>
      <c r="AX332" s="13" t="s">
        <v>77</v>
      </c>
      <c r="AY332" s="240" t="s">
        <v>164</v>
      </c>
    </row>
    <row r="333" s="14" customFormat="1">
      <c r="A333" s="14"/>
      <c r="B333" s="241"/>
      <c r="C333" s="242"/>
      <c r="D333" s="226" t="s">
        <v>175</v>
      </c>
      <c r="E333" s="243" t="s">
        <v>20</v>
      </c>
      <c r="F333" s="244" t="s">
        <v>928</v>
      </c>
      <c r="G333" s="242"/>
      <c r="H333" s="245">
        <v>3.375</v>
      </c>
      <c r="I333" s="246"/>
      <c r="J333" s="242"/>
      <c r="K333" s="242"/>
      <c r="L333" s="247"/>
      <c r="M333" s="248"/>
      <c r="N333" s="249"/>
      <c r="O333" s="249"/>
      <c r="P333" s="249"/>
      <c r="Q333" s="249"/>
      <c r="R333" s="249"/>
      <c r="S333" s="249"/>
      <c r="T333" s="250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1" t="s">
        <v>175</v>
      </c>
      <c r="AU333" s="251" t="s">
        <v>85</v>
      </c>
      <c r="AV333" s="14" t="s">
        <v>85</v>
      </c>
      <c r="AW333" s="14" t="s">
        <v>39</v>
      </c>
      <c r="AX333" s="14" t="s">
        <v>22</v>
      </c>
      <c r="AY333" s="251" t="s">
        <v>164</v>
      </c>
    </row>
    <row r="334" s="2" customFormat="1" ht="14.4" customHeight="1">
      <c r="A334" s="39"/>
      <c r="B334" s="40"/>
      <c r="C334" s="263" t="s">
        <v>482</v>
      </c>
      <c r="D334" s="263" t="s">
        <v>270</v>
      </c>
      <c r="E334" s="264" t="s">
        <v>553</v>
      </c>
      <c r="F334" s="265" t="s">
        <v>554</v>
      </c>
      <c r="G334" s="266" t="s">
        <v>169</v>
      </c>
      <c r="H334" s="267">
        <v>2.754</v>
      </c>
      <c r="I334" s="268"/>
      <c r="J334" s="269">
        <f>ROUND(I334*H334,2)</f>
        <v>0</v>
      </c>
      <c r="K334" s="265" t="s">
        <v>170</v>
      </c>
      <c r="L334" s="270"/>
      <c r="M334" s="271" t="s">
        <v>20</v>
      </c>
      <c r="N334" s="272" t="s">
        <v>48</v>
      </c>
      <c r="O334" s="85"/>
      <c r="P334" s="222">
        <f>O334*H334</f>
        <v>0</v>
      </c>
      <c r="Q334" s="222">
        <v>0.222</v>
      </c>
      <c r="R334" s="222">
        <f>Q334*H334</f>
        <v>0.61138800000000004</v>
      </c>
      <c r="S334" s="222">
        <v>0</v>
      </c>
      <c r="T334" s="223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24" t="s">
        <v>226</v>
      </c>
      <c r="AT334" s="224" t="s">
        <v>270</v>
      </c>
      <c r="AU334" s="224" t="s">
        <v>85</v>
      </c>
      <c r="AY334" s="18" t="s">
        <v>164</v>
      </c>
      <c r="BE334" s="225">
        <f>IF(N334="základní",J334,0)</f>
        <v>0</v>
      </c>
      <c r="BF334" s="225">
        <f>IF(N334="snížená",J334,0)</f>
        <v>0</v>
      </c>
      <c r="BG334" s="225">
        <f>IF(N334="zákl. přenesená",J334,0)</f>
        <v>0</v>
      </c>
      <c r="BH334" s="225">
        <f>IF(N334="sníž. přenesená",J334,0)</f>
        <v>0</v>
      </c>
      <c r="BI334" s="225">
        <f>IF(N334="nulová",J334,0)</f>
        <v>0</v>
      </c>
      <c r="BJ334" s="18" t="s">
        <v>22</v>
      </c>
      <c r="BK334" s="225">
        <f>ROUND(I334*H334,2)</f>
        <v>0</v>
      </c>
      <c r="BL334" s="18" t="s">
        <v>171</v>
      </c>
      <c r="BM334" s="224" t="s">
        <v>978</v>
      </c>
    </row>
    <row r="335" s="2" customFormat="1">
      <c r="A335" s="39"/>
      <c r="B335" s="40"/>
      <c r="C335" s="41"/>
      <c r="D335" s="226" t="s">
        <v>173</v>
      </c>
      <c r="E335" s="41"/>
      <c r="F335" s="227" t="s">
        <v>554</v>
      </c>
      <c r="G335" s="41"/>
      <c r="H335" s="41"/>
      <c r="I335" s="228"/>
      <c r="J335" s="41"/>
      <c r="K335" s="41"/>
      <c r="L335" s="45"/>
      <c r="M335" s="229"/>
      <c r="N335" s="230"/>
      <c r="O335" s="85"/>
      <c r="P335" s="85"/>
      <c r="Q335" s="85"/>
      <c r="R335" s="85"/>
      <c r="S335" s="85"/>
      <c r="T335" s="86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173</v>
      </c>
      <c r="AU335" s="18" t="s">
        <v>85</v>
      </c>
    </row>
    <row r="336" s="13" customFormat="1">
      <c r="A336" s="13"/>
      <c r="B336" s="231"/>
      <c r="C336" s="232"/>
      <c r="D336" s="226" t="s">
        <v>175</v>
      </c>
      <c r="E336" s="233" t="s">
        <v>20</v>
      </c>
      <c r="F336" s="234" t="s">
        <v>979</v>
      </c>
      <c r="G336" s="232"/>
      <c r="H336" s="233" t="s">
        <v>20</v>
      </c>
      <c r="I336" s="235"/>
      <c r="J336" s="232"/>
      <c r="K336" s="232"/>
      <c r="L336" s="236"/>
      <c r="M336" s="237"/>
      <c r="N336" s="238"/>
      <c r="O336" s="238"/>
      <c r="P336" s="238"/>
      <c r="Q336" s="238"/>
      <c r="R336" s="238"/>
      <c r="S336" s="238"/>
      <c r="T336" s="239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0" t="s">
        <v>175</v>
      </c>
      <c r="AU336" s="240" t="s">
        <v>85</v>
      </c>
      <c r="AV336" s="13" t="s">
        <v>22</v>
      </c>
      <c r="AW336" s="13" t="s">
        <v>39</v>
      </c>
      <c r="AX336" s="13" t="s">
        <v>77</v>
      </c>
      <c r="AY336" s="240" t="s">
        <v>164</v>
      </c>
    </row>
    <row r="337" s="14" customFormat="1">
      <c r="A337" s="14"/>
      <c r="B337" s="241"/>
      <c r="C337" s="242"/>
      <c r="D337" s="226" t="s">
        <v>175</v>
      </c>
      <c r="E337" s="243" t="s">
        <v>20</v>
      </c>
      <c r="F337" s="244" t="s">
        <v>980</v>
      </c>
      <c r="G337" s="242"/>
      <c r="H337" s="245">
        <v>2.754</v>
      </c>
      <c r="I337" s="246"/>
      <c r="J337" s="242"/>
      <c r="K337" s="242"/>
      <c r="L337" s="247"/>
      <c r="M337" s="248"/>
      <c r="N337" s="249"/>
      <c r="O337" s="249"/>
      <c r="P337" s="249"/>
      <c r="Q337" s="249"/>
      <c r="R337" s="249"/>
      <c r="S337" s="249"/>
      <c r="T337" s="250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1" t="s">
        <v>175</v>
      </c>
      <c r="AU337" s="251" t="s">
        <v>85</v>
      </c>
      <c r="AV337" s="14" t="s">
        <v>85</v>
      </c>
      <c r="AW337" s="14" t="s">
        <v>39</v>
      </c>
      <c r="AX337" s="14" t="s">
        <v>22</v>
      </c>
      <c r="AY337" s="251" t="s">
        <v>164</v>
      </c>
    </row>
    <row r="338" s="2" customFormat="1" ht="14.4" customHeight="1">
      <c r="A338" s="39"/>
      <c r="B338" s="40"/>
      <c r="C338" s="213" t="s">
        <v>490</v>
      </c>
      <c r="D338" s="213" t="s">
        <v>166</v>
      </c>
      <c r="E338" s="214" t="s">
        <v>559</v>
      </c>
      <c r="F338" s="215" t="s">
        <v>560</v>
      </c>
      <c r="G338" s="216" t="s">
        <v>401</v>
      </c>
      <c r="H338" s="217">
        <v>13.5</v>
      </c>
      <c r="I338" s="218"/>
      <c r="J338" s="219">
        <f>ROUND(I338*H338,2)</f>
        <v>0</v>
      </c>
      <c r="K338" s="215" t="s">
        <v>170</v>
      </c>
      <c r="L338" s="45"/>
      <c r="M338" s="220" t="s">
        <v>20</v>
      </c>
      <c r="N338" s="221" t="s">
        <v>48</v>
      </c>
      <c r="O338" s="85"/>
      <c r="P338" s="222">
        <f>O338*H338</f>
        <v>0</v>
      </c>
      <c r="Q338" s="222">
        <v>0.0035999999999999999</v>
      </c>
      <c r="R338" s="222">
        <f>Q338*H338</f>
        <v>0.048599999999999997</v>
      </c>
      <c r="S338" s="222">
        <v>0</v>
      </c>
      <c r="T338" s="223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24" t="s">
        <v>171</v>
      </c>
      <c r="AT338" s="224" t="s">
        <v>166</v>
      </c>
      <c r="AU338" s="224" t="s">
        <v>85</v>
      </c>
      <c r="AY338" s="18" t="s">
        <v>164</v>
      </c>
      <c r="BE338" s="225">
        <f>IF(N338="základní",J338,0)</f>
        <v>0</v>
      </c>
      <c r="BF338" s="225">
        <f>IF(N338="snížená",J338,0)</f>
        <v>0</v>
      </c>
      <c r="BG338" s="225">
        <f>IF(N338="zákl. přenesená",J338,0)</f>
        <v>0</v>
      </c>
      <c r="BH338" s="225">
        <f>IF(N338="sníž. přenesená",J338,0)</f>
        <v>0</v>
      </c>
      <c r="BI338" s="225">
        <f>IF(N338="nulová",J338,0)</f>
        <v>0</v>
      </c>
      <c r="BJ338" s="18" t="s">
        <v>22</v>
      </c>
      <c r="BK338" s="225">
        <f>ROUND(I338*H338,2)</f>
        <v>0</v>
      </c>
      <c r="BL338" s="18" t="s">
        <v>171</v>
      </c>
      <c r="BM338" s="224" t="s">
        <v>981</v>
      </c>
    </row>
    <row r="339" s="2" customFormat="1">
      <c r="A339" s="39"/>
      <c r="B339" s="40"/>
      <c r="C339" s="41"/>
      <c r="D339" s="226" t="s">
        <v>173</v>
      </c>
      <c r="E339" s="41"/>
      <c r="F339" s="227" t="s">
        <v>562</v>
      </c>
      <c r="G339" s="41"/>
      <c r="H339" s="41"/>
      <c r="I339" s="228"/>
      <c r="J339" s="41"/>
      <c r="K339" s="41"/>
      <c r="L339" s="45"/>
      <c r="M339" s="229"/>
      <c r="N339" s="230"/>
      <c r="O339" s="85"/>
      <c r="P339" s="85"/>
      <c r="Q339" s="85"/>
      <c r="R339" s="85"/>
      <c r="S339" s="85"/>
      <c r="T339" s="86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173</v>
      </c>
      <c r="AU339" s="18" t="s">
        <v>85</v>
      </c>
    </row>
    <row r="340" s="13" customFormat="1">
      <c r="A340" s="13"/>
      <c r="B340" s="231"/>
      <c r="C340" s="232"/>
      <c r="D340" s="226" t="s">
        <v>175</v>
      </c>
      <c r="E340" s="233" t="s">
        <v>20</v>
      </c>
      <c r="F340" s="234" t="s">
        <v>563</v>
      </c>
      <c r="G340" s="232"/>
      <c r="H340" s="233" t="s">
        <v>20</v>
      </c>
      <c r="I340" s="235"/>
      <c r="J340" s="232"/>
      <c r="K340" s="232"/>
      <c r="L340" s="236"/>
      <c r="M340" s="237"/>
      <c r="N340" s="238"/>
      <c r="O340" s="238"/>
      <c r="P340" s="238"/>
      <c r="Q340" s="238"/>
      <c r="R340" s="238"/>
      <c r="S340" s="238"/>
      <c r="T340" s="239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0" t="s">
        <v>175</v>
      </c>
      <c r="AU340" s="240" t="s">
        <v>85</v>
      </c>
      <c r="AV340" s="13" t="s">
        <v>22</v>
      </c>
      <c r="AW340" s="13" t="s">
        <v>39</v>
      </c>
      <c r="AX340" s="13" t="s">
        <v>77</v>
      </c>
      <c r="AY340" s="240" t="s">
        <v>164</v>
      </c>
    </row>
    <row r="341" s="14" customFormat="1">
      <c r="A341" s="14"/>
      <c r="B341" s="241"/>
      <c r="C341" s="242"/>
      <c r="D341" s="226" t="s">
        <v>175</v>
      </c>
      <c r="E341" s="243" t="s">
        <v>20</v>
      </c>
      <c r="F341" s="244" t="s">
        <v>982</v>
      </c>
      <c r="G341" s="242"/>
      <c r="H341" s="245">
        <v>13.5</v>
      </c>
      <c r="I341" s="246"/>
      <c r="J341" s="242"/>
      <c r="K341" s="242"/>
      <c r="L341" s="247"/>
      <c r="M341" s="248"/>
      <c r="N341" s="249"/>
      <c r="O341" s="249"/>
      <c r="P341" s="249"/>
      <c r="Q341" s="249"/>
      <c r="R341" s="249"/>
      <c r="S341" s="249"/>
      <c r="T341" s="250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1" t="s">
        <v>175</v>
      </c>
      <c r="AU341" s="251" t="s">
        <v>85</v>
      </c>
      <c r="AV341" s="14" t="s">
        <v>85</v>
      </c>
      <c r="AW341" s="14" t="s">
        <v>39</v>
      </c>
      <c r="AX341" s="14" t="s">
        <v>22</v>
      </c>
      <c r="AY341" s="251" t="s">
        <v>164</v>
      </c>
    </row>
    <row r="342" s="12" customFormat="1" ht="22.8" customHeight="1">
      <c r="A342" s="12"/>
      <c r="B342" s="197"/>
      <c r="C342" s="198"/>
      <c r="D342" s="199" t="s">
        <v>76</v>
      </c>
      <c r="E342" s="211" t="s">
        <v>208</v>
      </c>
      <c r="F342" s="211" t="s">
        <v>564</v>
      </c>
      <c r="G342" s="198"/>
      <c r="H342" s="198"/>
      <c r="I342" s="201"/>
      <c r="J342" s="212">
        <f>BK342</f>
        <v>0</v>
      </c>
      <c r="K342" s="198"/>
      <c r="L342" s="203"/>
      <c r="M342" s="204"/>
      <c r="N342" s="205"/>
      <c r="O342" s="205"/>
      <c r="P342" s="206">
        <f>SUM(P343:P346)</f>
        <v>0</v>
      </c>
      <c r="Q342" s="205"/>
      <c r="R342" s="206">
        <f>SUM(R343:R346)</f>
        <v>0.18582749999999998</v>
      </c>
      <c r="S342" s="205"/>
      <c r="T342" s="207">
        <f>SUM(T343:T346)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08" t="s">
        <v>22</v>
      </c>
      <c r="AT342" s="209" t="s">
        <v>76</v>
      </c>
      <c r="AU342" s="209" t="s">
        <v>22</v>
      </c>
      <c r="AY342" s="208" t="s">
        <v>164</v>
      </c>
      <c r="BK342" s="210">
        <f>SUM(BK343:BK346)</f>
        <v>0</v>
      </c>
    </row>
    <row r="343" s="2" customFormat="1" ht="14.4" customHeight="1">
      <c r="A343" s="39"/>
      <c r="B343" s="40"/>
      <c r="C343" s="213" t="s">
        <v>501</v>
      </c>
      <c r="D343" s="213" t="s">
        <v>166</v>
      </c>
      <c r="E343" s="214" t="s">
        <v>566</v>
      </c>
      <c r="F343" s="215" t="s">
        <v>567</v>
      </c>
      <c r="G343" s="216" t="s">
        <v>169</v>
      </c>
      <c r="H343" s="217">
        <v>3.375</v>
      </c>
      <c r="I343" s="218"/>
      <c r="J343" s="219">
        <f>ROUND(I343*H343,2)</f>
        <v>0</v>
      </c>
      <c r="K343" s="215" t="s">
        <v>170</v>
      </c>
      <c r="L343" s="45"/>
      <c r="M343" s="220" t="s">
        <v>20</v>
      </c>
      <c r="N343" s="221" t="s">
        <v>48</v>
      </c>
      <c r="O343" s="85"/>
      <c r="P343" s="222">
        <f>O343*H343</f>
        <v>0</v>
      </c>
      <c r="Q343" s="222">
        <v>0.055059999999999998</v>
      </c>
      <c r="R343" s="222">
        <f>Q343*H343</f>
        <v>0.18582749999999998</v>
      </c>
      <c r="S343" s="222">
        <v>0</v>
      </c>
      <c r="T343" s="223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24" t="s">
        <v>171</v>
      </c>
      <c r="AT343" s="224" t="s">
        <v>166</v>
      </c>
      <c r="AU343" s="224" t="s">
        <v>85</v>
      </c>
      <c r="AY343" s="18" t="s">
        <v>164</v>
      </c>
      <c r="BE343" s="225">
        <f>IF(N343="základní",J343,0)</f>
        <v>0</v>
      </c>
      <c r="BF343" s="225">
        <f>IF(N343="snížená",J343,0)</f>
        <v>0</v>
      </c>
      <c r="BG343" s="225">
        <f>IF(N343="zákl. přenesená",J343,0)</f>
        <v>0</v>
      </c>
      <c r="BH343" s="225">
        <f>IF(N343="sníž. přenesená",J343,0)</f>
        <v>0</v>
      </c>
      <c r="BI343" s="225">
        <f>IF(N343="nulová",J343,0)</f>
        <v>0</v>
      </c>
      <c r="BJ343" s="18" t="s">
        <v>22</v>
      </c>
      <c r="BK343" s="225">
        <f>ROUND(I343*H343,2)</f>
        <v>0</v>
      </c>
      <c r="BL343" s="18" t="s">
        <v>171</v>
      </c>
      <c r="BM343" s="224" t="s">
        <v>983</v>
      </c>
    </row>
    <row r="344" s="2" customFormat="1">
      <c r="A344" s="39"/>
      <c r="B344" s="40"/>
      <c r="C344" s="41"/>
      <c r="D344" s="226" t="s">
        <v>173</v>
      </c>
      <c r="E344" s="41"/>
      <c r="F344" s="227" t="s">
        <v>569</v>
      </c>
      <c r="G344" s="41"/>
      <c r="H344" s="41"/>
      <c r="I344" s="228"/>
      <c r="J344" s="41"/>
      <c r="K344" s="41"/>
      <c r="L344" s="45"/>
      <c r="M344" s="229"/>
      <c r="N344" s="230"/>
      <c r="O344" s="85"/>
      <c r="P344" s="85"/>
      <c r="Q344" s="85"/>
      <c r="R344" s="85"/>
      <c r="S344" s="85"/>
      <c r="T344" s="86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173</v>
      </c>
      <c r="AU344" s="18" t="s">
        <v>85</v>
      </c>
    </row>
    <row r="345" s="13" customFormat="1">
      <c r="A345" s="13"/>
      <c r="B345" s="231"/>
      <c r="C345" s="232"/>
      <c r="D345" s="226" t="s">
        <v>175</v>
      </c>
      <c r="E345" s="233" t="s">
        <v>20</v>
      </c>
      <c r="F345" s="234" t="s">
        <v>984</v>
      </c>
      <c r="G345" s="232"/>
      <c r="H345" s="233" t="s">
        <v>20</v>
      </c>
      <c r="I345" s="235"/>
      <c r="J345" s="232"/>
      <c r="K345" s="232"/>
      <c r="L345" s="236"/>
      <c r="M345" s="237"/>
      <c r="N345" s="238"/>
      <c r="O345" s="238"/>
      <c r="P345" s="238"/>
      <c r="Q345" s="238"/>
      <c r="R345" s="238"/>
      <c r="S345" s="238"/>
      <c r="T345" s="239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0" t="s">
        <v>175</v>
      </c>
      <c r="AU345" s="240" t="s">
        <v>85</v>
      </c>
      <c r="AV345" s="13" t="s">
        <v>22</v>
      </c>
      <c r="AW345" s="13" t="s">
        <v>39</v>
      </c>
      <c r="AX345" s="13" t="s">
        <v>77</v>
      </c>
      <c r="AY345" s="240" t="s">
        <v>164</v>
      </c>
    </row>
    <row r="346" s="14" customFormat="1">
      <c r="A346" s="14"/>
      <c r="B346" s="241"/>
      <c r="C346" s="242"/>
      <c r="D346" s="226" t="s">
        <v>175</v>
      </c>
      <c r="E346" s="243" t="s">
        <v>20</v>
      </c>
      <c r="F346" s="244" t="s">
        <v>928</v>
      </c>
      <c r="G346" s="242"/>
      <c r="H346" s="245">
        <v>3.375</v>
      </c>
      <c r="I346" s="246"/>
      <c r="J346" s="242"/>
      <c r="K346" s="242"/>
      <c r="L346" s="247"/>
      <c r="M346" s="248"/>
      <c r="N346" s="249"/>
      <c r="O346" s="249"/>
      <c r="P346" s="249"/>
      <c r="Q346" s="249"/>
      <c r="R346" s="249"/>
      <c r="S346" s="249"/>
      <c r="T346" s="250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1" t="s">
        <v>175</v>
      </c>
      <c r="AU346" s="251" t="s">
        <v>85</v>
      </c>
      <c r="AV346" s="14" t="s">
        <v>85</v>
      </c>
      <c r="AW346" s="14" t="s">
        <v>39</v>
      </c>
      <c r="AX346" s="14" t="s">
        <v>22</v>
      </c>
      <c r="AY346" s="251" t="s">
        <v>164</v>
      </c>
    </row>
    <row r="347" s="12" customFormat="1" ht="22.8" customHeight="1">
      <c r="A347" s="12"/>
      <c r="B347" s="197"/>
      <c r="C347" s="198"/>
      <c r="D347" s="199" t="s">
        <v>76</v>
      </c>
      <c r="E347" s="211" t="s">
        <v>226</v>
      </c>
      <c r="F347" s="211" t="s">
        <v>571</v>
      </c>
      <c r="G347" s="198"/>
      <c r="H347" s="198"/>
      <c r="I347" s="201"/>
      <c r="J347" s="212">
        <f>BK347</f>
        <v>0</v>
      </c>
      <c r="K347" s="198"/>
      <c r="L347" s="203"/>
      <c r="M347" s="204"/>
      <c r="N347" s="205"/>
      <c r="O347" s="205"/>
      <c r="P347" s="206">
        <f>SUM(P348:P351)</f>
        <v>0</v>
      </c>
      <c r="Q347" s="205"/>
      <c r="R347" s="206">
        <f>SUM(R348:R351)</f>
        <v>1.4298</v>
      </c>
      <c r="S347" s="205"/>
      <c r="T347" s="207">
        <f>SUM(T348:T351)</f>
        <v>0</v>
      </c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R347" s="208" t="s">
        <v>22</v>
      </c>
      <c r="AT347" s="209" t="s">
        <v>76</v>
      </c>
      <c r="AU347" s="209" t="s">
        <v>22</v>
      </c>
      <c r="AY347" s="208" t="s">
        <v>164</v>
      </c>
      <c r="BK347" s="210">
        <f>SUM(BK348:BK351)</f>
        <v>0</v>
      </c>
    </row>
    <row r="348" s="2" customFormat="1" ht="14.4" customHeight="1">
      <c r="A348" s="39"/>
      <c r="B348" s="40"/>
      <c r="C348" s="213" t="s">
        <v>508</v>
      </c>
      <c r="D348" s="213" t="s">
        <v>166</v>
      </c>
      <c r="E348" s="214" t="s">
        <v>573</v>
      </c>
      <c r="F348" s="215" t="s">
        <v>574</v>
      </c>
      <c r="G348" s="216" t="s">
        <v>401</v>
      </c>
      <c r="H348" s="217">
        <v>10</v>
      </c>
      <c r="I348" s="218"/>
      <c r="J348" s="219">
        <f>ROUND(I348*H348,2)</f>
        <v>0</v>
      </c>
      <c r="K348" s="215" t="s">
        <v>170</v>
      </c>
      <c r="L348" s="45"/>
      <c r="M348" s="220" t="s">
        <v>20</v>
      </c>
      <c r="N348" s="221" t="s">
        <v>48</v>
      </c>
      <c r="O348" s="85"/>
      <c r="P348" s="222">
        <f>O348*H348</f>
        <v>0</v>
      </c>
      <c r="Q348" s="222">
        <v>0.14298</v>
      </c>
      <c r="R348" s="222">
        <f>Q348*H348</f>
        <v>1.4298</v>
      </c>
      <c r="S348" s="222">
        <v>0</v>
      </c>
      <c r="T348" s="223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24" t="s">
        <v>171</v>
      </c>
      <c r="AT348" s="224" t="s">
        <v>166</v>
      </c>
      <c r="AU348" s="224" t="s">
        <v>85</v>
      </c>
      <c r="AY348" s="18" t="s">
        <v>164</v>
      </c>
      <c r="BE348" s="225">
        <f>IF(N348="základní",J348,0)</f>
        <v>0</v>
      </c>
      <c r="BF348" s="225">
        <f>IF(N348="snížená",J348,0)</f>
        <v>0</v>
      </c>
      <c r="BG348" s="225">
        <f>IF(N348="zákl. přenesená",J348,0)</f>
        <v>0</v>
      </c>
      <c r="BH348" s="225">
        <f>IF(N348="sníž. přenesená",J348,0)</f>
        <v>0</v>
      </c>
      <c r="BI348" s="225">
        <f>IF(N348="nulová",J348,0)</f>
        <v>0</v>
      </c>
      <c r="BJ348" s="18" t="s">
        <v>22</v>
      </c>
      <c r="BK348" s="225">
        <f>ROUND(I348*H348,2)</f>
        <v>0</v>
      </c>
      <c r="BL348" s="18" t="s">
        <v>171</v>
      </c>
      <c r="BM348" s="224" t="s">
        <v>985</v>
      </c>
    </row>
    <row r="349" s="2" customFormat="1">
      <c r="A349" s="39"/>
      <c r="B349" s="40"/>
      <c r="C349" s="41"/>
      <c r="D349" s="226" t="s">
        <v>173</v>
      </c>
      <c r="E349" s="41"/>
      <c r="F349" s="227" t="s">
        <v>576</v>
      </c>
      <c r="G349" s="41"/>
      <c r="H349" s="41"/>
      <c r="I349" s="228"/>
      <c r="J349" s="41"/>
      <c r="K349" s="41"/>
      <c r="L349" s="45"/>
      <c r="M349" s="229"/>
      <c r="N349" s="230"/>
      <c r="O349" s="85"/>
      <c r="P349" s="85"/>
      <c r="Q349" s="85"/>
      <c r="R349" s="85"/>
      <c r="S349" s="85"/>
      <c r="T349" s="86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173</v>
      </c>
      <c r="AU349" s="18" t="s">
        <v>85</v>
      </c>
    </row>
    <row r="350" s="13" customFormat="1">
      <c r="A350" s="13"/>
      <c r="B350" s="231"/>
      <c r="C350" s="232"/>
      <c r="D350" s="226" t="s">
        <v>175</v>
      </c>
      <c r="E350" s="233" t="s">
        <v>20</v>
      </c>
      <c r="F350" s="234" t="s">
        <v>986</v>
      </c>
      <c r="G350" s="232"/>
      <c r="H350" s="233" t="s">
        <v>20</v>
      </c>
      <c r="I350" s="235"/>
      <c r="J350" s="232"/>
      <c r="K350" s="232"/>
      <c r="L350" s="236"/>
      <c r="M350" s="237"/>
      <c r="N350" s="238"/>
      <c r="O350" s="238"/>
      <c r="P350" s="238"/>
      <c r="Q350" s="238"/>
      <c r="R350" s="238"/>
      <c r="S350" s="238"/>
      <c r="T350" s="239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0" t="s">
        <v>175</v>
      </c>
      <c r="AU350" s="240" t="s">
        <v>85</v>
      </c>
      <c r="AV350" s="13" t="s">
        <v>22</v>
      </c>
      <c r="AW350" s="13" t="s">
        <v>39</v>
      </c>
      <c r="AX350" s="13" t="s">
        <v>77</v>
      </c>
      <c r="AY350" s="240" t="s">
        <v>164</v>
      </c>
    </row>
    <row r="351" s="14" customFormat="1">
      <c r="A351" s="14"/>
      <c r="B351" s="241"/>
      <c r="C351" s="242"/>
      <c r="D351" s="226" t="s">
        <v>175</v>
      </c>
      <c r="E351" s="243" t="s">
        <v>20</v>
      </c>
      <c r="F351" s="244" t="s">
        <v>987</v>
      </c>
      <c r="G351" s="242"/>
      <c r="H351" s="245">
        <v>10</v>
      </c>
      <c r="I351" s="246"/>
      <c r="J351" s="242"/>
      <c r="K351" s="242"/>
      <c r="L351" s="247"/>
      <c r="M351" s="248"/>
      <c r="N351" s="249"/>
      <c r="O351" s="249"/>
      <c r="P351" s="249"/>
      <c r="Q351" s="249"/>
      <c r="R351" s="249"/>
      <c r="S351" s="249"/>
      <c r="T351" s="250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1" t="s">
        <v>175</v>
      </c>
      <c r="AU351" s="251" t="s">
        <v>85</v>
      </c>
      <c r="AV351" s="14" t="s">
        <v>85</v>
      </c>
      <c r="AW351" s="14" t="s">
        <v>39</v>
      </c>
      <c r="AX351" s="14" t="s">
        <v>22</v>
      </c>
      <c r="AY351" s="251" t="s">
        <v>164</v>
      </c>
    </row>
    <row r="352" s="12" customFormat="1" ht="22.8" customHeight="1">
      <c r="A352" s="12"/>
      <c r="B352" s="197"/>
      <c r="C352" s="198"/>
      <c r="D352" s="199" t="s">
        <v>76</v>
      </c>
      <c r="E352" s="211" t="s">
        <v>235</v>
      </c>
      <c r="F352" s="211" t="s">
        <v>579</v>
      </c>
      <c r="G352" s="198"/>
      <c r="H352" s="198"/>
      <c r="I352" s="201"/>
      <c r="J352" s="212">
        <f>BK352</f>
        <v>0</v>
      </c>
      <c r="K352" s="198"/>
      <c r="L352" s="203"/>
      <c r="M352" s="204"/>
      <c r="N352" s="205"/>
      <c r="O352" s="205"/>
      <c r="P352" s="206">
        <f>SUM(P353:P381)</f>
        <v>0</v>
      </c>
      <c r="Q352" s="205"/>
      <c r="R352" s="206">
        <f>SUM(R353:R381)</f>
        <v>0.92030000000000001</v>
      </c>
      <c r="S352" s="205"/>
      <c r="T352" s="207">
        <f>SUM(T353:T381)</f>
        <v>16.289999999999999</v>
      </c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R352" s="208" t="s">
        <v>22</v>
      </c>
      <c r="AT352" s="209" t="s">
        <v>76</v>
      </c>
      <c r="AU352" s="209" t="s">
        <v>22</v>
      </c>
      <c r="AY352" s="208" t="s">
        <v>164</v>
      </c>
      <c r="BK352" s="210">
        <f>SUM(BK353:BK381)</f>
        <v>0</v>
      </c>
    </row>
    <row r="353" s="2" customFormat="1" ht="14.4" customHeight="1">
      <c r="A353" s="39"/>
      <c r="B353" s="40"/>
      <c r="C353" s="263" t="s">
        <v>515</v>
      </c>
      <c r="D353" s="263" t="s">
        <v>270</v>
      </c>
      <c r="E353" s="264" t="s">
        <v>581</v>
      </c>
      <c r="F353" s="265" t="s">
        <v>582</v>
      </c>
      <c r="G353" s="266" t="s">
        <v>434</v>
      </c>
      <c r="H353" s="267">
        <v>0</v>
      </c>
      <c r="I353" s="268"/>
      <c r="J353" s="269">
        <f>ROUND(I353*H353,2)</f>
        <v>0</v>
      </c>
      <c r="K353" s="265" t="s">
        <v>170</v>
      </c>
      <c r="L353" s="270"/>
      <c r="M353" s="271" t="s">
        <v>20</v>
      </c>
      <c r="N353" s="272" t="s">
        <v>48</v>
      </c>
      <c r="O353" s="85"/>
      <c r="P353" s="222">
        <f>O353*H353</f>
        <v>0</v>
      </c>
      <c r="Q353" s="222">
        <v>0.0020999999999999999</v>
      </c>
      <c r="R353" s="222">
        <f>Q353*H353</f>
        <v>0</v>
      </c>
      <c r="S353" s="222">
        <v>0</v>
      </c>
      <c r="T353" s="223">
        <f>S353*H353</f>
        <v>0</v>
      </c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R353" s="224" t="s">
        <v>406</v>
      </c>
      <c r="AT353" s="224" t="s">
        <v>270</v>
      </c>
      <c r="AU353" s="224" t="s">
        <v>85</v>
      </c>
      <c r="AY353" s="18" t="s">
        <v>164</v>
      </c>
      <c r="BE353" s="225">
        <f>IF(N353="základní",J353,0)</f>
        <v>0</v>
      </c>
      <c r="BF353" s="225">
        <f>IF(N353="snížená",J353,0)</f>
        <v>0</v>
      </c>
      <c r="BG353" s="225">
        <f>IF(N353="zákl. přenesená",J353,0)</f>
        <v>0</v>
      </c>
      <c r="BH353" s="225">
        <f>IF(N353="sníž. přenesená",J353,0)</f>
        <v>0</v>
      </c>
      <c r="BI353" s="225">
        <f>IF(N353="nulová",J353,0)</f>
        <v>0</v>
      </c>
      <c r="BJ353" s="18" t="s">
        <v>22</v>
      </c>
      <c r="BK353" s="225">
        <f>ROUND(I353*H353,2)</f>
        <v>0</v>
      </c>
      <c r="BL353" s="18" t="s">
        <v>291</v>
      </c>
      <c r="BM353" s="224" t="s">
        <v>988</v>
      </c>
    </row>
    <row r="354" s="2" customFormat="1">
      <c r="A354" s="39"/>
      <c r="B354" s="40"/>
      <c r="C354" s="41"/>
      <c r="D354" s="226" t="s">
        <v>173</v>
      </c>
      <c r="E354" s="41"/>
      <c r="F354" s="227" t="s">
        <v>582</v>
      </c>
      <c r="G354" s="41"/>
      <c r="H354" s="41"/>
      <c r="I354" s="228"/>
      <c r="J354" s="41"/>
      <c r="K354" s="41"/>
      <c r="L354" s="45"/>
      <c r="M354" s="229"/>
      <c r="N354" s="230"/>
      <c r="O354" s="85"/>
      <c r="P354" s="85"/>
      <c r="Q354" s="85"/>
      <c r="R354" s="85"/>
      <c r="S354" s="85"/>
      <c r="T354" s="86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T354" s="18" t="s">
        <v>173</v>
      </c>
      <c r="AU354" s="18" t="s">
        <v>85</v>
      </c>
    </row>
    <row r="355" s="13" customFormat="1">
      <c r="A355" s="13"/>
      <c r="B355" s="231"/>
      <c r="C355" s="232"/>
      <c r="D355" s="226" t="s">
        <v>175</v>
      </c>
      <c r="E355" s="233" t="s">
        <v>20</v>
      </c>
      <c r="F355" s="234" t="s">
        <v>584</v>
      </c>
      <c r="G355" s="232"/>
      <c r="H355" s="233" t="s">
        <v>20</v>
      </c>
      <c r="I355" s="235"/>
      <c r="J355" s="232"/>
      <c r="K355" s="232"/>
      <c r="L355" s="236"/>
      <c r="M355" s="237"/>
      <c r="N355" s="238"/>
      <c r="O355" s="238"/>
      <c r="P355" s="238"/>
      <c r="Q355" s="238"/>
      <c r="R355" s="238"/>
      <c r="S355" s="238"/>
      <c r="T355" s="239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0" t="s">
        <v>175</v>
      </c>
      <c r="AU355" s="240" t="s">
        <v>85</v>
      </c>
      <c r="AV355" s="13" t="s">
        <v>22</v>
      </c>
      <c r="AW355" s="13" t="s">
        <v>39</v>
      </c>
      <c r="AX355" s="13" t="s">
        <v>77</v>
      </c>
      <c r="AY355" s="240" t="s">
        <v>164</v>
      </c>
    </row>
    <row r="356" s="13" customFormat="1">
      <c r="A356" s="13"/>
      <c r="B356" s="231"/>
      <c r="C356" s="232"/>
      <c r="D356" s="226" t="s">
        <v>175</v>
      </c>
      <c r="E356" s="233" t="s">
        <v>20</v>
      </c>
      <c r="F356" s="234" t="s">
        <v>989</v>
      </c>
      <c r="G356" s="232"/>
      <c r="H356" s="233" t="s">
        <v>20</v>
      </c>
      <c r="I356" s="235"/>
      <c r="J356" s="232"/>
      <c r="K356" s="232"/>
      <c r="L356" s="236"/>
      <c r="M356" s="237"/>
      <c r="N356" s="238"/>
      <c r="O356" s="238"/>
      <c r="P356" s="238"/>
      <c r="Q356" s="238"/>
      <c r="R356" s="238"/>
      <c r="S356" s="238"/>
      <c r="T356" s="239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0" t="s">
        <v>175</v>
      </c>
      <c r="AU356" s="240" t="s">
        <v>85</v>
      </c>
      <c r="AV356" s="13" t="s">
        <v>22</v>
      </c>
      <c r="AW356" s="13" t="s">
        <v>39</v>
      </c>
      <c r="AX356" s="13" t="s">
        <v>77</v>
      </c>
      <c r="AY356" s="240" t="s">
        <v>164</v>
      </c>
    </row>
    <row r="357" s="14" customFormat="1">
      <c r="A357" s="14"/>
      <c r="B357" s="241"/>
      <c r="C357" s="242"/>
      <c r="D357" s="226" t="s">
        <v>175</v>
      </c>
      <c r="E357" s="243" t="s">
        <v>20</v>
      </c>
      <c r="F357" s="244" t="s">
        <v>77</v>
      </c>
      <c r="G357" s="242"/>
      <c r="H357" s="245">
        <v>0</v>
      </c>
      <c r="I357" s="246"/>
      <c r="J357" s="242"/>
      <c r="K357" s="242"/>
      <c r="L357" s="247"/>
      <c r="M357" s="248"/>
      <c r="N357" s="249"/>
      <c r="O357" s="249"/>
      <c r="P357" s="249"/>
      <c r="Q357" s="249"/>
      <c r="R357" s="249"/>
      <c r="S357" s="249"/>
      <c r="T357" s="250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1" t="s">
        <v>175</v>
      </c>
      <c r="AU357" s="251" t="s">
        <v>85</v>
      </c>
      <c r="AV357" s="14" t="s">
        <v>85</v>
      </c>
      <c r="AW357" s="14" t="s">
        <v>39</v>
      </c>
      <c r="AX357" s="14" t="s">
        <v>22</v>
      </c>
      <c r="AY357" s="251" t="s">
        <v>164</v>
      </c>
    </row>
    <row r="358" s="2" customFormat="1" ht="14.4" customHeight="1">
      <c r="A358" s="39"/>
      <c r="B358" s="40"/>
      <c r="C358" s="213" t="s">
        <v>522</v>
      </c>
      <c r="D358" s="213" t="s">
        <v>166</v>
      </c>
      <c r="E358" s="214" t="s">
        <v>592</v>
      </c>
      <c r="F358" s="215" t="s">
        <v>593</v>
      </c>
      <c r="G358" s="216" t="s">
        <v>434</v>
      </c>
      <c r="H358" s="217">
        <v>2</v>
      </c>
      <c r="I358" s="218"/>
      <c r="J358" s="219">
        <f>ROUND(I358*H358,2)</f>
        <v>0</v>
      </c>
      <c r="K358" s="215" t="s">
        <v>170</v>
      </c>
      <c r="L358" s="45"/>
      <c r="M358" s="220" t="s">
        <v>20</v>
      </c>
      <c r="N358" s="221" t="s">
        <v>48</v>
      </c>
      <c r="O358" s="85"/>
      <c r="P358" s="222">
        <f>O358*H358</f>
        <v>0</v>
      </c>
      <c r="Q358" s="222">
        <v>0.10940999999999999</v>
      </c>
      <c r="R358" s="222">
        <f>Q358*H358</f>
        <v>0.21881999999999999</v>
      </c>
      <c r="S358" s="222">
        <v>0</v>
      </c>
      <c r="T358" s="223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24" t="s">
        <v>171</v>
      </c>
      <c r="AT358" s="224" t="s">
        <v>166</v>
      </c>
      <c r="AU358" s="224" t="s">
        <v>85</v>
      </c>
      <c r="AY358" s="18" t="s">
        <v>164</v>
      </c>
      <c r="BE358" s="225">
        <f>IF(N358="základní",J358,0)</f>
        <v>0</v>
      </c>
      <c r="BF358" s="225">
        <f>IF(N358="snížená",J358,0)</f>
        <v>0</v>
      </c>
      <c r="BG358" s="225">
        <f>IF(N358="zákl. přenesená",J358,0)</f>
        <v>0</v>
      </c>
      <c r="BH358" s="225">
        <f>IF(N358="sníž. přenesená",J358,0)</f>
        <v>0</v>
      </c>
      <c r="BI358" s="225">
        <f>IF(N358="nulová",J358,0)</f>
        <v>0</v>
      </c>
      <c r="BJ358" s="18" t="s">
        <v>22</v>
      </c>
      <c r="BK358" s="225">
        <f>ROUND(I358*H358,2)</f>
        <v>0</v>
      </c>
      <c r="BL358" s="18" t="s">
        <v>171</v>
      </c>
      <c r="BM358" s="224" t="s">
        <v>990</v>
      </c>
    </row>
    <row r="359" s="2" customFormat="1">
      <c r="A359" s="39"/>
      <c r="B359" s="40"/>
      <c r="C359" s="41"/>
      <c r="D359" s="226" t="s">
        <v>173</v>
      </c>
      <c r="E359" s="41"/>
      <c r="F359" s="227" t="s">
        <v>595</v>
      </c>
      <c r="G359" s="41"/>
      <c r="H359" s="41"/>
      <c r="I359" s="228"/>
      <c r="J359" s="41"/>
      <c r="K359" s="41"/>
      <c r="L359" s="45"/>
      <c r="M359" s="229"/>
      <c r="N359" s="230"/>
      <c r="O359" s="85"/>
      <c r="P359" s="85"/>
      <c r="Q359" s="85"/>
      <c r="R359" s="85"/>
      <c r="S359" s="85"/>
      <c r="T359" s="86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T359" s="18" t="s">
        <v>173</v>
      </c>
      <c r="AU359" s="18" t="s">
        <v>85</v>
      </c>
    </row>
    <row r="360" s="13" customFormat="1">
      <c r="A360" s="13"/>
      <c r="B360" s="231"/>
      <c r="C360" s="232"/>
      <c r="D360" s="226" t="s">
        <v>175</v>
      </c>
      <c r="E360" s="233" t="s">
        <v>20</v>
      </c>
      <c r="F360" s="234" t="s">
        <v>991</v>
      </c>
      <c r="G360" s="232"/>
      <c r="H360" s="233" t="s">
        <v>20</v>
      </c>
      <c r="I360" s="235"/>
      <c r="J360" s="232"/>
      <c r="K360" s="232"/>
      <c r="L360" s="236"/>
      <c r="M360" s="237"/>
      <c r="N360" s="238"/>
      <c r="O360" s="238"/>
      <c r="P360" s="238"/>
      <c r="Q360" s="238"/>
      <c r="R360" s="238"/>
      <c r="S360" s="238"/>
      <c r="T360" s="239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0" t="s">
        <v>175</v>
      </c>
      <c r="AU360" s="240" t="s">
        <v>85</v>
      </c>
      <c r="AV360" s="13" t="s">
        <v>22</v>
      </c>
      <c r="AW360" s="13" t="s">
        <v>39</v>
      </c>
      <c r="AX360" s="13" t="s">
        <v>77</v>
      </c>
      <c r="AY360" s="240" t="s">
        <v>164</v>
      </c>
    </row>
    <row r="361" s="14" customFormat="1">
      <c r="A361" s="14"/>
      <c r="B361" s="241"/>
      <c r="C361" s="242"/>
      <c r="D361" s="226" t="s">
        <v>175</v>
      </c>
      <c r="E361" s="243" t="s">
        <v>20</v>
      </c>
      <c r="F361" s="244" t="s">
        <v>85</v>
      </c>
      <c r="G361" s="242"/>
      <c r="H361" s="245">
        <v>2</v>
      </c>
      <c r="I361" s="246"/>
      <c r="J361" s="242"/>
      <c r="K361" s="242"/>
      <c r="L361" s="247"/>
      <c r="M361" s="248"/>
      <c r="N361" s="249"/>
      <c r="O361" s="249"/>
      <c r="P361" s="249"/>
      <c r="Q361" s="249"/>
      <c r="R361" s="249"/>
      <c r="S361" s="249"/>
      <c r="T361" s="250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1" t="s">
        <v>175</v>
      </c>
      <c r="AU361" s="251" t="s">
        <v>85</v>
      </c>
      <c r="AV361" s="14" t="s">
        <v>85</v>
      </c>
      <c r="AW361" s="14" t="s">
        <v>39</v>
      </c>
      <c r="AX361" s="14" t="s">
        <v>22</v>
      </c>
      <c r="AY361" s="251" t="s">
        <v>164</v>
      </c>
    </row>
    <row r="362" s="2" customFormat="1" ht="14.4" customHeight="1">
      <c r="A362" s="39"/>
      <c r="B362" s="40"/>
      <c r="C362" s="213" t="s">
        <v>528</v>
      </c>
      <c r="D362" s="213" t="s">
        <v>166</v>
      </c>
      <c r="E362" s="214" t="s">
        <v>655</v>
      </c>
      <c r="F362" s="215" t="s">
        <v>656</v>
      </c>
      <c r="G362" s="216" t="s">
        <v>401</v>
      </c>
      <c r="H362" s="217">
        <v>13.5</v>
      </c>
      <c r="I362" s="218"/>
      <c r="J362" s="219">
        <f>ROUND(I362*H362,2)</f>
        <v>0</v>
      </c>
      <c r="K362" s="215" t="s">
        <v>170</v>
      </c>
      <c r="L362" s="45"/>
      <c r="M362" s="220" t="s">
        <v>20</v>
      </c>
      <c r="N362" s="221" t="s">
        <v>48</v>
      </c>
      <c r="O362" s="85"/>
      <c r="P362" s="222">
        <f>O362*H362</f>
        <v>0</v>
      </c>
      <c r="Q362" s="222">
        <v>0</v>
      </c>
      <c r="R362" s="222">
        <f>Q362*H362</f>
        <v>0</v>
      </c>
      <c r="S362" s="222">
        <v>0</v>
      </c>
      <c r="T362" s="223">
        <f>S362*H362</f>
        <v>0</v>
      </c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R362" s="224" t="s">
        <v>171</v>
      </c>
      <c r="AT362" s="224" t="s">
        <v>166</v>
      </c>
      <c r="AU362" s="224" t="s">
        <v>85</v>
      </c>
      <c r="AY362" s="18" t="s">
        <v>164</v>
      </c>
      <c r="BE362" s="225">
        <f>IF(N362="základní",J362,0)</f>
        <v>0</v>
      </c>
      <c r="BF362" s="225">
        <f>IF(N362="snížená",J362,0)</f>
        <v>0</v>
      </c>
      <c r="BG362" s="225">
        <f>IF(N362="zákl. přenesená",J362,0)</f>
        <v>0</v>
      </c>
      <c r="BH362" s="225">
        <f>IF(N362="sníž. přenesená",J362,0)</f>
        <v>0</v>
      </c>
      <c r="BI362" s="225">
        <f>IF(N362="nulová",J362,0)</f>
        <v>0</v>
      </c>
      <c r="BJ362" s="18" t="s">
        <v>22</v>
      </c>
      <c r="BK362" s="225">
        <f>ROUND(I362*H362,2)</f>
        <v>0</v>
      </c>
      <c r="BL362" s="18" t="s">
        <v>171</v>
      </c>
      <c r="BM362" s="224" t="s">
        <v>992</v>
      </c>
    </row>
    <row r="363" s="2" customFormat="1">
      <c r="A363" s="39"/>
      <c r="B363" s="40"/>
      <c r="C363" s="41"/>
      <c r="D363" s="226" t="s">
        <v>173</v>
      </c>
      <c r="E363" s="41"/>
      <c r="F363" s="227" t="s">
        <v>658</v>
      </c>
      <c r="G363" s="41"/>
      <c r="H363" s="41"/>
      <c r="I363" s="228"/>
      <c r="J363" s="41"/>
      <c r="K363" s="41"/>
      <c r="L363" s="45"/>
      <c r="M363" s="229"/>
      <c r="N363" s="230"/>
      <c r="O363" s="85"/>
      <c r="P363" s="85"/>
      <c r="Q363" s="85"/>
      <c r="R363" s="85"/>
      <c r="S363" s="85"/>
      <c r="T363" s="86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T363" s="18" t="s">
        <v>173</v>
      </c>
      <c r="AU363" s="18" t="s">
        <v>85</v>
      </c>
    </row>
    <row r="364" s="13" customFormat="1">
      <c r="A364" s="13"/>
      <c r="B364" s="231"/>
      <c r="C364" s="232"/>
      <c r="D364" s="226" t="s">
        <v>175</v>
      </c>
      <c r="E364" s="233" t="s">
        <v>20</v>
      </c>
      <c r="F364" s="234" t="s">
        <v>563</v>
      </c>
      <c r="G364" s="232"/>
      <c r="H364" s="233" t="s">
        <v>20</v>
      </c>
      <c r="I364" s="235"/>
      <c r="J364" s="232"/>
      <c r="K364" s="232"/>
      <c r="L364" s="236"/>
      <c r="M364" s="237"/>
      <c r="N364" s="238"/>
      <c r="O364" s="238"/>
      <c r="P364" s="238"/>
      <c r="Q364" s="238"/>
      <c r="R364" s="238"/>
      <c r="S364" s="238"/>
      <c r="T364" s="239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0" t="s">
        <v>175</v>
      </c>
      <c r="AU364" s="240" t="s">
        <v>85</v>
      </c>
      <c r="AV364" s="13" t="s">
        <v>22</v>
      </c>
      <c r="AW364" s="13" t="s">
        <v>39</v>
      </c>
      <c r="AX364" s="13" t="s">
        <v>77</v>
      </c>
      <c r="AY364" s="240" t="s">
        <v>164</v>
      </c>
    </row>
    <row r="365" s="14" customFormat="1">
      <c r="A365" s="14"/>
      <c r="B365" s="241"/>
      <c r="C365" s="242"/>
      <c r="D365" s="226" t="s">
        <v>175</v>
      </c>
      <c r="E365" s="243" t="s">
        <v>20</v>
      </c>
      <c r="F365" s="244" t="s">
        <v>982</v>
      </c>
      <c r="G365" s="242"/>
      <c r="H365" s="245">
        <v>13.5</v>
      </c>
      <c r="I365" s="246"/>
      <c r="J365" s="242"/>
      <c r="K365" s="242"/>
      <c r="L365" s="247"/>
      <c r="M365" s="248"/>
      <c r="N365" s="249"/>
      <c r="O365" s="249"/>
      <c r="P365" s="249"/>
      <c r="Q365" s="249"/>
      <c r="R365" s="249"/>
      <c r="S365" s="249"/>
      <c r="T365" s="250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1" t="s">
        <v>175</v>
      </c>
      <c r="AU365" s="251" t="s">
        <v>85</v>
      </c>
      <c r="AV365" s="14" t="s">
        <v>85</v>
      </c>
      <c r="AW365" s="14" t="s">
        <v>39</v>
      </c>
      <c r="AX365" s="14" t="s">
        <v>22</v>
      </c>
      <c r="AY365" s="251" t="s">
        <v>164</v>
      </c>
    </row>
    <row r="366" s="2" customFormat="1" ht="14.4" customHeight="1">
      <c r="A366" s="39"/>
      <c r="B366" s="40"/>
      <c r="C366" s="213" t="s">
        <v>539</v>
      </c>
      <c r="D366" s="213" t="s">
        <v>166</v>
      </c>
      <c r="E366" s="214" t="s">
        <v>993</v>
      </c>
      <c r="F366" s="215" t="s">
        <v>994</v>
      </c>
      <c r="G366" s="216" t="s">
        <v>401</v>
      </c>
      <c r="H366" s="217">
        <v>53</v>
      </c>
      <c r="I366" s="218"/>
      <c r="J366" s="219">
        <f>ROUND(I366*H366,2)</f>
        <v>0</v>
      </c>
      <c r="K366" s="215" t="s">
        <v>170</v>
      </c>
      <c r="L366" s="45"/>
      <c r="M366" s="220" t="s">
        <v>20</v>
      </c>
      <c r="N366" s="221" t="s">
        <v>48</v>
      </c>
      <c r="O366" s="85"/>
      <c r="P366" s="222">
        <f>O366*H366</f>
        <v>0</v>
      </c>
      <c r="Q366" s="222">
        <v>0</v>
      </c>
      <c r="R366" s="222">
        <f>Q366*H366</f>
        <v>0</v>
      </c>
      <c r="S366" s="222">
        <v>0.19400000000000001</v>
      </c>
      <c r="T366" s="223">
        <f>S366*H366</f>
        <v>10.282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24" t="s">
        <v>171</v>
      </c>
      <c r="AT366" s="224" t="s">
        <v>166</v>
      </c>
      <c r="AU366" s="224" t="s">
        <v>85</v>
      </c>
      <c r="AY366" s="18" t="s">
        <v>164</v>
      </c>
      <c r="BE366" s="225">
        <f>IF(N366="základní",J366,0)</f>
        <v>0</v>
      </c>
      <c r="BF366" s="225">
        <f>IF(N366="snížená",J366,0)</f>
        <v>0</v>
      </c>
      <c r="BG366" s="225">
        <f>IF(N366="zákl. přenesená",J366,0)</f>
        <v>0</v>
      </c>
      <c r="BH366" s="225">
        <f>IF(N366="sníž. přenesená",J366,0)</f>
        <v>0</v>
      </c>
      <c r="BI366" s="225">
        <f>IF(N366="nulová",J366,0)</f>
        <v>0</v>
      </c>
      <c r="BJ366" s="18" t="s">
        <v>22</v>
      </c>
      <c r="BK366" s="225">
        <f>ROUND(I366*H366,2)</f>
        <v>0</v>
      </c>
      <c r="BL366" s="18" t="s">
        <v>171</v>
      </c>
      <c r="BM366" s="224" t="s">
        <v>995</v>
      </c>
    </row>
    <row r="367" s="2" customFormat="1">
      <c r="A367" s="39"/>
      <c r="B367" s="40"/>
      <c r="C367" s="41"/>
      <c r="D367" s="226" t="s">
        <v>173</v>
      </c>
      <c r="E367" s="41"/>
      <c r="F367" s="227" t="s">
        <v>996</v>
      </c>
      <c r="G367" s="41"/>
      <c r="H367" s="41"/>
      <c r="I367" s="228"/>
      <c r="J367" s="41"/>
      <c r="K367" s="41"/>
      <c r="L367" s="45"/>
      <c r="M367" s="229"/>
      <c r="N367" s="230"/>
      <c r="O367" s="85"/>
      <c r="P367" s="85"/>
      <c r="Q367" s="85"/>
      <c r="R367" s="85"/>
      <c r="S367" s="85"/>
      <c r="T367" s="86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T367" s="18" t="s">
        <v>173</v>
      </c>
      <c r="AU367" s="18" t="s">
        <v>85</v>
      </c>
    </row>
    <row r="368" s="13" customFormat="1">
      <c r="A368" s="13"/>
      <c r="B368" s="231"/>
      <c r="C368" s="232"/>
      <c r="D368" s="226" t="s">
        <v>175</v>
      </c>
      <c r="E368" s="233" t="s">
        <v>20</v>
      </c>
      <c r="F368" s="234" t="s">
        <v>997</v>
      </c>
      <c r="G368" s="232"/>
      <c r="H368" s="233" t="s">
        <v>20</v>
      </c>
      <c r="I368" s="235"/>
      <c r="J368" s="232"/>
      <c r="K368" s="232"/>
      <c r="L368" s="236"/>
      <c r="M368" s="237"/>
      <c r="N368" s="238"/>
      <c r="O368" s="238"/>
      <c r="P368" s="238"/>
      <c r="Q368" s="238"/>
      <c r="R368" s="238"/>
      <c r="S368" s="238"/>
      <c r="T368" s="239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0" t="s">
        <v>175</v>
      </c>
      <c r="AU368" s="240" t="s">
        <v>85</v>
      </c>
      <c r="AV368" s="13" t="s">
        <v>22</v>
      </c>
      <c r="AW368" s="13" t="s">
        <v>39</v>
      </c>
      <c r="AX368" s="13" t="s">
        <v>77</v>
      </c>
      <c r="AY368" s="240" t="s">
        <v>164</v>
      </c>
    </row>
    <row r="369" s="14" customFormat="1">
      <c r="A369" s="14"/>
      <c r="B369" s="241"/>
      <c r="C369" s="242"/>
      <c r="D369" s="226" t="s">
        <v>175</v>
      </c>
      <c r="E369" s="243" t="s">
        <v>20</v>
      </c>
      <c r="F369" s="244" t="s">
        <v>998</v>
      </c>
      <c r="G369" s="242"/>
      <c r="H369" s="245">
        <v>53</v>
      </c>
      <c r="I369" s="246"/>
      <c r="J369" s="242"/>
      <c r="K369" s="242"/>
      <c r="L369" s="247"/>
      <c r="M369" s="248"/>
      <c r="N369" s="249"/>
      <c r="O369" s="249"/>
      <c r="P369" s="249"/>
      <c r="Q369" s="249"/>
      <c r="R369" s="249"/>
      <c r="S369" s="249"/>
      <c r="T369" s="250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1" t="s">
        <v>175</v>
      </c>
      <c r="AU369" s="251" t="s">
        <v>85</v>
      </c>
      <c r="AV369" s="14" t="s">
        <v>85</v>
      </c>
      <c r="AW369" s="14" t="s">
        <v>39</v>
      </c>
      <c r="AX369" s="14" t="s">
        <v>22</v>
      </c>
      <c r="AY369" s="251" t="s">
        <v>164</v>
      </c>
    </row>
    <row r="370" s="2" customFormat="1" ht="14.4" customHeight="1">
      <c r="A370" s="39"/>
      <c r="B370" s="40"/>
      <c r="C370" s="213" t="s">
        <v>546</v>
      </c>
      <c r="D370" s="213" t="s">
        <v>166</v>
      </c>
      <c r="E370" s="214" t="s">
        <v>678</v>
      </c>
      <c r="F370" s="215" t="s">
        <v>679</v>
      </c>
      <c r="G370" s="216" t="s">
        <v>169</v>
      </c>
      <c r="H370" s="217">
        <v>300</v>
      </c>
      <c r="I370" s="218"/>
      <c r="J370" s="219">
        <f>ROUND(I370*H370,2)</f>
        <v>0</v>
      </c>
      <c r="K370" s="215" t="s">
        <v>170</v>
      </c>
      <c r="L370" s="45"/>
      <c r="M370" s="220" t="s">
        <v>20</v>
      </c>
      <c r="N370" s="221" t="s">
        <v>48</v>
      </c>
      <c r="O370" s="85"/>
      <c r="P370" s="222">
        <f>O370*H370</f>
        <v>0</v>
      </c>
      <c r="Q370" s="222">
        <v>0</v>
      </c>
      <c r="R370" s="222">
        <f>Q370*H370</f>
        <v>0</v>
      </c>
      <c r="S370" s="222">
        <v>0.02</v>
      </c>
      <c r="T370" s="223">
        <f>S370*H370</f>
        <v>6</v>
      </c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R370" s="224" t="s">
        <v>171</v>
      </c>
      <c r="AT370" s="224" t="s">
        <v>166</v>
      </c>
      <c r="AU370" s="224" t="s">
        <v>85</v>
      </c>
      <c r="AY370" s="18" t="s">
        <v>164</v>
      </c>
      <c r="BE370" s="225">
        <f>IF(N370="základní",J370,0)</f>
        <v>0</v>
      </c>
      <c r="BF370" s="225">
        <f>IF(N370="snížená",J370,0)</f>
        <v>0</v>
      </c>
      <c r="BG370" s="225">
        <f>IF(N370="zákl. přenesená",J370,0)</f>
        <v>0</v>
      </c>
      <c r="BH370" s="225">
        <f>IF(N370="sníž. přenesená",J370,0)</f>
        <v>0</v>
      </c>
      <c r="BI370" s="225">
        <f>IF(N370="nulová",J370,0)</f>
        <v>0</v>
      </c>
      <c r="BJ370" s="18" t="s">
        <v>22</v>
      </c>
      <c r="BK370" s="225">
        <f>ROUND(I370*H370,2)</f>
        <v>0</v>
      </c>
      <c r="BL370" s="18" t="s">
        <v>171</v>
      </c>
      <c r="BM370" s="224" t="s">
        <v>999</v>
      </c>
    </row>
    <row r="371" s="2" customFormat="1">
      <c r="A371" s="39"/>
      <c r="B371" s="40"/>
      <c r="C371" s="41"/>
      <c r="D371" s="226" t="s">
        <v>173</v>
      </c>
      <c r="E371" s="41"/>
      <c r="F371" s="227" t="s">
        <v>681</v>
      </c>
      <c r="G371" s="41"/>
      <c r="H371" s="41"/>
      <c r="I371" s="228"/>
      <c r="J371" s="41"/>
      <c r="K371" s="41"/>
      <c r="L371" s="45"/>
      <c r="M371" s="229"/>
      <c r="N371" s="230"/>
      <c r="O371" s="85"/>
      <c r="P371" s="85"/>
      <c r="Q371" s="85"/>
      <c r="R371" s="85"/>
      <c r="S371" s="85"/>
      <c r="T371" s="86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T371" s="18" t="s">
        <v>173</v>
      </c>
      <c r="AU371" s="18" t="s">
        <v>85</v>
      </c>
    </row>
    <row r="372" s="13" customFormat="1">
      <c r="A372" s="13"/>
      <c r="B372" s="231"/>
      <c r="C372" s="232"/>
      <c r="D372" s="226" t="s">
        <v>175</v>
      </c>
      <c r="E372" s="233" t="s">
        <v>20</v>
      </c>
      <c r="F372" s="234" t="s">
        <v>682</v>
      </c>
      <c r="G372" s="232"/>
      <c r="H372" s="233" t="s">
        <v>20</v>
      </c>
      <c r="I372" s="235"/>
      <c r="J372" s="232"/>
      <c r="K372" s="232"/>
      <c r="L372" s="236"/>
      <c r="M372" s="237"/>
      <c r="N372" s="238"/>
      <c r="O372" s="238"/>
      <c r="P372" s="238"/>
      <c r="Q372" s="238"/>
      <c r="R372" s="238"/>
      <c r="S372" s="238"/>
      <c r="T372" s="239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0" t="s">
        <v>175</v>
      </c>
      <c r="AU372" s="240" t="s">
        <v>85</v>
      </c>
      <c r="AV372" s="13" t="s">
        <v>22</v>
      </c>
      <c r="AW372" s="13" t="s">
        <v>39</v>
      </c>
      <c r="AX372" s="13" t="s">
        <v>77</v>
      </c>
      <c r="AY372" s="240" t="s">
        <v>164</v>
      </c>
    </row>
    <row r="373" s="14" customFormat="1">
      <c r="A373" s="14"/>
      <c r="B373" s="241"/>
      <c r="C373" s="242"/>
      <c r="D373" s="226" t="s">
        <v>175</v>
      </c>
      <c r="E373" s="243" t="s">
        <v>20</v>
      </c>
      <c r="F373" s="244" t="s">
        <v>1000</v>
      </c>
      <c r="G373" s="242"/>
      <c r="H373" s="245">
        <v>300</v>
      </c>
      <c r="I373" s="246"/>
      <c r="J373" s="242"/>
      <c r="K373" s="242"/>
      <c r="L373" s="247"/>
      <c r="M373" s="248"/>
      <c r="N373" s="249"/>
      <c r="O373" s="249"/>
      <c r="P373" s="249"/>
      <c r="Q373" s="249"/>
      <c r="R373" s="249"/>
      <c r="S373" s="249"/>
      <c r="T373" s="250"/>
      <c r="U373" s="14"/>
      <c r="V373" s="14"/>
      <c r="W373" s="14"/>
      <c r="X373" s="14"/>
      <c r="Y373" s="14"/>
      <c r="Z373" s="14"/>
      <c r="AA373" s="14"/>
      <c r="AB373" s="14"/>
      <c r="AC373" s="14"/>
      <c r="AD373" s="14"/>
      <c r="AE373" s="14"/>
      <c r="AT373" s="251" t="s">
        <v>175</v>
      </c>
      <c r="AU373" s="251" t="s">
        <v>85</v>
      </c>
      <c r="AV373" s="14" t="s">
        <v>85</v>
      </c>
      <c r="AW373" s="14" t="s">
        <v>39</v>
      </c>
      <c r="AX373" s="14" t="s">
        <v>22</v>
      </c>
      <c r="AY373" s="251" t="s">
        <v>164</v>
      </c>
    </row>
    <row r="374" s="2" customFormat="1" ht="14.4" customHeight="1">
      <c r="A374" s="39"/>
      <c r="B374" s="40"/>
      <c r="C374" s="213" t="s">
        <v>552</v>
      </c>
      <c r="D374" s="213" t="s">
        <v>166</v>
      </c>
      <c r="E374" s="214" t="s">
        <v>1001</v>
      </c>
      <c r="F374" s="215" t="s">
        <v>1002</v>
      </c>
      <c r="G374" s="216" t="s">
        <v>434</v>
      </c>
      <c r="H374" s="217">
        <v>2</v>
      </c>
      <c r="I374" s="218"/>
      <c r="J374" s="219">
        <f>ROUND(I374*H374,2)</f>
        <v>0</v>
      </c>
      <c r="K374" s="215" t="s">
        <v>170</v>
      </c>
      <c r="L374" s="45"/>
      <c r="M374" s="220" t="s">
        <v>20</v>
      </c>
      <c r="N374" s="221" t="s">
        <v>48</v>
      </c>
      <c r="O374" s="85"/>
      <c r="P374" s="222">
        <f>O374*H374</f>
        <v>0</v>
      </c>
      <c r="Q374" s="222">
        <v>0</v>
      </c>
      <c r="R374" s="222">
        <f>Q374*H374</f>
        <v>0</v>
      </c>
      <c r="S374" s="222">
        <v>0.0040000000000000001</v>
      </c>
      <c r="T374" s="223">
        <f>S374*H374</f>
        <v>0.0080000000000000002</v>
      </c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R374" s="224" t="s">
        <v>171</v>
      </c>
      <c r="AT374" s="224" t="s">
        <v>166</v>
      </c>
      <c r="AU374" s="224" t="s">
        <v>85</v>
      </c>
      <c r="AY374" s="18" t="s">
        <v>164</v>
      </c>
      <c r="BE374" s="225">
        <f>IF(N374="základní",J374,0)</f>
        <v>0</v>
      </c>
      <c r="BF374" s="225">
        <f>IF(N374="snížená",J374,0)</f>
        <v>0</v>
      </c>
      <c r="BG374" s="225">
        <f>IF(N374="zákl. přenesená",J374,0)</f>
        <v>0</v>
      </c>
      <c r="BH374" s="225">
        <f>IF(N374="sníž. přenesená",J374,0)</f>
        <v>0</v>
      </c>
      <c r="BI374" s="225">
        <f>IF(N374="nulová",J374,0)</f>
        <v>0</v>
      </c>
      <c r="BJ374" s="18" t="s">
        <v>22</v>
      </c>
      <c r="BK374" s="225">
        <f>ROUND(I374*H374,2)</f>
        <v>0</v>
      </c>
      <c r="BL374" s="18" t="s">
        <v>171</v>
      </c>
      <c r="BM374" s="224" t="s">
        <v>1003</v>
      </c>
    </row>
    <row r="375" s="2" customFormat="1">
      <c r="A375" s="39"/>
      <c r="B375" s="40"/>
      <c r="C375" s="41"/>
      <c r="D375" s="226" t="s">
        <v>173</v>
      </c>
      <c r="E375" s="41"/>
      <c r="F375" s="227" t="s">
        <v>1004</v>
      </c>
      <c r="G375" s="41"/>
      <c r="H375" s="41"/>
      <c r="I375" s="228"/>
      <c r="J375" s="41"/>
      <c r="K375" s="41"/>
      <c r="L375" s="45"/>
      <c r="M375" s="229"/>
      <c r="N375" s="230"/>
      <c r="O375" s="85"/>
      <c r="P375" s="85"/>
      <c r="Q375" s="85"/>
      <c r="R375" s="85"/>
      <c r="S375" s="85"/>
      <c r="T375" s="86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T375" s="18" t="s">
        <v>173</v>
      </c>
      <c r="AU375" s="18" t="s">
        <v>85</v>
      </c>
    </row>
    <row r="376" s="13" customFormat="1">
      <c r="A376" s="13"/>
      <c r="B376" s="231"/>
      <c r="C376" s="232"/>
      <c r="D376" s="226" t="s">
        <v>175</v>
      </c>
      <c r="E376" s="233" t="s">
        <v>20</v>
      </c>
      <c r="F376" s="234" t="s">
        <v>1005</v>
      </c>
      <c r="G376" s="232"/>
      <c r="H376" s="233" t="s">
        <v>20</v>
      </c>
      <c r="I376" s="235"/>
      <c r="J376" s="232"/>
      <c r="K376" s="232"/>
      <c r="L376" s="236"/>
      <c r="M376" s="237"/>
      <c r="N376" s="238"/>
      <c r="O376" s="238"/>
      <c r="P376" s="238"/>
      <c r="Q376" s="238"/>
      <c r="R376" s="238"/>
      <c r="S376" s="238"/>
      <c r="T376" s="239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0" t="s">
        <v>175</v>
      </c>
      <c r="AU376" s="240" t="s">
        <v>85</v>
      </c>
      <c r="AV376" s="13" t="s">
        <v>22</v>
      </c>
      <c r="AW376" s="13" t="s">
        <v>39</v>
      </c>
      <c r="AX376" s="13" t="s">
        <v>77</v>
      </c>
      <c r="AY376" s="240" t="s">
        <v>164</v>
      </c>
    </row>
    <row r="377" s="14" customFormat="1">
      <c r="A377" s="14"/>
      <c r="B377" s="241"/>
      <c r="C377" s="242"/>
      <c r="D377" s="226" t="s">
        <v>175</v>
      </c>
      <c r="E377" s="243" t="s">
        <v>20</v>
      </c>
      <c r="F377" s="244" t="s">
        <v>85</v>
      </c>
      <c r="G377" s="242"/>
      <c r="H377" s="245">
        <v>2</v>
      </c>
      <c r="I377" s="246"/>
      <c r="J377" s="242"/>
      <c r="K377" s="242"/>
      <c r="L377" s="247"/>
      <c r="M377" s="248"/>
      <c r="N377" s="249"/>
      <c r="O377" s="249"/>
      <c r="P377" s="249"/>
      <c r="Q377" s="249"/>
      <c r="R377" s="249"/>
      <c r="S377" s="249"/>
      <c r="T377" s="250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1" t="s">
        <v>175</v>
      </c>
      <c r="AU377" s="251" t="s">
        <v>85</v>
      </c>
      <c r="AV377" s="14" t="s">
        <v>85</v>
      </c>
      <c r="AW377" s="14" t="s">
        <v>39</v>
      </c>
      <c r="AX377" s="14" t="s">
        <v>22</v>
      </c>
      <c r="AY377" s="251" t="s">
        <v>164</v>
      </c>
    </row>
    <row r="378" s="2" customFormat="1" ht="14.4" customHeight="1">
      <c r="A378" s="39"/>
      <c r="B378" s="40"/>
      <c r="C378" s="213" t="s">
        <v>558</v>
      </c>
      <c r="D378" s="213" t="s">
        <v>166</v>
      </c>
      <c r="E378" s="214" t="s">
        <v>609</v>
      </c>
      <c r="F378" s="215" t="s">
        <v>587</v>
      </c>
      <c r="G378" s="216" t="s">
        <v>401</v>
      </c>
      <c r="H378" s="217">
        <v>38</v>
      </c>
      <c r="I378" s="218"/>
      <c r="J378" s="219">
        <f>ROUND(I378*H378,2)</f>
        <v>0</v>
      </c>
      <c r="K378" s="215" t="s">
        <v>20</v>
      </c>
      <c r="L378" s="45"/>
      <c r="M378" s="220" t="s">
        <v>20</v>
      </c>
      <c r="N378" s="221" t="s">
        <v>48</v>
      </c>
      <c r="O378" s="85"/>
      <c r="P378" s="222">
        <f>O378*H378</f>
        <v>0</v>
      </c>
      <c r="Q378" s="222">
        <v>0.018460000000000001</v>
      </c>
      <c r="R378" s="222">
        <f>Q378*H378</f>
        <v>0.70147999999999999</v>
      </c>
      <c r="S378" s="222">
        <v>0</v>
      </c>
      <c r="T378" s="223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24" t="s">
        <v>291</v>
      </c>
      <c r="AT378" s="224" t="s">
        <v>166</v>
      </c>
      <c r="AU378" s="224" t="s">
        <v>85</v>
      </c>
      <c r="AY378" s="18" t="s">
        <v>164</v>
      </c>
      <c r="BE378" s="225">
        <f>IF(N378="základní",J378,0)</f>
        <v>0</v>
      </c>
      <c r="BF378" s="225">
        <f>IF(N378="snížená",J378,0)</f>
        <v>0</v>
      </c>
      <c r="BG378" s="225">
        <f>IF(N378="zákl. přenesená",J378,0)</f>
        <v>0</v>
      </c>
      <c r="BH378" s="225">
        <f>IF(N378="sníž. přenesená",J378,0)</f>
        <v>0</v>
      </c>
      <c r="BI378" s="225">
        <f>IF(N378="nulová",J378,0)</f>
        <v>0</v>
      </c>
      <c r="BJ378" s="18" t="s">
        <v>22</v>
      </c>
      <c r="BK378" s="225">
        <f>ROUND(I378*H378,2)</f>
        <v>0</v>
      </c>
      <c r="BL378" s="18" t="s">
        <v>291</v>
      </c>
      <c r="BM378" s="224" t="s">
        <v>1006</v>
      </c>
    </row>
    <row r="379" s="2" customFormat="1">
      <c r="A379" s="39"/>
      <c r="B379" s="40"/>
      <c r="C379" s="41"/>
      <c r="D379" s="226" t="s">
        <v>173</v>
      </c>
      <c r="E379" s="41"/>
      <c r="F379" s="227" t="s">
        <v>587</v>
      </c>
      <c r="G379" s="41"/>
      <c r="H379" s="41"/>
      <c r="I379" s="228"/>
      <c r="J379" s="41"/>
      <c r="K379" s="41"/>
      <c r="L379" s="45"/>
      <c r="M379" s="229"/>
      <c r="N379" s="230"/>
      <c r="O379" s="85"/>
      <c r="P379" s="85"/>
      <c r="Q379" s="85"/>
      <c r="R379" s="85"/>
      <c r="S379" s="85"/>
      <c r="T379" s="86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T379" s="18" t="s">
        <v>173</v>
      </c>
      <c r="AU379" s="18" t="s">
        <v>85</v>
      </c>
    </row>
    <row r="380" s="13" customFormat="1">
      <c r="A380" s="13"/>
      <c r="B380" s="231"/>
      <c r="C380" s="232"/>
      <c r="D380" s="226" t="s">
        <v>175</v>
      </c>
      <c r="E380" s="233" t="s">
        <v>20</v>
      </c>
      <c r="F380" s="234" t="s">
        <v>1007</v>
      </c>
      <c r="G380" s="232"/>
      <c r="H380" s="233" t="s">
        <v>20</v>
      </c>
      <c r="I380" s="235"/>
      <c r="J380" s="232"/>
      <c r="K380" s="232"/>
      <c r="L380" s="236"/>
      <c r="M380" s="237"/>
      <c r="N380" s="238"/>
      <c r="O380" s="238"/>
      <c r="P380" s="238"/>
      <c r="Q380" s="238"/>
      <c r="R380" s="238"/>
      <c r="S380" s="238"/>
      <c r="T380" s="239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0" t="s">
        <v>175</v>
      </c>
      <c r="AU380" s="240" t="s">
        <v>85</v>
      </c>
      <c r="AV380" s="13" t="s">
        <v>22</v>
      </c>
      <c r="AW380" s="13" t="s">
        <v>39</v>
      </c>
      <c r="AX380" s="13" t="s">
        <v>77</v>
      </c>
      <c r="AY380" s="240" t="s">
        <v>164</v>
      </c>
    </row>
    <row r="381" s="14" customFormat="1">
      <c r="A381" s="14"/>
      <c r="B381" s="241"/>
      <c r="C381" s="242"/>
      <c r="D381" s="226" t="s">
        <v>175</v>
      </c>
      <c r="E381" s="243" t="s">
        <v>20</v>
      </c>
      <c r="F381" s="244" t="s">
        <v>1008</v>
      </c>
      <c r="G381" s="242"/>
      <c r="H381" s="245">
        <v>38</v>
      </c>
      <c r="I381" s="246"/>
      <c r="J381" s="242"/>
      <c r="K381" s="242"/>
      <c r="L381" s="247"/>
      <c r="M381" s="248"/>
      <c r="N381" s="249"/>
      <c r="O381" s="249"/>
      <c r="P381" s="249"/>
      <c r="Q381" s="249"/>
      <c r="R381" s="249"/>
      <c r="S381" s="249"/>
      <c r="T381" s="250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1" t="s">
        <v>175</v>
      </c>
      <c r="AU381" s="251" t="s">
        <v>85</v>
      </c>
      <c r="AV381" s="14" t="s">
        <v>85</v>
      </c>
      <c r="AW381" s="14" t="s">
        <v>39</v>
      </c>
      <c r="AX381" s="14" t="s">
        <v>22</v>
      </c>
      <c r="AY381" s="251" t="s">
        <v>164</v>
      </c>
    </row>
    <row r="382" s="12" customFormat="1" ht="22.8" customHeight="1">
      <c r="A382" s="12"/>
      <c r="B382" s="197"/>
      <c r="C382" s="198"/>
      <c r="D382" s="199" t="s">
        <v>76</v>
      </c>
      <c r="E382" s="211" t="s">
        <v>691</v>
      </c>
      <c r="F382" s="211" t="s">
        <v>692</v>
      </c>
      <c r="G382" s="198"/>
      <c r="H382" s="198"/>
      <c r="I382" s="201"/>
      <c r="J382" s="212">
        <f>BK382</f>
        <v>0</v>
      </c>
      <c r="K382" s="198"/>
      <c r="L382" s="203"/>
      <c r="M382" s="204"/>
      <c r="N382" s="205"/>
      <c r="O382" s="205"/>
      <c r="P382" s="206">
        <f>SUM(P383:P394)</f>
        <v>0</v>
      </c>
      <c r="Q382" s="205"/>
      <c r="R382" s="206">
        <f>SUM(R383:R394)</f>
        <v>0</v>
      </c>
      <c r="S382" s="205"/>
      <c r="T382" s="207">
        <f>SUM(T383:T394)</f>
        <v>0</v>
      </c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R382" s="208" t="s">
        <v>22</v>
      </c>
      <c r="AT382" s="209" t="s">
        <v>76</v>
      </c>
      <c r="AU382" s="209" t="s">
        <v>22</v>
      </c>
      <c r="AY382" s="208" t="s">
        <v>164</v>
      </c>
      <c r="BK382" s="210">
        <f>SUM(BK383:BK394)</f>
        <v>0</v>
      </c>
    </row>
    <row r="383" s="2" customFormat="1" ht="14.4" customHeight="1">
      <c r="A383" s="39"/>
      <c r="B383" s="40"/>
      <c r="C383" s="213" t="s">
        <v>565</v>
      </c>
      <c r="D383" s="213" t="s">
        <v>166</v>
      </c>
      <c r="E383" s="214" t="s">
        <v>694</v>
      </c>
      <c r="F383" s="215" t="s">
        <v>695</v>
      </c>
      <c r="G383" s="216" t="s">
        <v>273</v>
      </c>
      <c r="H383" s="217">
        <v>39.759999999999998</v>
      </c>
      <c r="I383" s="218"/>
      <c r="J383" s="219">
        <f>ROUND(I383*H383,2)</f>
        <v>0</v>
      </c>
      <c r="K383" s="215" t="s">
        <v>170</v>
      </c>
      <c r="L383" s="45"/>
      <c r="M383" s="220" t="s">
        <v>20</v>
      </c>
      <c r="N383" s="221" t="s">
        <v>48</v>
      </c>
      <c r="O383" s="85"/>
      <c r="P383" s="222">
        <f>O383*H383</f>
        <v>0</v>
      </c>
      <c r="Q383" s="222">
        <v>0</v>
      </c>
      <c r="R383" s="222">
        <f>Q383*H383</f>
        <v>0</v>
      </c>
      <c r="S383" s="222">
        <v>0</v>
      </c>
      <c r="T383" s="223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24" t="s">
        <v>171</v>
      </c>
      <c r="AT383" s="224" t="s">
        <v>166</v>
      </c>
      <c r="AU383" s="224" t="s">
        <v>85</v>
      </c>
      <c r="AY383" s="18" t="s">
        <v>164</v>
      </c>
      <c r="BE383" s="225">
        <f>IF(N383="základní",J383,0)</f>
        <v>0</v>
      </c>
      <c r="BF383" s="225">
        <f>IF(N383="snížená",J383,0)</f>
        <v>0</v>
      </c>
      <c r="BG383" s="225">
        <f>IF(N383="zákl. přenesená",J383,0)</f>
        <v>0</v>
      </c>
      <c r="BH383" s="225">
        <f>IF(N383="sníž. přenesená",J383,0)</f>
        <v>0</v>
      </c>
      <c r="BI383" s="225">
        <f>IF(N383="nulová",J383,0)</f>
        <v>0</v>
      </c>
      <c r="BJ383" s="18" t="s">
        <v>22</v>
      </c>
      <c r="BK383" s="225">
        <f>ROUND(I383*H383,2)</f>
        <v>0</v>
      </c>
      <c r="BL383" s="18" t="s">
        <v>171</v>
      </c>
      <c r="BM383" s="224" t="s">
        <v>1009</v>
      </c>
    </row>
    <row r="384" s="2" customFormat="1">
      <c r="A384" s="39"/>
      <c r="B384" s="40"/>
      <c r="C384" s="41"/>
      <c r="D384" s="226" t="s">
        <v>173</v>
      </c>
      <c r="E384" s="41"/>
      <c r="F384" s="227" t="s">
        <v>697</v>
      </c>
      <c r="G384" s="41"/>
      <c r="H384" s="41"/>
      <c r="I384" s="228"/>
      <c r="J384" s="41"/>
      <c r="K384" s="41"/>
      <c r="L384" s="45"/>
      <c r="M384" s="229"/>
      <c r="N384" s="230"/>
      <c r="O384" s="85"/>
      <c r="P384" s="85"/>
      <c r="Q384" s="85"/>
      <c r="R384" s="85"/>
      <c r="S384" s="85"/>
      <c r="T384" s="86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T384" s="18" t="s">
        <v>173</v>
      </c>
      <c r="AU384" s="18" t="s">
        <v>85</v>
      </c>
    </row>
    <row r="385" s="13" customFormat="1">
      <c r="A385" s="13"/>
      <c r="B385" s="231"/>
      <c r="C385" s="232"/>
      <c r="D385" s="226" t="s">
        <v>175</v>
      </c>
      <c r="E385" s="233" t="s">
        <v>20</v>
      </c>
      <c r="F385" s="234" t="s">
        <v>1010</v>
      </c>
      <c r="G385" s="232"/>
      <c r="H385" s="233" t="s">
        <v>20</v>
      </c>
      <c r="I385" s="235"/>
      <c r="J385" s="232"/>
      <c r="K385" s="232"/>
      <c r="L385" s="236"/>
      <c r="M385" s="237"/>
      <c r="N385" s="238"/>
      <c r="O385" s="238"/>
      <c r="P385" s="238"/>
      <c r="Q385" s="238"/>
      <c r="R385" s="238"/>
      <c r="S385" s="238"/>
      <c r="T385" s="239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0" t="s">
        <v>175</v>
      </c>
      <c r="AU385" s="240" t="s">
        <v>85</v>
      </c>
      <c r="AV385" s="13" t="s">
        <v>22</v>
      </c>
      <c r="AW385" s="13" t="s">
        <v>39</v>
      </c>
      <c r="AX385" s="13" t="s">
        <v>77</v>
      </c>
      <c r="AY385" s="240" t="s">
        <v>164</v>
      </c>
    </row>
    <row r="386" s="14" customFormat="1">
      <c r="A386" s="14"/>
      <c r="B386" s="241"/>
      <c r="C386" s="242"/>
      <c r="D386" s="226" t="s">
        <v>175</v>
      </c>
      <c r="E386" s="243" t="s">
        <v>20</v>
      </c>
      <c r="F386" s="244" t="s">
        <v>1011</v>
      </c>
      <c r="G386" s="242"/>
      <c r="H386" s="245">
        <v>39.759999999999998</v>
      </c>
      <c r="I386" s="246"/>
      <c r="J386" s="242"/>
      <c r="K386" s="242"/>
      <c r="L386" s="247"/>
      <c r="M386" s="248"/>
      <c r="N386" s="249"/>
      <c r="O386" s="249"/>
      <c r="P386" s="249"/>
      <c r="Q386" s="249"/>
      <c r="R386" s="249"/>
      <c r="S386" s="249"/>
      <c r="T386" s="250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1" t="s">
        <v>175</v>
      </c>
      <c r="AU386" s="251" t="s">
        <v>85</v>
      </c>
      <c r="AV386" s="14" t="s">
        <v>85</v>
      </c>
      <c r="AW386" s="14" t="s">
        <v>39</v>
      </c>
      <c r="AX386" s="14" t="s">
        <v>22</v>
      </c>
      <c r="AY386" s="251" t="s">
        <v>164</v>
      </c>
    </row>
    <row r="387" s="2" customFormat="1" ht="14.4" customHeight="1">
      <c r="A387" s="39"/>
      <c r="B387" s="40"/>
      <c r="C387" s="213" t="s">
        <v>572</v>
      </c>
      <c r="D387" s="213" t="s">
        <v>166</v>
      </c>
      <c r="E387" s="214" t="s">
        <v>703</v>
      </c>
      <c r="F387" s="215" t="s">
        <v>704</v>
      </c>
      <c r="G387" s="216" t="s">
        <v>273</v>
      </c>
      <c r="H387" s="217">
        <v>39.759999999999998</v>
      </c>
      <c r="I387" s="218"/>
      <c r="J387" s="219">
        <f>ROUND(I387*H387,2)</f>
        <v>0</v>
      </c>
      <c r="K387" s="215" t="s">
        <v>170</v>
      </c>
      <c r="L387" s="45"/>
      <c r="M387" s="220" t="s">
        <v>20</v>
      </c>
      <c r="N387" s="221" t="s">
        <v>48</v>
      </c>
      <c r="O387" s="85"/>
      <c r="P387" s="222">
        <f>O387*H387</f>
        <v>0</v>
      </c>
      <c r="Q387" s="222">
        <v>0</v>
      </c>
      <c r="R387" s="222">
        <f>Q387*H387</f>
        <v>0</v>
      </c>
      <c r="S387" s="222">
        <v>0</v>
      </c>
      <c r="T387" s="223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24" t="s">
        <v>171</v>
      </c>
      <c r="AT387" s="224" t="s">
        <v>166</v>
      </c>
      <c r="AU387" s="224" t="s">
        <v>85</v>
      </c>
      <c r="AY387" s="18" t="s">
        <v>164</v>
      </c>
      <c r="BE387" s="225">
        <f>IF(N387="základní",J387,0)</f>
        <v>0</v>
      </c>
      <c r="BF387" s="225">
        <f>IF(N387="snížená",J387,0)</f>
        <v>0</v>
      </c>
      <c r="BG387" s="225">
        <f>IF(N387="zákl. přenesená",J387,0)</f>
        <v>0</v>
      </c>
      <c r="BH387" s="225">
        <f>IF(N387="sníž. přenesená",J387,0)</f>
        <v>0</v>
      </c>
      <c r="BI387" s="225">
        <f>IF(N387="nulová",J387,0)</f>
        <v>0</v>
      </c>
      <c r="BJ387" s="18" t="s">
        <v>22</v>
      </c>
      <c r="BK387" s="225">
        <f>ROUND(I387*H387,2)</f>
        <v>0</v>
      </c>
      <c r="BL387" s="18" t="s">
        <v>171</v>
      </c>
      <c r="BM387" s="224" t="s">
        <v>1012</v>
      </c>
    </row>
    <row r="388" s="2" customFormat="1">
      <c r="A388" s="39"/>
      <c r="B388" s="40"/>
      <c r="C388" s="41"/>
      <c r="D388" s="226" t="s">
        <v>173</v>
      </c>
      <c r="E388" s="41"/>
      <c r="F388" s="227" t="s">
        <v>706</v>
      </c>
      <c r="G388" s="41"/>
      <c r="H388" s="41"/>
      <c r="I388" s="228"/>
      <c r="J388" s="41"/>
      <c r="K388" s="41"/>
      <c r="L388" s="45"/>
      <c r="M388" s="229"/>
      <c r="N388" s="230"/>
      <c r="O388" s="85"/>
      <c r="P388" s="85"/>
      <c r="Q388" s="85"/>
      <c r="R388" s="85"/>
      <c r="S388" s="85"/>
      <c r="T388" s="86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T388" s="18" t="s">
        <v>173</v>
      </c>
      <c r="AU388" s="18" t="s">
        <v>85</v>
      </c>
    </row>
    <row r="389" s="13" customFormat="1">
      <c r="A389" s="13"/>
      <c r="B389" s="231"/>
      <c r="C389" s="232"/>
      <c r="D389" s="226" t="s">
        <v>175</v>
      </c>
      <c r="E389" s="233" t="s">
        <v>20</v>
      </c>
      <c r="F389" s="234" t="s">
        <v>1013</v>
      </c>
      <c r="G389" s="232"/>
      <c r="H389" s="233" t="s">
        <v>20</v>
      </c>
      <c r="I389" s="235"/>
      <c r="J389" s="232"/>
      <c r="K389" s="232"/>
      <c r="L389" s="236"/>
      <c r="M389" s="237"/>
      <c r="N389" s="238"/>
      <c r="O389" s="238"/>
      <c r="P389" s="238"/>
      <c r="Q389" s="238"/>
      <c r="R389" s="238"/>
      <c r="S389" s="238"/>
      <c r="T389" s="239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0" t="s">
        <v>175</v>
      </c>
      <c r="AU389" s="240" t="s">
        <v>85</v>
      </c>
      <c r="AV389" s="13" t="s">
        <v>22</v>
      </c>
      <c r="AW389" s="13" t="s">
        <v>39</v>
      </c>
      <c r="AX389" s="13" t="s">
        <v>77</v>
      </c>
      <c r="AY389" s="240" t="s">
        <v>164</v>
      </c>
    </row>
    <row r="390" s="14" customFormat="1">
      <c r="A390" s="14"/>
      <c r="B390" s="241"/>
      <c r="C390" s="242"/>
      <c r="D390" s="226" t="s">
        <v>175</v>
      </c>
      <c r="E390" s="243" t="s">
        <v>20</v>
      </c>
      <c r="F390" s="244" t="s">
        <v>1011</v>
      </c>
      <c r="G390" s="242"/>
      <c r="H390" s="245">
        <v>39.759999999999998</v>
      </c>
      <c r="I390" s="246"/>
      <c r="J390" s="242"/>
      <c r="K390" s="242"/>
      <c r="L390" s="247"/>
      <c r="M390" s="248"/>
      <c r="N390" s="249"/>
      <c r="O390" s="249"/>
      <c r="P390" s="249"/>
      <c r="Q390" s="249"/>
      <c r="R390" s="249"/>
      <c r="S390" s="249"/>
      <c r="T390" s="250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1" t="s">
        <v>175</v>
      </c>
      <c r="AU390" s="251" t="s">
        <v>85</v>
      </c>
      <c r="AV390" s="14" t="s">
        <v>85</v>
      </c>
      <c r="AW390" s="14" t="s">
        <v>39</v>
      </c>
      <c r="AX390" s="14" t="s">
        <v>22</v>
      </c>
      <c r="AY390" s="251" t="s">
        <v>164</v>
      </c>
    </row>
    <row r="391" s="2" customFormat="1" ht="14.4" customHeight="1">
      <c r="A391" s="39"/>
      <c r="B391" s="40"/>
      <c r="C391" s="213" t="s">
        <v>580</v>
      </c>
      <c r="D391" s="213" t="s">
        <v>166</v>
      </c>
      <c r="E391" s="214" t="s">
        <v>1014</v>
      </c>
      <c r="F391" s="215" t="s">
        <v>1015</v>
      </c>
      <c r="G391" s="216" t="s">
        <v>273</v>
      </c>
      <c r="H391" s="217">
        <v>159.03999999999999</v>
      </c>
      <c r="I391" s="218"/>
      <c r="J391" s="219">
        <f>ROUND(I391*H391,2)</f>
        <v>0</v>
      </c>
      <c r="K391" s="215" t="s">
        <v>170</v>
      </c>
      <c r="L391" s="45"/>
      <c r="M391" s="220" t="s">
        <v>20</v>
      </c>
      <c r="N391" s="221" t="s">
        <v>48</v>
      </c>
      <c r="O391" s="85"/>
      <c r="P391" s="222">
        <f>O391*H391</f>
        <v>0</v>
      </c>
      <c r="Q391" s="222">
        <v>0</v>
      </c>
      <c r="R391" s="222">
        <f>Q391*H391</f>
        <v>0</v>
      </c>
      <c r="S391" s="222">
        <v>0</v>
      </c>
      <c r="T391" s="223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24" t="s">
        <v>171</v>
      </c>
      <c r="AT391" s="224" t="s">
        <v>166</v>
      </c>
      <c r="AU391" s="224" t="s">
        <v>85</v>
      </c>
      <c r="AY391" s="18" t="s">
        <v>164</v>
      </c>
      <c r="BE391" s="225">
        <f>IF(N391="základní",J391,0)</f>
        <v>0</v>
      </c>
      <c r="BF391" s="225">
        <f>IF(N391="snížená",J391,0)</f>
        <v>0</v>
      </c>
      <c r="BG391" s="225">
        <f>IF(N391="zákl. přenesená",J391,0)</f>
        <v>0</v>
      </c>
      <c r="BH391" s="225">
        <f>IF(N391="sníž. přenesená",J391,0)</f>
        <v>0</v>
      </c>
      <c r="BI391" s="225">
        <f>IF(N391="nulová",J391,0)</f>
        <v>0</v>
      </c>
      <c r="BJ391" s="18" t="s">
        <v>22</v>
      </c>
      <c r="BK391" s="225">
        <f>ROUND(I391*H391,2)</f>
        <v>0</v>
      </c>
      <c r="BL391" s="18" t="s">
        <v>171</v>
      </c>
      <c r="BM391" s="224" t="s">
        <v>1016</v>
      </c>
    </row>
    <row r="392" s="2" customFormat="1">
      <c r="A392" s="39"/>
      <c r="B392" s="40"/>
      <c r="C392" s="41"/>
      <c r="D392" s="226" t="s">
        <v>173</v>
      </c>
      <c r="E392" s="41"/>
      <c r="F392" s="227" t="s">
        <v>1017</v>
      </c>
      <c r="G392" s="41"/>
      <c r="H392" s="41"/>
      <c r="I392" s="228"/>
      <c r="J392" s="41"/>
      <c r="K392" s="41"/>
      <c r="L392" s="45"/>
      <c r="M392" s="229"/>
      <c r="N392" s="230"/>
      <c r="O392" s="85"/>
      <c r="P392" s="85"/>
      <c r="Q392" s="85"/>
      <c r="R392" s="85"/>
      <c r="S392" s="85"/>
      <c r="T392" s="86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T392" s="18" t="s">
        <v>173</v>
      </c>
      <c r="AU392" s="18" t="s">
        <v>85</v>
      </c>
    </row>
    <row r="393" s="13" customFormat="1">
      <c r="A393" s="13"/>
      <c r="B393" s="231"/>
      <c r="C393" s="232"/>
      <c r="D393" s="226" t="s">
        <v>175</v>
      </c>
      <c r="E393" s="233" t="s">
        <v>20</v>
      </c>
      <c r="F393" s="234" t="s">
        <v>1018</v>
      </c>
      <c r="G393" s="232"/>
      <c r="H393" s="233" t="s">
        <v>20</v>
      </c>
      <c r="I393" s="235"/>
      <c r="J393" s="232"/>
      <c r="K393" s="232"/>
      <c r="L393" s="236"/>
      <c r="M393" s="237"/>
      <c r="N393" s="238"/>
      <c r="O393" s="238"/>
      <c r="P393" s="238"/>
      <c r="Q393" s="238"/>
      <c r="R393" s="238"/>
      <c r="S393" s="238"/>
      <c r="T393" s="239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0" t="s">
        <v>175</v>
      </c>
      <c r="AU393" s="240" t="s">
        <v>85</v>
      </c>
      <c r="AV393" s="13" t="s">
        <v>22</v>
      </c>
      <c r="AW393" s="13" t="s">
        <v>39</v>
      </c>
      <c r="AX393" s="13" t="s">
        <v>77</v>
      </c>
      <c r="AY393" s="240" t="s">
        <v>164</v>
      </c>
    </row>
    <row r="394" s="14" customFormat="1">
      <c r="A394" s="14"/>
      <c r="B394" s="241"/>
      <c r="C394" s="242"/>
      <c r="D394" s="226" t="s">
        <v>175</v>
      </c>
      <c r="E394" s="243" t="s">
        <v>20</v>
      </c>
      <c r="F394" s="244" t="s">
        <v>1019</v>
      </c>
      <c r="G394" s="242"/>
      <c r="H394" s="245">
        <v>159.03999999999999</v>
      </c>
      <c r="I394" s="246"/>
      <c r="J394" s="242"/>
      <c r="K394" s="242"/>
      <c r="L394" s="247"/>
      <c r="M394" s="248"/>
      <c r="N394" s="249"/>
      <c r="O394" s="249"/>
      <c r="P394" s="249"/>
      <c r="Q394" s="249"/>
      <c r="R394" s="249"/>
      <c r="S394" s="249"/>
      <c r="T394" s="250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1" t="s">
        <v>175</v>
      </c>
      <c r="AU394" s="251" t="s">
        <v>85</v>
      </c>
      <c r="AV394" s="14" t="s">
        <v>85</v>
      </c>
      <c r="AW394" s="14" t="s">
        <v>39</v>
      </c>
      <c r="AX394" s="14" t="s">
        <v>22</v>
      </c>
      <c r="AY394" s="251" t="s">
        <v>164</v>
      </c>
    </row>
    <row r="395" s="12" customFormat="1" ht="22.8" customHeight="1">
      <c r="A395" s="12"/>
      <c r="B395" s="197"/>
      <c r="C395" s="198"/>
      <c r="D395" s="199" t="s">
        <v>76</v>
      </c>
      <c r="E395" s="211" t="s">
        <v>709</v>
      </c>
      <c r="F395" s="211" t="s">
        <v>710</v>
      </c>
      <c r="G395" s="198"/>
      <c r="H395" s="198"/>
      <c r="I395" s="201"/>
      <c r="J395" s="212">
        <f>BK395</f>
        <v>0</v>
      </c>
      <c r="K395" s="198"/>
      <c r="L395" s="203"/>
      <c r="M395" s="204"/>
      <c r="N395" s="205"/>
      <c r="O395" s="205"/>
      <c r="P395" s="206">
        <f>SUM(P396:P399)</f>
        <v>0</v>
      </c>
      <c r="Q395" s="205"/>
      <c r="R395" s="206">
        <f>SUM(R396:R399)</f>
        <v>0</v>
      </c>
      <c r="S395" s="205"/>
      <c r="T395" s="207">
        <f>SUM(T396:T399)</f>
        <v>0</v>
      </c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R395" s="208" t="s">
        <v>22</v>
      </c>
      <c r="AT395" s="209" t="s">
        <v>76</v>
      </c>
      <c r="AU395" s="209" t="s">
        <v>22</v>
      </c>
      <c r="AY395" s="208" t="s">
        <v>164</v>
      </c>
      <c r="BK395" s="210">
        <f>SUM(BK396:BK399)</f>
        <v>0</v>
      </c>
    </row>
    <row r="396" s="2" customFormat="1" ht="14.4" customHeight="1">
      <c r="A396" s="39"/>
      <c r="B396" s="40"/>
      <c r="C396" s="213" t="s">
        <v>585</v>
      </c>
      <c r="D396" s="213" t="s">
        <v>166</v>
      </c>
      <c r="E396" s="214" t="s">
        <v>712</v>
      </c>
      <c r="F396" s="215" t="s">
        <v>713</v>
      </c>
      <c r="G396" s="216" t="s">
        <v>273</v>
      </c>
      <c r="H396" s="217">
        <v>2335.2579999999998</v>
      </c>
      <c r="I396" s="218"/>
      <c r="J396" s="219">
        <f>ROUND(I396*H396,2)</f>
        <v>0</v>
      </c>
      <c r="K396" s="215" t="s">
        <v>170</v>
      </c>
      <c r="L396" s="45"/>
      <c r="M396" s="220" t="s">
        <v>20</v>
      </c>
      <c r="N396" s="221" t="s">
        <v>48</v>
      </c>
      <c r="O396" s="85"/>
      <c r="P396" s="222">
        <f>O396*H396</f>
        <v>0</v>
      </c>
      <c r="Q396" s="222">
        <v>0</v>
      </c>
      <c r="R396" s="222">
        <f>Q396*H396</f>
        <v>0</v>
      </c>
      <c r="S396" s="222">
        <v>0</v>
      </c>
      <c r="T396" s="223">
        <f>S396*H396</f>
        <v>0</v>
      </c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R396" s="224" t="s">
        <v>171</v>
      </c>
      <c r="AT396" s="224" t="s">
        <v>166</v>
      </c>
      <c r="AU396" s="224" t="s">
        <v>85</v>
      </c>
      <c r="AY396" s="18" t="s">
        <v>164</v>
      </c>
      <c r="BE396" s="225">
        <f>IF(N396="základní",J396,0)</f>
        <v>0</v>
      </c>
      <c r="BF396" s="225">
        <f>IF(N396="snížená",J396,0)</f>
        <v>0</v>
      </c>
      <c r="BG396" s="225">
        <f>IF(N396="zákl. přenesená",J396,0)</f>
        <v>0</v>
      </c>
      <c r="BH396" s="225">
        <f>IF(N396="sníž. přenesená",J396,0)</f>
        <v>0</v>
      </c>
      <c r="BI396" s="225">
        <f>IF(N396="nulová",J396,0)</f>
        <v>0</v>
      </c>
      <c r="BJ396" s="18" t="s">
        <v>22</v>
      </c>
      <c r="BK396" s="225">
        <f>ROUND(I396*H396,2)</f>
        <v>0</v>
      </c>
      <c r="BL396" s="18" t="s">
        <v>171</v>
      </c>
      <c r="BM396" s="224" t="s">
        <v>1020</v>
      </c>
    </row>
    <row r="397" s="2" customFormat="1">
      <c r="A397" s="39"/>
      <c r="B397" s="40"/>
      <c r="C397" s="41"/>
      <c r="D397" s="226" t="s">
        <v>173</v>
      </c>
      <c r="E397" s="41"/>
      <c r="F397" s="227" t="s">
        <v>715</v>
      </c>
      <c r="G397" s="41"/>
      <c r="H397" s="41"/>
      <c r="I397" s="228"/>
      <c r="J397" s="41"/>
      <c r="K397" s="41"/>
      <c r="L397" s="45"/>
      <c r="M397" s="229"/>
      <c r="N397" s="230"/>
      <c r="O397" s="85"/>
      <c r="P397" s="85"/>
      <c r="Q397" s="85"/>
      <c r="R397" s="85"/>
      <c r="S397" s="85"/>
      <c r="T397" s="86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T397" s="18" t="s">
        <v>173</v>
      </c>
      <c r="AU397" s="18" t="s">
        <v>85</v>
      </c>
    </row>
    <row r="398" s="2" customFormat="1" ht="14.4" customHeight="1">
      <c r="A398" s="39"/>
      <c r="B398" s="40"/>
      <c r="C398" s="213" t="s">
        <v>591</v>
      </c>
      <c r="D398" s="213" t="s">
        <v>166</v>
      </c>
      <c r="E398" s="214" t="s">
        <v>1021</v>
      </c>
      <c r="F398" s="215" t="s">
        <v>1022</v>
      </c>
      <c r="G398" s="216" t="s">
        <v>273</v>
      </c>
      <c r="H398" s="217">
        <v>2335.2579999999998</v>
      </c>
      <c r="I398" s="218"/>
      <c r="J398" s="219">
        <f>ROUND(I398*H398,2)</f>
        <v>0</v>
      </c>
      <c r="K398" s="215" t="s">
        <v>170</v>
      </c>
      <c r="L398" s="45"/>
      <c r="M398" s="220" t="s">
        <v>20</v>
      </c>
      <c r="N398" s="221" t="s">
        <v>48</v>
      </c>
      <c r="O398" s="85"/>
      <c r="P398" s="222">
        <f>O398*H398</f>
        <v>0</v>
      </c>
      <c r="Q398" s="222">
        <v>0</v>
      </c>
      <c r="R398" s="222">
        <f>Q398*H398</f>
        <v>0</v>
      </c>
      <c r="S398" s="222">
        <v>0</v>
      </c>
      <c r="T398" s="223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24" t="s">
        <v>171</v>
      </c>
      <c r="AT398" s="224" t="s">
        <v>166</v>
      </c>
      <c r="AU398" s="224" t="s">
        <v>85</v>
      </c>
      <c r="AY398" s="18" t="s">
        <v>164</v>
      </c>
      <c r="BE398" s="225">
        <f>IF(N398="základní",J398,0)</f>
        <v>0</v>
      </c>
      <c r="BF398" s="225">
        <f>IF(N398="snížená",J398,0)</f>
        <v>0</v>
      </c>
      <c r="BG398" s="225">
        <f>IF(N398="zákl. přenesená",J398,0)</f>
        <v>0</v>
      </c>
      <c r="BH398" s="225">
        <f>IF(N398="sníž. přenesená",J398,0)</f>
        <v>0</v>
      </c>
      <c r="BI398" s="225">
        <f>IF(N398="nulová",J398,0)</f>
        <v>0</v>
      </c>
      <c r="BJ398" s="18" t="s">
        <v>22</v>
      </c>
      <c r="BK398" s="225">
        <f>ROUND(I398*H398,2)</f>
        <v>0</v>
      </c>
      <c r="BL398" s="18" t="s">
        <v>171</v>
      </c>
      <c r="BM398" s="224" t="s">
        <v>1023</v>
      </c>
    </row>
    <row r="399" s="2" customFormat="1">
      <c r="A399" s="39"/>
      <c r="B399" s="40"/>
      <c r="C399" s="41"/>
      <c r="D399" s="226" t="s">
        <v>173</v>
      </c>
      <c r="E399" s="41"/>
      <c r="F399" s="227" t="s">
        <v>1024</v>
      </c>
      <c r="G399" s="41"/>
      <c r="H399" s="41"/>
      <c r="I399" s="228"/>
      <c r="J399" s="41"/>
      <c r="K399" s="41"/>
      <c r="L399" s="45"/>
      <c r="M399" s="229"/>
      <c r="N399" s="230"/>
      <c r="O399" s="85"/>
      <c r="P399" s="85"/>
      <c r="Q399" s="85"/>
      <c r="R399" s="85"/>
      <c r="S399" s="85"/>
      <c r="T399" s="86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T399" s="18" t="s">
        <v>173</v>
      </c>
      <c r="AU399" s="18" t="s">
        <v>85</v>
      </c>
    </row>
    <row r="400" s="12" customFormat="1" ht="25.92" customHeight="1">
      <c r="A400" s="12"/>
      <c r="B400" s="197"/>
      <c r="C400" s="198"/>
      <c r="D400" s="199" t="s">
        <v>76</v>
      </c>
      <c r="E400" s="200" t="s">
        <v>721</v>
      </c>
      <c r="F400" s="200" t="s">
        <v>722</v>
      </c>
      <c r="G400" s="198"/>
      <c r="H400" s="198"/>
      <c r="I400" s="201"/>
      <c r="J400" s="202">
        <f>BK400</f>
        <v>0</v>
      </c>
      <c r="K400" s="198"/>
      <c r="L400" s="203"/>
      <c r="M400" s="204"/>
      <c r="N400" s="205"/>
      <c r="O400" s="205"/>
      <c r="P400" s="206">
        <f>P401</f>
        <v>0</v>
      </c>
      <c r="Q400" s="205"/>
      <c r="R400" s="206">
        <f>R401</f>
        <v>0.031121999999999997</v>
      </c>
      <c r="S400" s="205"/>
      <c r="T400" s="207">
        <f>T401</f>
        <v>0</v>
      </c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R400" s="208" t="s">
        <v>85</v>
      </c>
      <c r="AT400" s="209" t="s">
        <v>76</v>
      </c>
      <c r="AU400" s="209" t="s">
        <v>77</v>
      </c>
      <c r="AY400" s="208" t="s">
        <v>164</v>
      </c>
      <c r="BK400" s="210">
        <f>BK401</f>
        <v>0</v>
      </c>
    </row>
    <row r="401" s="12" customFormat="1" ht="22.8" customHeight="1">
      <c r="A401" s="12"/>
      <c r="B401" s="197"/>
      <c r="C401" s="198"/>
      <c r="D401" s="199" t="s">
        <v>76</v>
      </c>
      <c r="E401" s="211" t="s">
        <v>723</v>
      </c>
      <c r="F401" s="211" t="s">
        <v>724</v>
      </c>
      <c r="G401" s="198"/>
      <c r="H401" s="198"/>
      <c r="I401" s="201"/>
      <c r="J401" s="212">
        <f>BK401</f>
        <v>0</v>
      </c>
      <c r="K401" s="198"/>
      <c r="L401" s="203"/>
      <c r="M401" s="204"/>
      <c r="N401" s="205"/>
      <c r="O401" s="205"/>
      <c r="P401" s="206">
        <f>SUM(P402:P409)</f>
        <v>0</v>
      </c>
      <c r="Q401" s="205"/>
      <c r="R401" s="206">
        <f>SUM(R402:R409)</f>
        <v>0.031121999999999997</v>
      </c>
      <c r="S401" s="205"/>
      <c r="T401" s="207">
        <f>SUM(T402:T409)</f>
        <v>0</v>
      </c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R401" s="208" t="s">
        <v>85</v>
      </c>
      <c r="AT401" s="209" t="s">
        <v>76</v>
      </c>
      <c r="AU401" s="209" t="s">
        <v>22</v>
      </c>
      <c r="AY401" s="208" t="s">
        <v>164</v>
      </c>
      <c r="BK401" s="210">
        <f>SUM(BK402:BK409)</f>
        <v>0</v>
      </c>
    </row>
    <row r="402" s="2" customFormat="1" ht="14.4" customHeight="1">
      <c r="A402" s="39"/>
      <c r="B402" s="40"/>
      <c r="C402" s="213" t="s">
        <v>597</v>
      </c>
      <c r="D402" s="213" t="s">
        <v>166</v>
      </c>
      <c r="E402" s="214" t="s">
        <v>726</v>
      </c>
      <c r="F402" s="215" t="s">
        <v>727</v>
      </c>
      <c r="G402" s="216" t="s">
        <v>401</v>
      </c>
      <c r="H402" s="217">
        <v>38</v>
      </c>
      <c r="I402" s="218"/>
      <c r="J402" s="219">
        <f>ROUND(I402*H402,2)</f>
        <v>0</v>
      </c>
      <c r="K402" s="215" t="s">
        <v>170</v>
      </c>
      <c r="L402" s="45"/>
      <c r="M402" s="220" t="s">
        <v>20</v>
      </c>
      <c r="N402" s="221" t="s">
        <v>48</v>
      </c>
      <c r="O402" s="85"/>
      <c r="P402" s="222">
        <f>O402*H402</f>
        <v>0</v>
      </c>
      <c r="Q402" s="222">
        <v>0</v>
      </c>
      <c r="R402" s="222">
        <f>Q402*H402</f>
        <v>0</v>
      </c>
      <c r="S402" s="222">
        <v>0</v>
      </c>
      <c r="T402" s="223">
        <f>S402*H402</f>
        <v>0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24" t="s">
        <v>291</v>
      </c>
      <c r="AT402" s="224" t="s">
        <v>166</v>
      </c>
      <c r="AU402" s="224" t="s">
        <v>85</v>
      </c>
      <c r="AY402" s="18" t="s">
        <v>164</v>
      </c>
      <c r="BE402" s="225">
        <f>IF(N402="základní",J402,0)</f>
        <v>0</v>
      </c>
      <c r="BF402" s="225">
        <f>IF(N402="snížená",J402,0)</f>
        <v>0</v>
      </c>
      <c r="BG402" s="225">
        <f>IF(N402="zákl. přenesená",J402,0)</f>
        <v>0</v>
      </c>
      <c r="BH402" s="225">
        <f>IF(N402="sníž. přenesená",J402,0)</f>
        <v>0</v>
      </c>
      <c r="BI402" s="225">
        <f>IF(N402="nulová",J402,0)</f>
        <v>0</v>
      </c>
      <c r="BJ402" s="18" t="s">
        <v>22</v>
      </c>
      <c r="BK402" s="225">
        <f>ROUND(I402*H402,2)</f>
        <v>0</v>
      </c>
      <c r="BL402" s="18" t="s">
        <v>291</v>
      </c>
      <c r="BM402" s="224" t="s">
        <v>1025</v>
      </c>
    </row>
    <row r="403" s="2" customFormat="1">
      <c r="A403" s="39"/>
      <c r="B403" s="40"/>
      <c r="C403" s="41"/>
      <c r="D403" s="226" t="s">
        <v>173</v>
      </c>
      <c r="E403" s="41"/>
      <c r="F403" s="227" t="s">
        <v>729</v>
      </c>
      <c r="G403" s="41"/>
      <c r="H403" s="41"/>
      <c r="I403" s="228"/>
      <c r="J403" s="41"/>
      <c r="K403" s="41"/>
      <c r="L403" s="45"/>
      <c r="M403" s="229"/>
      <c r="N403" s="230"/>
      <c r="O403" s="85"/>
      <c r="P403" s="85"/>
      <c r="Q403" s="85"/>
      <c r="R403" s="85"/>
      <c r="S403" s="85"/>
      <c r="T403" s="86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T403" s="18" t="s">
        <v>173</v>
      </c>
      <c r="AU403" s="18" t="s">
        <v>85</v>
      </c>
    </row>
    <row r="404" s="13" customFormat="1">
      <c r="A404" s="13"/>
      <c r="B404" s="231"/>
      <c r="C404" s="232"/>
      <c r="D404" s="226" t="s">
        <v>175</v>
      </c>
      <c r="E404" s="233" t="s">
        <v>20</v>
      </c>
      <c r="F404" s="234" t="s">
        <v>1026</v>
      </c>
      <c r="G404" s="232"/>
      <c r="H404" s="233" t="s">
        <v>20</v>
      </c>
      <c r="I404" s="235"/>
      <c r="J404" s="232"/>
      <c r="K404" s="232"/>
      <c r="L404" s="236"/>
      <c r="M404" s="237"/>
      <c r="N404" s="238"/>
      <c r="O404" s="238"/>
      <c r="P404" s="238"/>
      <c r="Q404" s="238"/>
      <c r="R404" s="238"/>
      <c r="S404" s="238"/>
      <c r="T404" s="239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0" t="s">
        <v>175</v>
      </c>
      <c r="AU404" s="240" t="s">
        <v>85</v>
      </c>
      <c r="AV404" s="13" t="s">
        <v>22</v>
      </c>
      <c r="AW404" s="13" t="s">
        <v>39</v>
      </c>
      <c r="AX404" s="13" t="s">
        <v>77</v>
      </c>
      <c r="AY404" s="240" t="s">
        <v>164</v>
      </c>
    </row>
    <row r="405" s="14" customFormat="1">
      <c r="A405" s="14"/>
      <c r="B405" s="241"/>
      <c r="C405" s="242"/>
      <c r="D405" s="226" t="s">
        <v>175</v>
      </c>
      <c r="E405" s="243" t="s">
        <v>20</v>
      </c>
      <c r="F405" s="244" t="s">
        <v>1008</v>
      </c>
      <c r="G405" s="242"/>
      <c r="H405" s="245">
        <v>38</v>
      </c>
      <c r="I405" s="246"/>
      <c r="J405" s="242"/>
      <c r="K405" s="242"/>
      <c r="L405" s="247"/>
      <c r="M405" s="248"/>
      <c r="N405" s="249"/>
      <c r="O405" s="249"/>
      <c r="P405" s="249"/>
      <c r="Q405" s="249"/>
      <c r="R405" s="249"/>
      <c r="S405" s="249"/>
      <c r="T405" s="250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1" t="s">
        <v>175</v>
      </c>
      <c r="AU405" s="251" t="s">
        <v>85</v>
      </c>
      <c r="AV405" s="14" t="s">
        <v>85</v>
      </c>
      <c r="AW405" s="14" t="s">
        <v>39</v>
      </c>
      <c r="AX405" s="14" t="s">
        <v>22</v>
      </c>
      <c r="AY405" s="251" t="s">
        <v>164</v>
      </c>
    </row>
    <row r="406" s="2" customFormat="1" ht="14.4" customHeight="1">
      <c r="A406" s="39"/>
      <c r="B406" s="40"/>
      <c r="C406" s="263" t="s">
        <v>603</v>
      </c>
      <c r="D406" s="263" t="s">
        <v>270</v>
      </c>
      <c r="E406" s="264" t="s">
        <v>732</v>
      </c>
      <c r="F406" s="265" t="s">
        <v>733</v>
      </c>
      <c r="G406" s="266" t="s">
        <v>401</v>
      </c>
      <c r="H406" s="267">
        <v>39.899999999999999</v>
      </c>
      <c r="I406" s="268"/>
      <c r="J406" s="269">
        <f>ROUND(I406*H406,2)</f>
        <v>0</v>
      </c>
      <c r="K406" s="265" t="s">
        <v>170</v>
      </c>
      <c r="L406" s="270"/>
      <c r="M406" s="271" t="s">
        <v>20</v>
      </c>
      <c r="N406" s="272" t="s">
        <v>48</v>
      </c>
      <c r="O406" s="85"/>
      <c r="P406" s="222">
        <f>O406*H406</f>
        <v>0</v>
      </c>
      <c r="Q406" s="222">
        <v>0.00077999999999999999</v>
      </c>
      <c r="R406" s="222">
        <f>Q406*H406</f>
        <v>0.031121999999999997</v>
      </c>
      <c r="S406" s="222">
        <v>0</v>
      </c>
      <c r="T406" s="223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24" t="s">
        <v>406</v>
      </c>
      <c r="AT406" s="224" t="s">
        <v>270</v>
      </c>
      <c r="AU406" s="224" t="s">
        <v>85</v>
      </c>
      <c r="AY406" s="18" t="s">
        <v>164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8" t="s">
        <v>22</v>
      </c>
      <c r="BK406" s="225">
        <f>ROUND(I406*H406,2)</f>
        <v>0</v>
      </c>
      <c r="BL406" s="18" t="s">
        <v>291</v>
      </c>
      <c r="BM406" s="224" t="s">
        <v>1027</v>
      </c>
    </row>
    <row r="407" s="2" customFormat="1">
      <c r="A407" s="39"/>
      <c r="B407" s="40"/>
      <c r="C407" s="41"/>
      <c r="D407" s="226" t="s">
        <v>173</v>
      </c>
      <c r="E407" s="41"/>
      <c r="F407" s="227" t="s">
        <v>733</v>
      </c>
      <c r="G407" s="41"/>
      <c r="H407" s="41"/>
      <c r="I407" s="228"/>
      <c r="J407" s="41"/>
      <c r="K407" s="41"/>
      <c r="L407" s="45"/>
      <c r="M407" s="229"/>
      <c r="N407" s="230"/>
      <c r="O407" s="85"/>
      <c r="P407" s="85"/>
      <c r="Q407" s="85"/>
      <c r="R407" s="85"/>
      <c r="S407" s="85"/>
      <c r="T407" s="86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8" t="s">
        <v>173</v>
      </c>
      <c r="AU407" s="18" t="s">
        <v>85</v>
      </c>
    </row>
    <row r="408" s="13" customFormat="1">
      <c r="A408" s="13"/>
      <c r="B408" s="231"/>
      <c r="C408" s="232"/>
      <c r="D408" s="226" t="s">
        <v>175</v>
      </c>
      <c r="E408" s="233" t="s">
        <v>20</v>
      </c>
      <c r="F408" s="234" t="s">
        <v>1028</v>
      </c>
      <c r="G408" s="232"/>
      <c r="H408" s="233" t="s">
        <v>20</v>
      </c>
      <c r="I408" s="235"/>
      <c r="J408" s="232"/>
      <c r="K408" s="232"/>
      <c r="L408" s="236"/>
      <c r="M408" s="237"/>
      <c r="N408" s="238"/>
      <c r="O408" s="238"/>
      <c r="P408" s="238"/>
      <c r="Q408" s="238"/>
      <c r="R408" s="238"/>
      <c r="S408" s="238"/>
      <c r="T408" s="239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0" t="s">
        <v>175</v>
      </c>
      <c r="AU408" s="240" t="s">
        <v>85</v>
      </c>
      <c r="AV408" s="13" t="s">
        <v>22</v>
      </c>
      <c r="AW408" s="13" t="s">
        <v>39</v>
      </c>
      <c r="AX408" s="13" t="s">
        <v>77</v>
      </c>
      <c r="AY408" s="240" t="s">
        <v>164</v>
      </c>
    </row>
    <row r="409" s="14" customFormat="1">
      <c r="A409" s="14"/>
      <c r="B409" s="241"/>
      <c r="C409" s="242"/>
      <c r="D409" s="226" t="s">
        <v>175</v>
      </c>
      <c r="E409" s="243" t="s">
        <v>20</v>
      </c>
      <c r="F409" s="244" t="s">
        <v>1029</v>
      </c>
      <c r="G409" s="242"/>
      <c r="H409" s="245">
        <v>39.899999999999999</v>
      </c>
      <c r="I409" s="246"/>
      <c r="J409" s="242"/>
      <c r="K409" s="242"/>
      <c r="L409" s="247"/>
      <c r="M409" s="248"/>
      <c r="N409" s="249"/>
      <c r="O409" s="249"/>
      <c r="P409" s="249"/>
      <c r="Q409" s="249"/>
      <c r="R409" s="249"/>
      <c r="S409" s="249"/>
      <c r="T409" s="250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1" t="s">
        <v>175</v>
      </c>
      <c r="AU409" s="251" t="s">
        <v>85</v>
      </c>
      <c r="AV409" s="14" t="s">
        <v>85</v>
      </c>
      <c r="AW409" s="14" t="s">
        <v>39</v>
      </c>
      <c r="AX409" s="14" t="s">
        <v>22</v>
      </c>
      <c r="AY409" s="251" t="s">
        <v>164</v>
      </c>
    </row>
    <row r="410" s="12" customFormat="1" ht="25.92" customHeight="1">
      <c r="A410" s="12"/>
      <c r="B410" s="197"/>
      <c r="C410" s="198"/>
      <c r="D410" s="199" t="s">
        <v>76</v>
      </c>
      <c r="E410" s="200" t="s">
        <v>737</v>
      </c>
      <c r="F410" s="200" t="s">
        <v>738</v>
      </c>
      <c r="G410" s="198"/>
      <c r="H410" s="198"/>
      <c r="I410" s="201"/>
      <c r="J410" s="202">
        <f>BK410</f>
        <v>0</v>
      </c>
      <c r="K410" s="198"/>
      <c r="L410" s="203"/>
      <c r="M410" s="204"/>
      <c r="N410" s="205"/>
      <c r="O410" s="205"/>
      <c r="P410" s="206">
        <f>P411+P437+P447+P475+P483</f>
        <v>0</v>
      </c>
      <c r="Q410" s="205"/>
      <c r="R410" s="206">
        <f>R411+R437+R447+R475+R483</f>
        <v>0</v>
      </c>
      <c r="S410" s="205"/>
      <c r="T410" s="207">
        <f>T411+T437+T447+T475+T483</f>
        <v>0</v>
      </c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R410" s="208" t="s">
        <v>200</v>
      </c>
      <c r="AT410" s="209" t="s">
        <v>76</v>
      </c>
      <c r="AU410" s="209" t="s">
        <v>77</v>
      </c>
      <c r="AY410" s="208" t="s">
        <v>164</v>
      </c>
      <c r="BK410" s="210">
        <f>BK411+BK437+BK447+BK475+BK483</f>
        <v>0</v>
      </c>
    </row>
    <row r="411" s="12" customFormat="1" ht="22.8" customHeight="1">
      <c r="A411" s="12"/>
      <c r="B411" s="197"/>
      <c r="C411" s="198"/>
      <c r="D411" s="199" t="s">
        <v>76</v>
      </c>
      <c r="E411" s="211" t="s">
        <v>739</v>
      </c>
      <c r="F411" s="211" t="s">
        <v>740</v>
      </c>
      <c r="G411" s="198"/>
      <c r="H411" s="198"/>
      <c r="I411" s="201"/>
      <c r="J411" s="212">
        <f>BK411</f>
        <v>0</v>
      </c>
      <c r="K411" s="198"/>
      <c r="L411" s="203"/>
      <c r="M411" s="204"/>
      <c r="N411" s="205"/>
      <c r="O411" s="205"/>
      <c r="P411" s="206">
        <f>SUM(P412:P436)</f>
        <v>0</v>
      </c>
      <c r="Q411" s="205"/>
      <c r="R411" s="206">
        <f>SUM(R412:R436)</f>
        <v>0</v>
      </c>
      <c r="S411" s="205"/>
      <c r="T411" s="207">
        <f>SUM(T412:T436)</f>
        <v>0</v>
      </c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R411" s="208" t="s">
        <v>200</v>
      </c>
      <c r="AT411" s="209" t="s">
        <v>76</v>
      </c>
      <c r="AU411" s="209" t="s">
        <v>22</v>
      </c>
      <c r="AY411" s="208" t="s">
        <v>164</v>
      </c>
      <c r="BK411" s="210">
        <f>SUM(BK412:BK436)</f>
        <v>0</v>
      </c>
    </row>
    <row r="412" s="2" customFormat="1" ht="14.4" customHeight="1">
      <c r="A412" s="39"/>
      <c r="B412" s="40"/>
      <c r="C412" s="213" t="s">
        <v>608</v>
      </c>
      <c r="D412" s="213" t="s">
        <v>166</v>
      </c>
      <c r="E412" s="214" t="s">
        <v>742</v>
      </c>
      <c r="F412" s="215" t="s">
        <v>743</v>
      </c>
      <c r="G412" s="216" t="s">
        <v>744</v>
      </c>
      <c r="H412" s="217">
        <v>2</v>
      </c>
      <c r="I412" s="218"/>
      <c r="J412" s="219">
        <f>ROUND(I412*H412,2)</f>
        <v>0</v>
      </c>
      <c r="K412" s="215" t="s">
        <v>170</v>
      </c>
      <c r="L412" s="45"/>
      <c r="M412" s="220" t="s">
        <v>20</v>
      </c>
      <c r="N412" s="221" t="s">
        <v>48</v>
      </c>
      <c r="O412" s="85"/>
      <c r="P412" s="222">
        <f>O412*H412</f>
        <v>0</v>
      </c>
      <c r="Q412" s="222">
        <v>0</v>
      </c>
      <c r="R412" s="222">
        <f>Q412*H412</f>
        <v>0</v>
      </c>
      <c r="S412" s="222">
        <v>0</v>
      </c>
      <c r="T412" s="223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24" t="s">
        <v>745</v>
      </c>
      <c r="AT412" s="224" t="s">
        <v>166</v>
      </c>
      <c r="AU412" s="224" t="s">
        <v>85</v>
      </c>
      <c r="AY412" s="18" t="s">
        <v>164</v>
      </c>
      <c r="BE412" s="225">
        <f>IF(N412="základní",J412,0)</f>
        <v>0</v>
      </c>
      <c r="BF412" s="225">
        <f>IF(N412="snížená",J412,0)</f>
        <v>0</v>
      </c>
      <c r="BG412" s="225">
        <f>IF(N412="zákl. přenesená",J412,0)</f>
        <v>0</v>
      </c>
      <c r="BH412" s="225">
        <f>IF(N412="sníž. přenesená",J412,0)</f>
        <v>0</v>
      </c>
      <c r="BI412" s="225">
        <f>IF(N412="nulová",J412,0)</f>
        <v>0</v>
      </c>
      <c r="BJ412" s="18" t="s">
        <v>22</v>
      </c>
      <c r="BK412" s="225">
        <f>ROUND(I412*H412,2)</f>
        <v>0</v>
      </c>
      <c r="BL412" s="18" t="s">
        <v>745</v>
      </c>
      <c r="BM412" s="224" t="s">
        <v>1030</v>
      </c>
    </row>
    <row r="413" s="2" customFormat="1">
      <c r="A413" s="39"/>
      <c r="B413" s="40"/>
      <c r="C413" s="41"/>
      <c r="D413" s="226" t="s">
        <v>173</v>
      </c>
      <c r="E413" s="41"/>
      <c r="F413" s="227" t="s">
        <v>743</v>
      </c>
      <c r="G413" s="41"/>
      <c r="H413" s="41"/>
      <c r="I413" s="228"/>
      <c r="J413" s="41"/>
      <c r="K413" s="41"/>
      <c r="L413" s="45"/>
      <c r="M413" s="229"/>
      <c r="N413" s="230"/>
      <c r="O413" s="85"/>
      <c r="P413" s="85"/>
      <c r="Q413" s="85"/>
      <c r="R413" s="85"/>
      <c r="S413" s="85"/>
      <c r="T413" s="86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T413" s="18" t="s">
        <v>173</v>
      </c>
      <c r="AU413" s="18" t="s">
        <v>85</v>
      </c>
    </row>
    <row r="414" s="13" customFormat="1">
      <c r="A414" s="13"/>
      <c r="B414" s="231"/>
      <c r="C414" s="232"/>
      <c r="D414" s="226" t="s">
        <v>175</v>
      </c>
      <c r="E414" s="233" t="s">
        <v>20</v>
      </c>
      <c r="F414" s="234" t="s">
        <v>747</v>
      </c>
      <c r="G414" s="232"/>
      <c r="H414" s="233" t="s">
        <v>20</v>
      </c>
      <c r="I414" s="235"/>
      <c r="J414" s="232"/>
      <c r="K414" s="232"/>
      <c r="L414" s="236"/>
      <c r="M414" s="237"/>
      <c r="N414" s="238"/>
      <c r="O414" s="238"/>
      <c r="P414" s="238"/>
      <c r="Q414" s="238"/>
      <c r="R414" s="238"/>
      <c r="S414" s="238"/>
      <c r="T414" s="239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0" t="s">
        <v>175</v>
      </c>
      <c r="AU414" s="240" t="s">
        <v>85</v>
      </c>
      <c r="AV414" s="13" t="s">
        <v>22</v>
      </c>
      <c r="AW414" s="13" t="s">
        <v>39</v>
      </c>
      <c r="AX414" s="13" t="s">
        <v>77</v>
      </c>
      <c r="AY414" s="240" t="s">
        <v>164</v>
      </c>
    </row>
    <row r="415" s="14" customFormat="1">
      <c r="A415" s="14"/>
      <c r="B415" s="241"/>
      <c r="C415" s="242"/>
      <c r="D415" s="226" t="s">
        <v>175</v>
      </c>
      <c r="E415" s="243" t="s">
        <v>20</v>
      </c>
      <c r="F415" s="244" t="s">
        <v>85</v>
      </c>
      <c r="G415" s="242"/>
      <c r="H415" s="245">
        <v>2</v>
      </c>
      <c r="I415" s="246"/>
      <c r="J415" s="242"/>
      <c r="K415" s="242"/>
      <c r="L415" s="247"/>
      <c r="M415" s="248"/>
      <c r="N415" s="249"/>
      <c r="O415" s="249"/>
      <c r="P415" s="249"/>
      <c r="Q415" s="249"/>
      <c r="R415" s="249"/>
      <c r="S415" s="249"/>
      <c r="T415" s="250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1" t="s">
        <v>175</v>
      </c>
      <c r="AU415" s="251" t="s">
        <v>85</v>
      </c>
      <c r="AV415" s="14" t="s">
        <v>85</v>
      </c>
      <c r="AW415" s="14" t="s">
        <v>39</v>
      </c>
      <c r="AX415" s="14" t="s">
        <v>22</v>
      </c>
      <c r="AY415" s="251" t="s">
        <v>164</v>
      </c>
    </row>
    <row r="416" s="2" customFormat="1" ht="14.4" customHeight="1">
      <c r="A416" s="39"/>
      <c r="B416" s="40"/>
      <c r="C416" s="213" t="s">
        <v>612</v>
      </c>
      <c r="D416" s="213" t="s">
        <v>166</v>
      </c>
      <c r="E416" s="214" t="s">
        <v>749</v>
      </c>
      <c r="F416" s="215" t="s">
        <v>750</v>
      </c>
      <c r="G416" s="216" t="s">
        <v>751</v>
      </c>
      <c r="H416" s="217">
        <v>1</v>
      </c>
      <c r="I416" s="218"/>
      <c r="J416" s="219">
        <f>ROUND(I416*H416,2)</f>
        <v>0</v>
      </c>
      <c r="K416" s="215" t="s">
        <v>170</v>
      </c>
      <c r="L416" s="45"/>
      <c r="M416" s="220" t="s">
        <v>20</v>
      </c>
      <c r="N416" s="221" t="s">
        <v>48</v>
      </c>
      <c r="O416" s="85"/>
      <c r="P416" s="222">
        <f>O416*H416</f>
        <v>0</v>
      </c>
      <c r="Q416" s="222">
        <v>0</v>
      </c>
      <c r="R416" s="222">
        <f>Q416*H416</f>
        <v>0</v>
      </c>
      <c r="S416" s="222">
        <v>0</v>
      </c>
      <c r="T416" s="223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24" t="s">
        <v>745</v>
      </c>
      <c r="AT416" s="224" t="s">
        <v>166</v>
      </c>
      <c r="AU416" s="224" t="s">
        <v>85</v>
      </c>
      <c r="AY416" s="18" t="s">
        <v>164</v>
      </c>
      <c r="BE416" s="225">
        <f>IF(N416="základní",J416,0)</f>
        <v>0</v>
      </c>
      <c r="BF416" s="225">
        <f>IF(N416="snížená",J416,0)</f>
        <v>0</v>
      </c>
      <c r="BG416" s="225">
        <f>IF(N416="zákl. přenesená",J416,0)</f>
        <v>0</v>
      </c>
      <c r="BH416" s="225">
        <f>IF(N416="sníž. přenesená",J416,0)</f>
        <v>0</v>
      </c>
      <c r="BI416" s="225">
        <f>IF(N416="nulová",J416,0)</f>
        <v>0</v>
      </c>
      <c r="BJ416" s="18" t="s">
        <v>22</v>
      </c>
      <c r="BK416" s="225">
        <f>ROUND(I416*H416,2)</f>
        <v>0</v>
      </c>
      <c r="BL416" s="18" t="s">
        <v>745</v>
      </c>
      <c r="BM416" s="224" t="s">
        <v>1031</v>
      </c>
    </row>
    <row r="417" s="2" customFormat="1">
      <c r="A417" s="39"/>
      <c r="B417" s="40"/>
      <c r="C417" s="41"/>
      <c r="D417" s="226" t="s">
        <v>173</v>
      </c>
      <c r="E417" s="41"/>
      <c r="F417" s="227" t="s">
        <v>750</v>
      </c>
      <c r="G417" s="41"/>
      <c r="H417" s="41"/>
      <c r="I417" s="228"/>
      <c r="J417" s="41"/>
      <c r="K417" s="41"/>
      <c r="L417" s="45"/>
      <c r="M417" s="229"/>
      <c r="N417" s="230"/>
      <c r="O417" s="85"/>
      <c r="P417" s="85"/>
      <c r="Q417" s="85"/>
      <c r="R417" s="85"/>
      <c r="S417" s="85"/>
      <c r="T417" s="86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T417" s="18" t="s">
        <v>173</v>
      </c>
      <c r="AU417" s="18" t="s">
        <v>85</v>
      </c>
    </row>
    <row r="418" s="13" customFormat="1">
      <c r="A418" s="13"/>
      <c r="B418" s="231"/>
      <c r="C418" s="232"/>
      <c r="D418" s="226" t="s">
        <v>175</v>
      </c>
      <c r="E418" s="233" t="s">
        <v>20</v>
      </c>
      <c r="F418" s="234" t="s">
        <v>753</v>
      </c>
      <c r="G418" s="232"/>
      <c r="H418" s="233" t="s">
        <v>20</v>
      </c>
      <c r="I418" s="235"/>
      <c r="J418" s="232"/>
      <c r="K418" s="232"/>
      <c r="L418" s="236"/>
      <c r="M418" s="237"/>
      <c r="N418" s="238"/>
      <c r="O418" s="238"/>
      <c r="P418" s="238"/>
      <c r="Q418" s="238"/>
      <c r="R418" s="238"/>
      <c r="S418" s="238"/>
      <c r="T418" s="239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0" t="s">
        <v>175</v>
      </c>
      <c r="AU418" s="240" t="s">
        <v>85</v>
      </c>
      <c r="AV418" s="13" t="s">
        <v>22</v>
      </c>
      <c r="AW418" s="13" t="s">
        <v>39</v>
      </c>
      <c r="AX418" s="13" t="s">
        <v>77</v>
      </c>
      <c r="AY418" s="240" t="s">
        <v>164</v>
      </c>
    </row>
    <row r="419" s="14" customFormat="1">
      <c r="A419" s="14"/>
      <c r="B419" s="241"/>
      <c r="C419" s="242"/>
      <c r="D419" s="226" t="s">
        <v>175</v>
      </c>
      <c r="E419" s="243" t="s">
        <v>20</v>
      </c>
      <c r="F419" s="244" t="s">
        <v>22</v>
      </c>
      <c r="G419" s="242"/>
      <c r="H419" s="245">
        <v>1</v>
      </c>
      <c r="I419" s="246"/>
      <c r="J419" s="242"/>
      <c r="K419" s="242"/>
      <c r="L419" s="247"/>
      <c r="M419" s="248"/>
      <c r="N419" s="249"/>
      <c r="O419" s="249"/>
      <c r="P419" s="249"/>
      <c r="Q419" s="249"/>
      <c r="R419" s="249"/>
      <c r="S419" s="249"/>
      <c r="T419" s="250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1" t="s">
        <v>175</v>
      </c>
      <c r="AU419" s="251" t="s">
        <v>85</v>
      </c>
      <c r="AV419" s="14" t="s">
        <v>85</v>
      </c>
      <c r="AW419" s="14" t="s">
        <v>39</v>
      </c>
      <c r="AX419" s="14" t="s">
        <v>22</v>
      </c>
      <c r="AY419" s="251" t="s">
        <v>164</v>
      </c>
    </row>
    <row r="420" s="2" customFormat="1" ht="14.4" customHeight="1">
      <c r="A420" s="39"/>
      <c r="B420" s="40"/>
      <c r="C420" s="213" t="s">
        <v>616</v>
      </c>
      <c r="D420" s="213" t="s">
        <v>166</v>
      </c>
      <c r="E420" s="214" t="s">
        <v>755</v>
      </c>
      <c r="F420" s="215" t="s">
        <v>756</v>
      </c>
      <c r="G420" s="216" t="s">
        <v>751</v>
      </c>
      <c r="H420" s="217">
        <v>1</v>
      </c>
      <c r="I420" s="218"/>
      <c r="J420" s="219">
        <f>ROUND(I420*H420,2)</f>
        <v>0</v>
      </c>
      <c r="K420" s="215" t="s">
        <v>170</v>
      </c>
      <c r="L420" s="45"/>
      <c r="M420" s="220" t="s">
        <v>20</v>
      </c>
      <c r="N420" s="221" t="s">
        <v>48</v>
      </c>
      <c r="O420" s="85"/>
      <c r="P420" s="222">
        <f>O420*H420</f>
        <v>0</v>
      </c>
      <c r="Q420" s="222">
        <v>0</v>
      </c>
      <c r="R420" s="222">
        <f>Q420*H420</f>
        <v>0</v>
      </c>
      <c r="S420" s="222">
        <v>0</v>
      </c>
      <c r="T420" s="223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24" t="s">
        <v>745</v>
      </c>
      <c r="AT420" s="224" t="s">
        <v>166</v>
      </c>
      <c r="AU420" s="224" t="s">
        <v>85</v>
      </c>
      <c r="AY420" s="18" t="s">
        <v>164</v>
      </c>
      <c r="BE420" s="225">
        <f>IF(N420="základní",J420,0)</f>
        <v>0</v>
      </c>
      <c r="BF420" s="225">
        <f>IF(N420="snížená",J420,0)</f>
        <v>0</v>
      </c>
      <c r="BG420" s="225">
        <f>IF(N420="zákl. přenesená",J420,0)</f>
        <v>0</v>
      </c>
      <c r="BH420" s="225">
        <f>IF(N420="sníž. přenesená",J420,0)</f>
        <v>0</v>
      </c>
      <c r="BI420" s="225">
        <f>IF(N420="nulová",J420,0)</f>
        <v>0</v>
      </c>
      <c r="BJ420" s="18" t="s">
        <v>22</v>
      </c>
      <c r="BK420" s="225">
        <f>ROUND(I420*H420,2)</f>
        <v>0</v>
      </c>
      <c r="BL420" s="18" t="s">
        <v>745</v>
      </c>
      <c r="BM420" s="224" t="s">
        <v>1032</v>
      </c>
    </row>
    <row r="421" s="2" customFormat="1">
      <c r="A421" s="39"/>
      <c r="B421" s="40"/>
      <c r="C421" s="41"/>
      <c r="D421" s="226" t="s">
        <v>173</v>
      </c>
      <c r="E421" s="41"/>
      <c r="F421" s="227" t="s">
        <v>756</v>
      </c>
      <c r="G421" s="41"/>
      <c r="H421" s="41"/>
      <c r="I421" s="228"/>
      <c r="J421" s="41"/>
      <c r="K421" s="41"/>
      <c r="L421" s="45"/>
      <c r="M421" s="229"/>
      <c r="N421" s="230"/>
      <c r="O421" s="85"/>
      <c r="P421" s="85"/>
      <c r="Q421" s="85"/>
      <c r="R421" s="85"/>
      <c r="S421" s="85"/>
      <c r="T421" s="86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T421" s="18" t="s">
        <v>173</v>
      </c>
      <c r="AU421" s="18" t="s">
        <v>85</v>
      </c>
    </row>
    <row r="422" s="13" customFormat="1">
      <c r="A422" s="13"/>
      <c r="B422" s="231"/>
      <c r="C422" s="232"/>
      <c r="D422" s="226" t="s">
        <v>175</v>
      </c>
      <c r="E422" s="233" t="s">
        <v>20</v>
      </c>
      <c r="F422" s="234" t="s">
        <v>758</v>
      </c>
      <c r="G422" s="232"/>
      <c r="H422" s="233" t="s">
        <v>20</v>
      </c>
      <c r="I422" s="235"/>
      <c r="J422" s="232"/>
      <c r="K422" s="232"/>
      <c r="L422" s="236"/>
      <c r="M422" s="237"/>
      <c r="N422" s="238"/>
      <c r="O422" s="238"/>
      <c r="P422" s="238"/>
      <c r="Q422" s="238"/>
      <c r="R422" s="238"/>
      <c r="S422" s="238"/>
      <c r="T422" s="239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0" t="s">
        <v>175</v>
      </c>
      <c r="AU422" s="240" t="s">
        <v>85</v>
      </c>
      <c r="AV422" s="13" t="s">
        <v>22</v>
      </c>
      <c r="AW422" s="13" t="s">
        <v>39</v>
      </c>
      <c r="AX422" s="13" t="s">
        <v>77</v>
      </c>
      <c r="AY422" s="240" t="s">
        <v>164</v>
      </c>
    </row>
    <row r="423" s="14" customFormat="1">
      <c r="A423" s="14"/>
      <c r="B423" s="241"/>
      <c r="C423" s="242"/>
      <c r="D423" s="226" t="s">
        <v>175</v>
      </c>
      <c r="E423" s="243" t="s">
        <v>20</v>
      </c>
      <c r="F423" s="244" t="s">
        <v>22</v>
      </c>
      <c r="G423" s="242"/>
      <c r="H423" s="245">
        <v>1</v>
      </c>
      <c r="I423" s="246"/>
      <c r="J423" s="242"/>
      <c r="K423" s="242"/>
      <c r="L423" s="247"/>
      <c r="M423" s="248"/>
      <c r="N423" s="249"/>
      <c r="O423" s="249"/>
      <c r="P423" s="249"/>
      <c r="Q423" s="249"/>
      <c r="R423" s="249"/>
      <c r="S423" s="249"/>
      <c r="T423" s="250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51" t="s">
        <v>175</v>
      </c>
      <c r="AU423" s="251" t="s">
        <v>85</v>
      </c>
      <c r="AV423" s="14" t="s">
        <v>85</v>
      </c>
      <c r="AW423" s="14" t="s">
        <v>39</v>
      </c>
      <c r="AX423" s="14" t="s">
        <v>22</v>
      </c>
      <c r="AY423" s="251" t="s">
        <v>164</v>
      </c>
    </row>
    <row r="424" s="2" customFormat="1" ht="14.4" customHeight="1">
      <c r="A424" s="39"/>
      <c r="B424" s="40"/>
      <c r="C424" s="213" t="s">
        <v>620</v>
      </c>
      <c r="D424" s="213" t="s">
        <v>166</v>
      </c>
      <c r="E424" s="214" t="s">
        <v>760</v>
      </c>
      <c r="F424" s="215" t="s">
        <v>761</v>
      </c>
      <c r="G424" s="216" t="s">
        <v>751</v>
      </c>
      <c r="H424" s="217">
        <v>1</v>
      </c>
      <c r="I424" s="218"/>
      <c r="J424" s="219">
        <f>ROUND(I424*H424,2)</f>
        <v>0</v>
      </c>
      <c r="K424" s="215" t="s">
        <v>170</v>
      </c>
      <c r="L424" s="45"/>
      <c r="M424" s="220" t="s">
        <v>20</v>
      </c>
      <c r="N424" s="221" t="s">
        <v>48</v>
      </c>
      <c r="O424" s="85"/>
      <c r="P424" s="222">
        <f>O424*H424</f>
        <v>0</v>
      </c>
      <c r="Q424" s="222">
        <v>0</v>
      </c>
      <c r="R424" s="222">
        <f>Q424*H424</f>
        <v>0</v>
      </c>
      <c r="S424" s="222">
        <v>0</v>
      </c>
      <c r="T424" s="223">
        <f>S424*H424</f>
        <v>0</v>
      </c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R424" s="224" t="s">
        <v>745</v>
      </c>
      <c r="AT424" s="224" t="s">
        <v>166</v>
      </c>
      <c r="AU424" s="224" t="s">
        <v>85</v>
      </c>
      <c r="AY424" s="18" t="s">
        <v>164</v>
      </c>
      <c r="BE424" s="225">
        <f>IF(N424="základní",J424,0)</f>
        <v>0</v>
      </c>
      <c r="BF424" s="225">
        <f>IF(N424="snížená",J424,0)</f>
        <v>0</v>
      </c>
      <c r="BG424" s="225">
        <f>IF(N424="zákl. přenesená",J424,0)</f>
        <v>0</v>
      </c>
      <c r="BH424" s="225">
        <f>IF(N424="sníž. přenesená",J424,0)</f>
        <v>0</v>
      </c>
      <c r="BI424" s="225">
        <f>IF(N424="nulová",J424,0)</f>
        <v>0</v>
      </c>
      <c r="BJ424" s="18" t="s">
        <v>22</v>
      </c>
      <c r="BK424" s="225">
        <f>ROUND(I424*H424,2)</f>
        <v>0</v>
      </c>
      <c r="BL424" s="18" t="s">
        <v>745</v>
      </c>
      <c r="BM424" s="224" t="s">
        <v>1033</v>
      </c>
    </row>
    <row r="425" s="2" customFormat="1">
      <c r="A425" s="39"/>
      <c r="B425" s="40"/>
      <c r="C425" s="41"/>
      <c r="D425" s="226" t="s">
        <v>173</v>
      </c>
      <c r="E425" s="41"/>
      <c r="F425" s="227" t="s">
        <v>761</v>
      </c>
      <c r="G425" s="41"/>
      <c r="H425" s="41"/>
      <c r="I425" s="228"/>
      <c r="J425" s="41"/>
      <c r="K425" s="41"/>
      <c r="L425" s="45"/>
      <c r="M425" s="229"/>
      <c r="N425" s="230"/>
      <c r="O425" s="85"/>
      <c r="P425" s="85"/>
      <c r="Q425" s="85"/>
      <c r="R425" s="85"/>
      <c r="S425" s="85"/>
      <c r="T425" s="86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T425" s="18" t="s">
        <v>173</v>
      </c>
      <c r="AU425" s="18" t="s">
        <v>85</v>
      </c>
    </row>
    <row r="426" s="13" customFormat="1">
      <c r="A426" s="13"/>
      <c r="B426" s="231"/>
      <c r="C426" s="232"/>
      <c r="D426" s="226" t="s">
        <v>175</v>
      </c>
      <c r="E426" s="233" t="s">
        <v>20</v>
      </c>
      <c r="F426" s="234" t="s">
        <v>763</v>
      </c>
      <c r="G426" s="232"/>
      <c r="H426" s="233" t="s">
        <v>20</v>
      </c>
      <c r="I426" s="235"/>
      <c r="J426" s="232"/>
      <c r="K426" s="232"/>
      <c r="L426" s="236"/>
      <c r="M426" s="237"/>
      <c r="N426" s="238"/>
      <c r="O426" s="238"/>
      <c r="P426" s="238"/>
      <c r="Q426" s="238"/>
      <c r="R426" s="238"/>
      <c r="S426" s="238"/>
      <c r="T426" s="239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240" t="s">
        <v>175</v>
      </c>
      <c r="AU426" s="240" t="s">
        <v>85</v>
      </c>
      <c r="AV426" s="13" t="s">
        <v>22</v>
      </c>
      <c r="AW426" s="13" t="s">
        <v>39</v>
      </c>
      <c r="AX426" s="13" t="s">
        <v>77</v>
      </c>
      <c r="AY426" s="240" t="s">
        <v>164</v>
      </c>
    </row>
    <row r="427" s="14" customFormat="1">
      <c r="A427" s="14"/>
      <c r="B427" s="241"/>
      <c r="C427" s="242"/>
      <c r="D427" s="226" t="s">
        <v>175</v>
      </c>
      <c r="E427" s="243" t="s">
        <v>20</v>
      </c>
      <c r="F427" s="244" t="s">
        <v>22</v>
      </c>
      <c r="G427" s="242"/>
      <c r="H427" s="245">
        <v>1</v>
      </c>
      <c r="I427" s="246"/>
      <c r="J427" s="242"/>
      <c r="K427" s="242"/>
      <c r="L427" s="247"/>
      <c r="M427" s="248"/>
      <c r="N427" s="249"/>
      <c r="O427" s="249"/>
      <c r="P427" s="249"/>
      <c r="Q427" s="249"/>
      <c r="R427" s="249"/>
      <c r="S427" s="249"/>
      <c r="T427" s="250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51" t="s">
        <v>175</v>
      </c>
      <c r="AU427" s="251" t="s">
        <v>85</v>
      </c>
      <c r="AV427" s="14" t="s">
        <v>85</v>
      </c>
      <c r="AW427" s="14" t="s">
        <v>39</v>
      </c>
      <c r="AX427" s="14" t="s">
        <v>22</v>
      </c>
      <c r="AY427" s="251" t="s">
        <v>164</v>
      </c>
    </row>
    <row r="428" s="2" customFormat="1" ht="14.4" customHeight="1">
      <c r="A428" s="39"/>
      <c r="B428" s="40"/>
      <c r="C428" s="213" t="s">
        <v>624</v>
      </c>
      <c r="D428" s="213" t="s">
        <v>166</v>
      </c>
      <c r="E428" s="214" t="s">
        <v>765</v>
      </c>
      <c r="F428" s="215" t="s">
        <v>766</v>
      </c>
      <c r="G428" s="216" t="s">
        <v>751</v>
      </c>
      <c r="H428" s="217">
        <v>1</v>
      </c>
      <c r="I428" s="218"/>
      <c r="J428" s="219">
        <f>ROUND(I428*H428,2)</f>
        <v>0</v>
      </c>
      <c r="K428" s="215" t="s">
        <v>170</v>
      </c>
      <c r="L428" s="45"/>
      <c r="M428" s="220" t="s">
        <v>20</v>
      </c>
      <c r="N428" s="221" t="s">
        <v>48</v>
      </c>
      <c r="O428" s="85"/>
      <c r="P428" s="222">
        <f>O428*H428</f>
        <v>0</v>
      </c>
      <c r="Q428" s="222">
        <v>0</v>
      </c>
      <c r="R428" s="222">
        <f>Q428*H428</f>
        <v>0</v>
      </c>
      <c r="S428" s="222">
        <v>0</v>
      </c>
      <c r="T428" s="223">
        <f>S428*H428</f>
        <v>0</v>
      </c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R428" s="224" t="s">
        <v>745</v>
      </c>
      <c r="AT428" s="224" t="s">
        <v>166</v>
      </c>
      <c r="AU428" s="224" t="s">
        <v>85</v>
      </c>
      <c r="AY428" s="18" t="s">
        <v>164</v>
      </c>
      <c r="BE428" s="225">
        <f>IF(N428="základní",J428,0)</f>
        <v>0</v>
      </c>
      <c r="BF428" s="225">
        <f>IF(N428="snížená",J428,0)</f>
        <v>0</v>
      </c>
      <c r="BG428" s="225">
        <f>IF(N428="zákl. přenesená",J428,0)</f>
        <v>0</v>
      </c>
      <c r="BH428" s="225">
        <f>IF(N428="sníž. přenesená",J428,0)</f>
        <v>0</v>
      </c>
      <c r="BI428" s="225">
        <f>IF(N428="nulová",J428,0)</f>
        <v>0</v>
      </c>
      <c r="BJ428" s="18" t="s">
        <v>22</v>
      </c>
      <c r="BK428" s="225">
        <f>ROUND(I428*H428,2)</f>
        <v>0</v>
      </c>
      <c r="BL428" s="18" t="s">
        <v>745</v>
      </c>
      <c r="BM428" s="224" t="s">
        <v>1034</v>
      </c>
    </row>
    <row r="429" s="2" customFormat="1">
      <c r="A429" s="39"/>
      <c r="B429" s="40"/>
      <c r="C429" s="41"/>
      <c r="D429" s="226" t="s">
        <v>173</v>
      </c>
      <c r="E429" s="41"/>
      <c r="F429" s="227" t="s">
        <v>766</v>
      </c>
      <c r="G429" s="41"/>
      <c r="H429" s="41"/>
      <c r="I429" s="228"/>
      <c r="J429" s="41"/>
      <c r="K429" s="41"/>
      <c r="L429" s="45"/>
      <c r="M429" s="229"/>
      <c r="N429" s="230"/>
      <c r="O429" s="85"/>
      <c r="P429" s="85"/>
      <c r="Q429" s="85"/>
      <c r="R429" s="85"/>
      <c r="S429" s="85"/>
      <c r="T429" s="86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T429" s="18" t="s">
        <v>173</v>
      </c>
      <c r="AU429" s="18" t="s">
        <v>85</v>
      </c>
    </row>
    <row r="430" s="13" customFormat="1">
      <c r="A430" s="13"/>
      <c r="B430" s="231"/>
      <c r="C430" s="232"/>
      <c r="D430" s="226" t="s">
        <v>175</v>
      </c>
      <c r="E430" s="233" t="s">
        <v>20</v>
      </c>
      <c r="F430" s="234" t="s">
        <v>768</v>
      </c>
      <c r="G430" s="232"/>
      <c r="H430" s="233" t="s">
        <v>20</v>
      </c>
      <c r="I430" s="235"/>
      <c r="J430" s="232"/>
      <c r="K430" s="232"/>
      <c r="L430" s="236"/>
      <c r="M430" s="237"/>
      <c r="N430" s="238"/>
      <c r="O430" s="238"/>
      <c r="P430" s="238"/>
      <c r="Q430" s="238"/>
      <c r="R430" s="238"/>
      <c r="S430" s="238"/>
      <c r="T430" s="239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0" t="s">
        <v>175</v>
      </c>
      <c r="AU430" s="240" t="s">
        <v>85</v>
      </c>
      <c r="AV430" s="13" t="s">
        <v>22</v>
      </c>
      <c r="AW430" s="13" t="s">
        <v>39</v>
      </c>
      <c r="AX430" s="13" t="s">
        <v>77</v>
      </c>
      <c r="AY430" s="240" t="s">
        <v>164</v>
      </c>
    </row>
    <row r="431" s="14" customFormat="1">
      <c r="A431" s="14"/>
      <c r="B431" s="241"/>
      <c r="C431" s="242"/>
      <c r="D431" s="226" t="s">
        <v>175</v>
      </c>
      <c r="E431" s="243" t="s">
        <v>20</v>
      </c>
      <c r="F431" s="244" t="s">
        <v>22</v>
      </c>
      <c r="G431" s="242"/>
      <c r="H431" s="245">
        <v>1</v>
      </c>
      <c r="I431" s="246"/>
      <c r="J431" s="242"/>
      <c r="K431" s="242"/>
      <c r="L431" s="247"/>
      <c r="M431" s="248"/>
      <c r="N431" s="249"/>
      <c r="O431" s="249"/>
      <c r="P431" s="249"/>
      <c r="Q431" s="249"/>
      <c r="R431" s="249"/>
      <c r="S431" s="249"/>
      <c r="T431" s="250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51" t="s">
        <v>175</v>
      </c>
      <c r="AU431" s="251" t="s">
        <v>85</v>
      </c>
      <c r="AV431" s="14" t="s">
        <v>85</v>
      </c>
      <c r="AW431" s="14" t="s">
        <v>39</v>
      </c>
      <c r="AX431" s="14" t="s">
        <v>22</v>
      </c>
      <c r="AY431" s="251" t="s">
        <v>164</v>
      </c>
    </row>
    <row r="432" s="2" customFormat="1" ht="14.4" customHeight="1">
      <c r="A432" s="39"/>
      <c r="B432" s="40"/>
      <c r="C432" s="213" t="s">
        <v>628</v>
      </c>
      <c r="D432" s="213" t="s">
        <v>166</v>
      </c>
      <c r="E432" s="214" t="s">
        <v>770</v>
      </c>
      <c r="F432" s="215" t="s">
        <v>771</v>
      </c>
      <c r="G432" s="216" t="s">
        <v>751</v>
      </c>
      <c r="H432" s="217">
        <v>1</v>
      </c>
      <c r="I432" s="218"/>
      <c r="J432" s="219">
        <f>ROUND(I432*H432,2)</f>
        <v>0</v>
      </c>
      <c r="K432" s="215" t="s">
        <v>170</v>
      </c>
      <c r="L432" s="45"/>
      <c r="M432" s="220" t="s">
        <v>20</v>
      </c>
      <c r="N432" s="221" t="s">
        <v>48</v>
      </c>
      <c r="O432" s="85"/>
      <c r="P432" s="222">
        <f>O432*H432</f>
        <v>0</v>
      </c>
      <c r="Q432" s="222">
        <v>0</v>
      </c>
      <c r="R432" s="222">
        <f>Q432*H432</f>
        <v>0</v>
      </c>
      <c r="S432" s="222">
        <v>0</v>
      </c>
      <c r="T432" s="223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24" t="s">
        <v>745</v>
      </c>
      <c r="AT432" s="224" t="s">
        <v>166</v>
      </c>
      <c r="AU432" s="224" t="s">
        <v>85</v>
      </c>
      <c r="AY432" s="18" t="s">
        <v>164</v>
      </c>
      <c r="BE432" s="225">
        <f>IF(N432="základní",J432,0)</f>
        <v>0</v>
      </c>
      <c r="BF432" s="225">
        <f>IF(N432="snížená",J432,0)</f>
        <v>0</v>
      </c>
      <c r="BG432" s="225">
        <f>IF(N432="zákl. přenesená",J432,0)</f>
        <v>0</v>
      </c>
      <c r="BH432" s="225">
        <f>IF(N432="sníž. přenesená",J432,0)</f>
        <v>0</v>
      </c>
      <c r="BI432" s="225">
        <f>IF(N432="nulová",J432,0)</f>
        <v>0</v>
      </c>
      <c r="BJ432" s="18" t="s">
        <v>22</v>
      </c>
      <c r="BK432" s="225">
        <f>ROUND(I432*H432,2)</f>
        <v>0</v>
      </c>
      <c r="BL432" s="18" t="s">
        <v>745</v>
      </c>
      <c r="BM432" s="224" t="s">
        <v>1035</v>
      </c>
    </row>
    <row r="433" s="2" customFormat="1">
      <c r="A433" s="39"/>
      <c r="B433" s="40"/>
      <c r="C433" s="41"/>
      <c r="D433" s="226" t="s">
        <v>173</v>
      </c>
      <c r="E433" s="41"/>
      <c r="F433" s="227" t="s">
        <v>771</v>
      </c>
      <c r="G433" s="41"/>
      <c r="H433" s="41"/>
      <c r="I433" s="228"/>
      <c r="J433" s="41"/>
      <c r="K433" s="41"/>
      <c r="L433" s="45"/>
      <c r="M433" s="229"/>
      <c r="N433" s="230"/>
      <c r="O433" s="85"/>
      <c r="P433" s="85"/>
      <c r="Q433" s="85"/>
      <c r="R433" s="85"/>
      <c r="S433" s="85"/>
      <c r="T433" s="86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T433" s="18" t="s">
        <v>173</v>
      </c>
      <c r="AU433" s="18" t="s">
        <v>85</v>
      </c>
    </row>
    <row r="434" s="13" customFormat="1">
      <c r="A434" s="13"/>
      <c r="B434" s="231"/>
      <c r="C434" s="232"/>
      <c r="D434" s="226" t="s">
        <v>175</v>
      </c>
      <c r="E434" s="233" t="s">
        <v>20</v>
      </c>
      <c r="F434" s="234" t="s">
        <v>773</v>
      </c>
      <c r="G434" s="232"/>
      <c r="H434" s="233" t="s">
        <v>20</v>
      </c>
      <c r="I434" s="235"/>
      <c r="J434" s="232"/>
      <c r="K434" s="232"/>
      <c r="L434" s="236"/>
      <c r="M434" s="237"/>
      <c r="N434" s="238"/>
      <c r="O434" s="238"/>
      <c r="P434" s="238"/>
      <c r="Q434" s="238"/>
      <c r="R434" s="238"/>
      <c r="S434" s="238"/>
      <c r="T434" s="239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0" t="s">
        <v>175</v>
      </c>
      <c r="AU434" s="240" t="s">
        <v>85</v>
      </c>
      <c r="AV434" s="13" t="s">
        <v>22</v>
      </c>
      <c r="AW434" s="13" t="s">
        <v>39</v>
      </c>
      <c r="AX434" s="13" t="s">
        <v>77</v>
      </c>
      <c r="AY434" s="240" t="s">
        <v>164</v>
      </c>
    </row>
    <row r="435" s="13" customFormat="1">
      <c r="A435" s="13"/>
      <c r="B435" s="231"/>
      <c r="C435" s="232"/>
      <c r="D435" s="226" t="s">
        <v>175</v>
      </c>
      <c r="E435" s="233" t="s">
        <v>20</v>
      </c>
      <c r="F435" s="234" t="s">
        <v>771</v>
      </c>
      <c r="G435" s="232"/>
      <c r="H435" s="233" t="s">
        <v>20</v>
      </c>
      <c r="I435" s="235"/>
      <c r="J435" s="232"/>
      <c r="K435" s="232"/>
      <c r="L435" s="236"/>
      <c r="M435" s="237"/>
      <c r="N435" s="238"/>
      <c r="O435" s="238"/>
      <c r="P435" s="238"/>
      <c r="Q435" s="238"/>
      <c r="R435" s="238"/>
      <c r="S435" s="238"/>
      <c r="T435" s="239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0" t="s">
        <v>175</v>
      </c>
      <c r="AU435" s="240" t="s">
        <v>85</v>
      </c>
      <c r="AV435" s="13" t="s">
        <v>22</v>
      </c>
      <c r="AW435" s="13" t="s">
        <v>39</v>
      </c>
      <c r="AX435" s="13" t="s">
        <v>77</v>
      </c>
      <c r="AY435" s="240" t="s">
        <v>164</v>
      </c>
    </row>
    <row r="436" s="14" customFormat="1">
      <c r="A436" s="14"/>
      <c r="B436" s="241"/>
      <c r="C436" s="242"/>
      <c r="D436" s="226" t="s">
        <v>175</v>
      </c>
      <c r="E436" s="243" t="s">
        <v>20</v>
      </c>
      <c r="F436" s="244" t="s">
        <v>22</v>
      </c>
      <c r="G436" s="242"/>
      <c r="H436" s="245">
        <v>1</v>
      </c>
      <c r="I436" s="246"/>
      <c r="J436" s="242"/>
      <c r="K436" s="242"/>
      <c r="L436" s="247"/>
      <c r="M436" s="248"/>
      <c r="N436" s="249"/>
      <c r="O436" s="249"/>
      <c r="P436" s="249"/>
      <c r="Q436" s="249"/>
      <c r="R436" s="249"/>
      <c r="S436" s="249"/>
      <c r="T436" s="250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51" t="s">
        <v>175</v>
      </c>
      <c r="AU436" s="251" t="s">
        <v>85</v>
      </c>
      <c r="AV436" s="14" t="s">
        <v>85</v>
      </c>
      <c r="AW436" s="14" t="s">
        <v>39</v>
      </c>
      <c r="AX436" s="14" t="s">
        <v>22</v>
      </c>
      <c r="AY436" s="251" t="s">
        <v>164</v>
      </c>
    </row>
    <row r="437" s="12" customFormat="1" ht="22.8" customHeight="1">
      <c r="A437" s="12"/>
      <c r="B437" s="197"/>
      <c r="C437" s="198"/>
      <c r="D437" s="199" t="s">
        <v>76</v>
      </c>
      <c r="E437" s="211" t="s">
        <v>774</v>
      </c>
      <c r="F437" s="211" t="s">
        <v>775</v>
      </c>
      <c r="G437" s="198"/>
      <c r="H437" s="198"/>
      <c r="I437" s="201"/>
      <c r="J437" s="212">
        <f>BK437</f>
        <v>0</v>
      </c>
      <c r="K437" s="198"/>
      <c r="L437" s="203"/>
      <c r="M437" s="204"/>
      <c r="N437" s="205"/>
      <c r="O437" s="205"/>
      <c r="P437" s="206">
        <f>SUM(P438:P446)</f>
        <v>0</v>
      </c>
      <c r="Q437" s="205"/>
      <c r="R437" s="206">
        <f>SUM(R438:R446)</f>
        <v>0</v>
      </c>
      <c r="S437" s="205"/>
      <c r="T437" s="207">
        <f>SUM(T438:T446)</f>
        <v>0</v>
      </c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R437" s="208" t="s">
        <v>200</v>
      </c>
      <c r="AT437" s="209" t="s">
        <v>76</v>
      </c>
      <c r="AU437" s="209" t="s">
        <v>22</v>
      </c>
      <c r="AY437" s="208" t="s">
        <v>164</v>
      </c>
      <c r="BK437" s="210">
        <f>SUM(BK438:BK446)</f>
        <v>0</v>
      </c>
    </row>
    <row r="438" s="2" customFormat="1" ht="14.4" customHeight="1">
      <c r="A438" s="39"/>
      <c r="B438" s="40"/>
      <c r="C438" s="213" t="s">
        <v>632</v>
      </c>
      <c r="D438" s="213" t="s">
        <v>166</v>
      </c>
      <c r="E438" s="214" t="s">
        <v>777</v>
      </c>
      <c r="F438" s="215" t="s">
        <v>775</v>
      </c>
      <c r="G438" s="216" t="s">
        <v>751</v>
      </c>
      <c r="H438" s="217">
        <v>1</v>
      </c>
      <c r="I438" s="218"/>
      <c r="J438" s="219">
        <f>ROUND(I438*H438,2)</f>
        <v>0</v>
      </c>
      <c r="K438" s="215" t="s">
        <v>170</v>
      </c>
      <c r="L438" s="45"/>
      <c r="M438" s="220" t="s">
        <v>20</v>
      </c>
      <c r="N438" s="221" t="s">
        <v>48</v>
      </c>
      <c r="O438" s="85"/>
      <c r="P438" s="222">
        <f>O438*H438</f>
        <v>0</v>
      </c>
      <c r="Q438" s="222">
        <v>0</v>
      </c>
      <c r="R438" s="222">
        <f>Q438*H438</f>
        <v>0</v>
      </c>
      <c r="S438" s="222">
        <v>0</v>
      </c>
      <c r="T438" s="223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24" t="s">
        <v>745</v>
      </c>
      <c r="AT438" s="224" t="s">
        <v>166</v>
      </c>
      <c r="AU438" s="224" t="s">
        <v>85</v>
      </c>
      <c r="AY438" s="18" t="s">
        <v>164</v>
      </c>
      <c r="BE438" s="225">
        <f>IF(N438="základní",J438,0)</f>
        <v>0</v>
      </c>
      <c r="BF438" s="225">
        <f>IF(N438="snížená",J438,0)</f>
        <v>0</v>
      </c>
      <c r="BG438" s="225">
        <f>IF(N438="zákl. přenesená",J438,0)</f>
        <v>0</v>
      </c>
      <c r="BH438" s="225">
        <f>IF(N438="sníž. přenesená",J438,0)</f>
        <v>0</v>
      </c>
      <c r="BI438" s="225">
        <f>IF(N438="nulová",J438,0)</f>
        <v>0</v>
      </c>
      <c r="BJ438" s="18" t="s">
        <v>22</v>
      </c>
      <c r="BK438" s="225">
        <f>ROUND(I438*H438,2)</f>
        <v>0</v>
      </c>
      <c r="BL438" s="18" t="s">
        <v>745</v>
      </c>
      <c r="BM438" s="224" t="s">
        <v>1036</v>
      </c>
    </row>
    <row r="439" s="2" customFormat="1">
      <c r="A439" s="39"/>
      <c r="B439" s="40"/>
      <c r="C439" s="41"/>
      <c r="D439" s="226" t="s">
        <v>173</v>
      </c>
      <c r="E439" s="41"/>
      <c r="F439" s="227" t="s">
        <v>775</v>
      </c>
      <c r="G439" s="41"/>
      <c r="H439" s="41"/>
      <c r="I439" s="228"/>
      <c r="J439" s="41"/>
      <c r="K439" s="41"/>
      <c r="L439" s="45"/>
      <c r="M439" s="229"/>
      <c r="N439" s="230"/>
      <c r="O439" s="85"/>
      <c r="P439" s="85"/>
      <c r="Q439" s="85"/>
      <c r="R439" s="85"/>
      <c r="S439" s="85"/>
      <c r="T439" s="86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T439" s="18" t="s">
        <v>173</v>
      </c>
      <c r="AU439" s="18" t="s">
        <v>85</v>
      </c>
    </row>
    <row r="440" s="13" customFormat="1">
      <c r="A440" s="13"/>
      <c r="B440" s="231"/>
      <c r="C440" s="232"/>
      <c r="D440" s="226" t="s">
        <v>175</v>
      </c>
      <c r="E440" s="233" t="s">
        <v>20</v>
      </c>
      <c r="F440" s="234" t="s">
        <v>779</v>
      </c>
      <c r="G440" s="232"/>
      <c r="H440" s="233" t="s">
        <v>20</v>
      </c>
      <c r="I440" s="235"/>
      <c r="J440" s="232"/>
      <c r="K440" s="232"/>
      <c r="L440" s="236"/>
      <c r="M440" s="237"/>
      <c r="N440" s="238"/>
      <c r="O440" s="238"/>
      <c r="P440" s="238"/>
      <c r="Q440" s="238"/>
      <c r="R440" s="238"/>
      <c r="S440" s="238"/>
      <c r="T440" s="239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0" t="s">
        <v>175</v>
      </c>
      <c r="AU440" s="240" t="s">
        <v>85</v>
      </c>
      <c r="AV440" s="13" t="s">
        <v>22</v>
      </c>
      <c r="AW440" s="13" t="s">
        <v>39</v>
      </c>
      <c r="AX440" s="13" t="s">
        <v>77</v>
      </c>
      <c r="AY440" s="240" t="s">
        <v>164</v>
      </c>
    </row>
    <row r="441" s="13" customFormat="1">
      <c r="A441" s="13"/>
      <c r="B441" s="231"/>
      <c r="C441" s="232"/>
      <c r="D441" s="226" t="s">
        <v>175</v>
      </c>
      <c r="E441" s="233" t="s">
        <v>20</v>
      </c>
      <c r="F441" s="234" t="s">
        <v>775</v>
      </c>
      <c r="G441" s="232"/>
      <c r="H441" s="233" t="s">
        <v>20</v>
      </c>
      <c r="I441" s="235"/>
      <c r="J441" s="232"/>
      <c r="K441" s="232"/>
      <c r="L441" s="236"/>
      <c r="M441" s="237"/>
      <c r="N441" s="238"/>
      <c r="O441" s="238"/>
      <c r="P441" s="238"/>
      <c r="Q441" s="238"/>
      <c r="R441" s="238"/>
      <c r="S441" s="238"/>
      <c r="T441" s="239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240" t="s">
        <v>175</v>
      </c>
      <c r="AU441" s="240" t="s">
        <v>85</v>
      </c>
      <c r="AV441" s="13" t="s">
        <v>22</v>
      </c>
      <c r="AW441" s="13" t="s">
        <v>39</v>
      </c>
      <c r="AX441" s="13" t="s">
        <v>77</v>
      </c>
      <c r="AY441" s="240" t="s">
        <v>164</v>
      </c>
    </row>
    <row r="442" s="14" customFormat="1">
      <c r="A442" s="14"/>
      <c r="B442" s="241"/>
      <c r="C442" s="242"/>
      <c r="D442" s="226" t="s">
        <v>175</v>
      </c>
      <c r="E442" s="243" t="s">
        <v>20</v>
      </c>
      <c r="F442" s="244" t="s">
        <v>22</v>
      </c>
      <c r="G442" s="242"/>
      <c r="H442" s="245">
        <v>1</v>
      </c>
      <c r="I442" s="246"/>
      <c r="J442" s="242"/>
      <c r="K442" s="242"/>
      <c r="L442" s="247"/>
      <c r="M442" s="248"/>
      <c r="N442" s="249"/>
      <c r="O442" s="249"/>
      <c r="P442" s="249"/>
      <c r="Q442" s="249"/>
      <c r="R442" s="249"/>
      <c r="S442" s="249"/>
      <c r="T442" s="250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51" t="s">
        <v>175</v>
      </c>
      <c r="AU442" s="251" t="s">
        <v>85</v>
      </c>
      <c r="AV442" s="14" t="s">
        <v>85</v>
      </c>
      <c r="AW442" s="14" t="s">
        <v>39</v>
      </c>
      <c r="AX442" s="14" t="s">
        <v>22</v>
      </c>
      <c r="AY442" s="251" t="s">
        <v>164</v>
      </c>
    </row>
    <row r="443" s="2" customFormat="1" ht="14.4" customHeight="1">
      <c r="A443" s="39"/>
      <c r="B443" s="40"/>
      <c r="C443" s="213" t="s">
        <v>638</v>
      </c>
      <c r="D443" s="213" t="s">
        <v>166</v>
      </c>
      <c r="E443" s="214" t="s">
        <v>781</v>
      </c>
      <c r="F443" s="215" t="s">
        <v>782</v>
      </c>
      <c r="G443" s="216" t="s">
        <v>751</v>
      </c>
      <c r="H443" s="217">
        <v>1</v>
      </c>
      <c r="I443" s="218"/>
      <c r="J443" s="219">
        <f>ROUND(I443*H443,2)</f>
        <v>0</v>
      </c>
      <c r="K443" s="215" t="s">
        <v>170</v>
      </c>
      <c r="L443" s="45"/>
      <c r="M443" s="220" t="s">
        <v>20</v>
      </c>
      <c r="N443" s="221" t="s">
        <v>48</v>
      </c>
      <c r="O443" s="85"/>
      <c r="P443" s="222">
        <f>O443*H443</f>
        <v>0</v>
      </c>
      <c r="Q443" s="222">
        <v>0</v>
      </c>
      <c r="R443" s="222">
        <f>Q443*H443</f>
        <v>0</v>
      </c>
      <c r="S443" s="222">
        <v>0</v>
      </c>
      <c r="T443" s="223">
        <f>S443*H443</f>
        <v>0</v>
      </c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R443" s="224" t="s">
        <v>745</v>
      </c>
      <c r="AT443" s="224" t="s">
        <v>166</v>
      </c>
      <c r="AU443" s="224" t="s">
        <v>85</v>
      </c>
      <c r="AY443" s="18" t="s">
        <v>164</v>
      </c>
      <c r="BE443" s="225">
        <f>IF(N443="základní",J443,0)</f>
        <v>0</v>
      </c>
      <c r="BF443" s="225">
        <f>IF(N443="snížená",J443,0)</f>
        <v>0</v>
      </c>
      <c r="BG443" s="225">
        <f>IF(N443="zákl. přenesená",J443,0)</f>
        <v>0</v>
      </c>
      <c r="BH443" s="225">
        <f>IF(N443="sníž. přenesená",J443,0)</f>
        <v>0</v>
      </c>
      <c r="BI443" s="225">
        <f>IF(N443="nulová",J443,0)</f>
        <v>0</v>
      </c>
      <c r="BJ443" s="18" t="s">
        <v>22</v>
      </c>
      <c r="BK443" s="225">
        <f>ROUND(I443*H443,2)</f>
        <v>0</v>
      </c>
      <c r="BL443" s="18" t="s">
        <v>745</v>
      </c>
      <c r="BM443" s="224" t="s">
        <v>1037</v>
      </c>
    </row>
    <row r="444" s="2" customFormat="1">
      <c r="A444" s="39"/>
      <c r="B444" s="40"/>
      <c r="C444" s="41"/>
      <c r="D444" s="226" t="s">
        <v>173</v>
      </c>
      <c r="E444" s="41"/>
      <c r="F444" s="227" t="s">
        <v>782</v>
      </c>
      <c r="G444" s="41"/>
      <c r="H444" s="41"/>
      <c r="I444" s="228"/>
      <c r="J444" s="41"/>
      <c r="K444" s="41"/>
      <c r="L444" s="45"/>
      <c r="M444" s="229"/>
      <c r="N444" s="230"/>
      <c r="O444" s="85"/>
      <c r="P444" s="85"/>
      <c r="Q444" s="85"/>
      <c r="R444" s="85"/>
      <c r="S444" s="85"/>
      <c r="T444" s="86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T444" s="18" t="s">
        <v>173</v>
      </c>
      <c r="AU444" s="18" t="s">
        <v>85</v>
      </c>
    </row>
    <row r="445" s="13" customFormat="1">
      <c r="A445" s="13"/>
      <c r="B445" s="231"/>
      <c r="C445" s="232"/>
      <c r="D445" s="226" t="s">
        <v>175</v>
      </c>
      <c r="E445" s="233" t="s">
        <v>20</v>
      </c>
      <c r="F445" s="234" t="s">
        <v>784</v>
      </c>
      <c r="G445" s="232"/>
      <c r="H445" s="233" t="s">
        <v>20</v>
      </c>
      <c r="I445" s="235"/>
      <c r="J445" s="232"/>
      <c r="K445" s="232"/>
      <c r="L445" s="236"/>
      <c r="M445" s="237"/>
      <c r="N445" s="238"/>
      <c r="O445" s="238"/>
      <c r="P445" s="238"/>
      <c r="Q445" s="238"/>
      <c r="R445" s="238"/>
      <c r="S445" s="238"/>
      <c r="T445" s="239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0" t="s">
        <v>175</v>
      </c>
      <c r="AU445" s="240" t="s">
        <v>85</v>
      </c>
      <c r="AV445" s="13" t="s">
        <v>22</v>
      </c>
      <c r="AW445" s="13" t="s">
        <v>39</v>
      </c>
      <c r="AX445" s="13" t="s">
        <v>77</v>
      </c>
      <c r="AY445" s="240" t="s">
        <v>164</v>
      </c>
    </row>
    <row r="446" s="14" customFormat="1">
      <c r="A446" s="14"/>
      <c r="B446" s="241"/>
      <c r="C446" s="242"/>
      <c r="D446" s="226" t="s">
        <v>175</v>
      </c>
      <c r="E446" s="243" t="s">
        <v>20</v>
      </c>
      <c r="F446" s="244" t="s">
        <v>22</v>
      </c>
      <c r="G446" s="242"/>
      <c r="H446" s="245">
        <v>1</v>
      </c>
      <c r="I446" s="246"/>
      <c r="J446" s="242"/>
      <c r="K446" s="242"/>
      <c r="L446" s="247"/>
      <c r="M446" s="248"/>
      <c r="N446" s="249"/>
      <c r="O446" s="249"/>
      <c r="P446" s="249"/>
      <c r="Q446" s="249"/>
      <c r="R446" s="249"/>
      <c r="S446" s="249"/>
      <c r="T446" s="250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51" t="s">
        <v>175</v>
      </c>
      <c r="AU446" s="251" t="s">
        <v>85</v>
      </c>
      <c r="AV446" s="14" t="s">
        <v>85</v>
      </c>
      <c r="AW446" s="14" t="s">
        <v>39</v>
      </c>
      <c r="AX446" s="14" t="s">
        <v>22</v>
      </c>
      <c r="AY446" s="251" t="s">
        <v>164</v>
      </c>
    </row>
    <row r="447" s="12" customFormat="1" ht="22.8" customHeight="1">
      <c r="A447" s="12"/>
      <c r="B447" s="197"/>
      <c r="C447" s="198"/>
      <c r="D447" s="199" t="s">
        <v>76</v>
      </c>
      <c r="E447" s="211" t="s">
        <v>785</v>
      </c>
      <c r="F447" s="211" t="s">
        <v>786</v>
      </c>
      <c r="G447" s="198"/>
      <c r="H447" s="198"/>
      <c r="I447" s="201"/>
      <c r="J447" s="212">
        <f>BK447</f>
        <v>0</v>
      </c>
      <c r="K447" s="198"/>
      <c r="L447" s="203"/>
      <c r="M447" s="204"/>
      <c r="N447" s="205"/>
      <c r="O447" s="205"/>
      <c r="P447" s="206">
        <f>SUM(P448:P474)</f>
        <v>0</v>
      </c>
      <c r="Q447" s="205"/>
      <c r="R447" s="206">
        <f>SUM(R448:R474)</f>
        <v>0</v>
      </c>
      <c r="S447" s="205"/>
      <c r="T447" s="207">
        <f>SUM(T448:T474)</f>
        <v>0</v>
      </c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R447" s="208" t="s">
        <v>200</v>
      </c>
      <c r="AT447" s="209" t="s">
        <v>76</v>
      </c>
      <c r="AU447" s="209" t="s">
        <v>22</v>
      </c>
      <c r="AY447" s="208" t="s">
        <v>164</v>
      </c>
      <c r="BK447" s="210">
        <f>SUM(BK448:BK474)</f>
        <v>0</v>
      </c>
    </row>
    <row r="448" s="2" customFormat="1" ht="14.4" customHeight="1">
      <c r="A448" s="39"/>
      <c r="B448" s="40"/>
      <c r="C448" s="213" t="s">
        <v>647</v>
      </c>
      <c r="D448" s="213" t="s">
        <v>166</v>
      </c>
      <c r="E448" s="214" t="s">
        <v>788</v>
      </c>
      <c r="F448" s="215" t="s">
        <v>789</v>
      </c>
      <c r="G448" s="216" t="s">
        <v>744</v>
      </c>
      <c r="H448" s="217">
        <v>9</v>
      </c>
      <c r="I448" s="218"/>
      <c r="J448" s="219">
        <f>ROUND(I448*H448,2)</f>
        <v>0</v>
      </c>
      <c r="K448" s="215" t="s">
        <v>170</v>
      </c>
      <c r="L448" s="45"/>
      <c r="M448" s="220" t="s">
        <v>20</v>
      </c>
      <c r="N448" s="221" t="s">
        <v>48</v>
      </c>
      <c r="O448" s="85"/>
      <c r="P448" s="222">
        <f>O448*H448</f>
        <v>0</v>
      </c>
      <c r="Q448" s="222">
        <v>0</v>
      </c>
      <c r="R448" s="222">
        <f>Q448*H448</f>
        <v>0</v>
      </c>
      <c r="S448" s="222">
        <v>0</v>
      </c>
      <c r="T448" s="223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24" t="s">
        <v>745</v>
      </c>
      <c r="AT448" s="224" t="s">
        <v>166</v>
      </c>
      <c r="AU448" s="224" t="s">
        <v>85</v>
      </c>
      <c r="AY448" s="18" t="s">
        <v>164</v>
      </c>
      <c r="BE448" s="225">
        <f>IF(N448="základní",J448,0)</f>
        <v>0</v>
      </c>
      <c r="BF448" s="225">
        <f>IF(N448="snížená",J448,0)</f>
        <v>0</v>
      </c>
      <c r="BG448" s="225">
        <f>IF(N448="zákl. přenesená",J448,0)</f>
        <v>0</v>
      </c>
      <c r="BH448" s="225">
        <f>IF(N448="sníž. přenesená",J448,0)</f>
        <v>0</v>
      </c>
      <c r="BI448" s="225">
        <f>IF(N448="nulová",J448,0)</f>
        <v>0</v>
      </c>
      <c r="BJ448" s="18" t="s">
        <v>22</v>
      </c>
      <c r="BK448" s="225">
        <f>ROUND(I448*H448,2)</f>
        <v>0</v>
      </c>
      <c r="BL448" s="18" t="s">
        <v>745</v>
      </c>
      <c r="BM448" s="224" t="s">
        <v>1038</v>
      </c>
    </row>
    <row r="449" s="2" customFormat="1">
      <c r="A449" s="39"/>
      <c r="B449" s="40"/>
      <c r="C449" s="41"/>
      <c r="D449" s="226" t="s">
        <v>173</v>
      </c>
      <c r="E449" s="41"/>
      <c r="F449" s="227" t="s">
        <v>789</v>
      </c>
      <c r="G449" s="41"/>
      <c r="H449" s="41"/>
      <c r="I449" s="228"/>
      <c r="J449" s="41"/>
      <c r="K449" s="41"/>
      <c r="L449" s="45"/>
      <c r="M449" s="229"/>
      <c r="N449" s="230"/>
      <c r="O449" s="85"/>
      <c r="P449" s="85"/>
      <c r="Q449" s="85"/>
      <c r="R449" s="85"/>
      <c r="S449" s="85"/>
      <c r="T449" s="86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T449" s="18" t="s">
        <v>173</v>
      </c>
      <c r="AU449" s="18" t="s">
        <v>85</v>
      </c>
    </row>
    <row r="450" s="13" customFormat="1">
      <c r="A450" s="13"/>
      <c r="B450" s="231"/>
      <c r="C450" s="232"/>
      <c r="D450" s="226" t="s">
        <v>175</v>
      </c>
      <c r="E450" s="233" t="s">
        <v>20</v>
      </c>
      <c r="F450" s="234" t="s">
        <v>791</v>
      </c>
      <c r="G450" s="232"/>
      <c r="H450" s="233" t="s">
        <v>20</v>
      </c>
      <c r="I450" s="235"/>
      <c r="J450" s="232"/>
      <c r="K450" s="232"/>
      <c r="L450" s="236"/>
      <c r="M450" s="237"/>
      <c r="N450" s="238"/>
      <c r="O450" s="238"/>
      <c r="P450" s="238"/>
      <c r="Q450" s="238"/>
      <c r="R450" s="238"/>
      <c r="S450" s="238"/>
      <c r="T450" s="239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0" t="s">
        <v>175</v>
      </c>
      <c r="AU450" s="240" t="s">
        <v>85</v>
      </c>
      <c r="AV450" s="13" t="s">
        <v>22</v>
      </c>
      <c r="AW450" s="13" t="s">
        <v>39</v>
      </c>
      <c r="AX450" s="13" t="s">
        <v>77</v>
      </c>
      <c r="AY450" s="240" t="s">
        <v>164</v>
      </c>
    </row>
    <row r="451" s="14" customFormat="1">
      <c r="A451" s="14"/>
      <c r="B451" s="241"/>
      <c r="C451" s="242"/>
      <c r="D451" s="226" t="s">
        <v>175</v>
      </c>
      <c r="E451" s="243" t="s">
        <v>20</v>
      </c>
      <c r="F451" s="244" t="s">
        <v>208</v>
      </c>
      <c r="G451" s="242"/>
      <c r="H451" s="245">
        <v>6</v>
      </c>
      <c r="I451" s="246"/>
      <c r="J451" s="242"/>
      <c r="K451" s="242"/>
      <c r="L451" s="247"/>
      <c r="M451" s="248"/>
      <c r="N451" s="249"/>
      <c r="O451" s="249"/>
      <c r="P451" s="249"/>
      <c r="Q451" s="249"/>
      <c r="R451" s="249"/>
      <c r="S451" s="249"/>
      <c r="T451" s="250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1" t="s">
        <v>175</v>
      </c>
      <c r="AU451" s="251" t="s">
        <v>85</v>
      </c>
      <c r="AV451" s="14" t="s">
        <v>85</v>
      </c>
      <c r="AW451" s="14" t="s">
        <v>39</v>
      </c>
      <c r="AX451" s="14" t="s">
        <v>77</v>
      </c>
      <c r="AY451" s="251" t="s">
        <v>164</v>
      </c>
    </row>
    <row r="452" s="13" customFormat="1">
      <c r="A452" s="13"/>
      <c r="B452" s="231"/>
      <c r="C452" s="232"/>
      <c r="D452" s="226" t="s">
        <v>175</v>
      </c>
      <c r="E452" s="233" t="s">
        <v>20</v>
      </c>
      <c r="F452" s="234" t="s">
        <v>792</v>
      </c>
      <c r="G452" s="232"/>
      <c r="H452" s="233" t="s">
        <v>20</v>
      </c>
      <c r="I452" s="235"/>
      <c r="J452" s="232"/>
      <c r="K452" s="232"/>
      <c r="L452" s="236"/>
      <c r="M452" s="237"/>
      <c r="N452" s="238"/>
      <c r="O452" s="238"/>
      <c r="P452" s="238"/>
      <c r="Q452" s="238"/>
      <c r="R452" s="238"/>
      <c r="S452" s="238"/>
      <c r="T452" s="239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40" t="s">
        <v>175</v>
      </c>
      <c r="AU452" s="240" t="s">
        <v>85</v>
      </c>
      <c r="AV452" s="13" t="s">
        <v>22</v>
      </c>
      <c r="AW452" s="13" t="s">
        <v>39</v>
      </c>
      <c r="AX452" s="13" t="s">
        <v>77</v>
      </c>
      <c r="AY452" s="240" t="s">
        <v>164</v>
      </c>
    </row>
    <row r="453" s="14" customFormat="1">
      <c r="A453" s="14"/>
      <c r="B453" s="241"/>
      <c r="C453" s="242"/>
      <c r="D453" s="226" t="s">
        <v>175</v>
      </c>
      <c r="E453" s="243" t="s">
        <v>20</v>
      </c>
      <c r="F453" s="244" t="s">
        <v>186</v>
      </c>
      <c r="G453" s="242"/>
      <c r="H453" s="245">
        <v>3</v>
      </c>
      <c r="I453" s="246"/>
      <c r="J453" s="242"/>
      <c r="K453" s="242"/>
      <c r="L453" s="247"/>
      <c r="M453" s="248"/>
      <c r="N453" s="249"/>
      <c r="O453" s="249"/>
      <c r="P453" s="249"/>
      <c r="Q453" s="249"/>
      <c r="R453" s="249"/>
      <c r="S453" s="249"/>
      <c r="T453" s="250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51" t="s">
        <v>175</v>
      </c>
      <c r="AU453" s="251" t="s">
        <v>85</v>
      </c>
      <c r="AV453" s="14" t="s">
        <v>85</v>
      </c>
      <c r="AW453" s="14" t="s">
        <v>39</v>
      </c>
      <c r="AX453" s="14" t="s">
        <v>77</v>
      </c>
      <c r="AY453" s="251" t="s">
        <v>164</v>
      </c>
    </row>
    <row r="454" s="15" customFormat="1">
      <c r="A454" s="15"/>
      <c r="B454" s="252"/>
      <c r="C454" s="253"/>
      <c r="D454" s="226" t="s">
        <v>175</v>
      </c>
      <c r="E454" s="254" t="s">
        <v>20</v>
      </c>
      <c r="F454" s="255" t="s">
        <v>225</v>
      </c>
      <c r="G454" s="253"/>
      <c r="H454" s="256">
        <v>9</v>
      </c>
      <c r="I454" s="257"/>
      <c r="J454" s="253"/>
      <c r="K454" s="253"/>
      <c r="L454" s="258"/>
      <c r="M454" s="259"/>
      <c r="N454" s="260"/>
      <c r="O454" s="260"/>
      <c r="P454" s="260"/>
      <c r="Q454" s="260"/>
      <c r="R454" s="260"/>
      <c r="S454" s="260"/>
      <c r="T454" s="261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T454" s="262" t="s">
        <v>175</v>
      </c>
      <c r="AU454" s="262" t="s">
        <v>85</v>
      </c>
      <c r="AV454" s="15" t="s">
        <v>171</v>
      </c>
      <c r="AW454" s="15" t="s">
        <v>39</v>
      </c>
      <c r="AX454" s="15" t="s">
        <v>22</v>
      </c>
      <c r="AY454" s="262" t="s">
        <v>164</v>
      </c>
    </row>
    <row r="455" s="2" customFormat="1" ht="14.4" customHeight="1">
      <c r="A455" s="39"/>
      <c r="B455" s="40"/>
      <c r="C455" s="213" t="s">
        <v>654</v>
      </c>
      <c r="D455" s="213" t="s">
        <v>166</v>
      </c>
      <c r="E455" s="214" t="s">
        <v>794</v>
      </c>
      <c r="F455" s="215" t="s">
        <v>795</v>
      </c>
      <c r="G455" s="216" t="s">
        <v>744</v>
      </c>
      <c r="H455" s="217">
        <v>1</v>
      </c>
      <c r="I455" s="218"/>
      <c r="J455" s="219">
        <f>ROUND(I455*H455,2)</f>
        <v>0</v>
      </c>
      <c r="K455" s="215" t="s">
        <v>170</v>
      </c>
      <c r="L455" s="45"/>
      <c r="M455" s="220" t="s">
        <v>20</v>
      </c>
      <c r="N455" s="221" t="s">
        <v>48</v>
      </c>
      <c r="O455" s="85"/>
      <c r="P455" s="222">
        <f>O455*H455</f>
        <v>0</v>
      </c>
      <c r="Q455" s="222">
        <v>0</v>
      </c>
      <c r="R455" s="222">
        <f>Q455*H455</f>
        <v>0</v>
      </c>
      <c r="S455" s="222">
        <v>0</v>
      </c>
      <c r="T455" s="223">
        <f>S455*H455</f>
        <v>0</v>
      </c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R455" s="224" t="s">
        <v>745</v>
      </c>
      <c r="AT455" s="224" t="s">
        <v>166</v>
      </c>
      <c r="AU455" s="224" t="s">
        <v>85</v>
      </c>
      <c r="AY455" s="18" t="s">
        <v>164</v>
      </c>
      <c r="BE455" s="225">
        <f>IF(N455="základní",J455,0)</f>
        <v>0</v>
      </c>
      <c r="BF455" s="225">
        <f>IF(N455="snížená",J455,0)</f>
        <v>0</v>
      </c>
      <c r="BG455" s="225">
        <f>IF(N455="zákl. přenesená",J455,0)</f>
        <v>0</v>
      </c>
      <c r="BH455" s="225">
        <f>IF(N455="sníž. přenesená",J455,0)</f>
        <v>0</v>
      </c>
      <c r="BI455" s="225">
        <f>IF(N455="nulová",J455,0)</f>
        <v>0</v>
      </c>
      <c r="BJ455" s="18" t="s">
        <v>22</v>
      </c>
      <c r="BK455" s="225">
        <f>ROUND(I455*H455,2)</f>
        <v>0</v>
      </c>
      <c r="BL455" s="18" t="s">
        <v>745</v>
      </c>
      <c r="BM455" s="224" t="s">
        <v>1039</v>
      </c>
    </row>
    <row r="456" s="2" customFormat="1">
      <c r="A456" s="39"/>
      <c r="B456" s="40"/>
      <c r="C456" s="41"/>
      <c r="D456" s="226" t="s">
        <v>173</v>
      </c>
      <c r="E456" s="41"/>
      <c r="F456" s="227" t="s">
        <v>795</v>
      </c>
      <c r="G456" s="41"/>
      <c r="H456" s="41"/>
      <c r="I456" s="228"/>
      <c r="J456" s="41"/>
      <c r="K456" s="41"/>
      <c r="L456" s="45"/>
      <c r="M456" s="229"/>
      <c r="N456" s="230"/>
      <c r="O456" s="85"/>
      <c r="P456" s="85"/>
      <c r="Q456" s="85"/>
      <c r="R456" s="85"/>
      <c r="S456" s="85"/>
      <c r="T456" s="86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T456" s="18" t="s">
        <v>173</v>
      </c>
      <c r="AU456" s="18" t="s">
        <v>85</v>
      </c>
    </row>
    <row r="457" s="13" customFormat="1">
      <c r="A457" s="13"/>
      <c r="B457" s="231"/>
      <c r="C457" s="232"/>
      <c r="D457" s="226" t="s">
        <v>175</v>
      </c>
      <c r="E457" s="233" t="s">
        <v>20</v>
      </c>
      <c r="F457" s="234" t="s">
        <v>797</v>
      </c>
      <c r="G457" s="232"/>
      <c r="H457" s="233" t="s">
        <v>20</v>
      </c>
      <c r="I457" s="235"/>
      <c r="J457" s="232"/>
      <c r="K457" s="232"/>
      <c r="L457" s="236"/>
      <c r="M457" s="237"/>
      <c r="N457" s="238"/>
      <c r="O457" s="238"/>
      <c r="P457" s="238"/>
      <c r="Q457" s="238"/>
      <c r="R457" s="238"/>
      <c r="S457" s="238"/>
      <c r="T457" s="239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T457" s="240" t="s">
        <v>175</v>
      </c>
      <c r="AU457" s="240" t="s">
        <v>85</v>
      </c>
      <c r="AV457" s="13" t="s">
        <v>22</v>
      </c>
      <c r="AW457" s="13" t="s">
        <v>39</v>
      </c>
      <c r="AX457" s="13" t="s">
        <v>77</v>
      </c>
      <c r="AY457" s="240" t="s">
        <v>164</v>
      </c>
    </row>
    <row r="458" s="14" customFormat="1">
      <c r="A458" s="14"/>
      <c r="B458" s="241"/>
      <c r="C458" s="242"/>
      <c r="D458" s="226" t="s">
        <v>175</v>
      </c>
      <c r="E458" s="243" t="s">
        <v>20</v>
      </c>
      <c r="F458" s="244" t="s">
        <v>22</v>
      </c>
      <c r="G458" s="242"/>
      <c r="H458" s="245">
        <v>1</v>
      </c>
      <c r="I458" s="246"/>
      <c r="J458" s="242"/>
      <c r="K458" s="242"/>
      <c r="L458" s="247"/>
      <c r="M458" s="248"/>
      <c r="N458" s="249"/>
      <c r="O458" s="249"/>
      <c r="P458" s="249"/>
      <c r="Q458" s="249"/>
      <c r="R458" s="249"/>
      <c r="S458" s="249"/>
      <c r="T458" s="250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51" t="s">
        <v>175</v>
      </c>
      <c r="AU458" s="251" t="s">
        <v>85</v>
      </c>
      <c r="AV458" s="14" t="s">
        <v>85</v>
      </c>
      <c r="AW458" s="14" t="s">
        <v>39</v>
      </c>
      <c r="AX458" s="14" t="s">
        <v>22</v>
      </c>
      <c r="AY458" s="251" t="s">
        <v>164</v>
      </c>
    </row>
    <row r="459" s="2" customFormat="1" ht="14.4" customHeight="1">
      <c r="A459" s="39"/>
      <c r="B459" s="40"/>
      <c r="C459" s="213" t="s">
        <v>659</v>
      </c>
      <c r="D459" s="213" t="s">
        <v>166</v>
      </c>
      <c r="E459" s="214" t="s">
        <v>799</v>
      </c>
      <c r="F459" s="215" t="s">
        <v>800</v>
      </c>
      <c r="G459" s="216" t="s">
        <v>744</v>
      </c>
      <c r="H459" s="217">
        <v>1</v>
      </c>
      <c r="I459" s="218"/>
      <c r="J459" s="219">
        <f>ROUND(I459*H459,2)</f>
        <v>0</v>
      </c>
      <c r="K459" s="215" t="s">
        <v>170</v>
      </c>
      <c r="L459" s="45"/>
      <c r="M459" s="220" t="s">
        <v>20</v>
      </c>
      <c r="N459" s="221" t="s">
        <v>48</v>
      </c>
      <c r="O459" s="85"/>
      <c r="P459" s="222">
        <f>O459*H459</f>
        <v>0</v>
      </c>
      <c r="Q459" s="222">
        <v>0</v>
      </c>
      <c r="R459" s="222">
        <f>Q459*H459</f>
        <v>0</v>
      </c>
      <c r="S459" s="222">
        <v>0</v>
      </c>
      <c r="T459" s="223">
        <f>S459*H459</f>
        <v>0</v>
      </c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R459" s="224" t="s">
        <v>745</v>
      </c>
      <c r="AT459" s="224" t="s">
        <v>166</v>
      </c>
      <c r="AU459" s="224" t="s">
        <v>85</v>
      </c>
      <c r="AY459" s="18" t="s">
        <v>164</v>
      </c>
      <c r="BE459" s="225">
        <f>IF(N459="základní",J459,0)</f>
        <v>0</v>
      </c>
      <c r="BF459" s="225">
        <f>IF(N459="snížená",J459,0)</f>
        <v>0</v>
      </c>
      <c r="BG459" s="225">
        <f>IF(N459="zákl. přenesená",J459,0)</f>
        <v>0</v>
      </c>
      <c r="BH459" s="225">
        <f>IF(N459="sníž. přenesená",J459,0)</f>
        <v>0</v>
      </c>
      <c r="BI459" s="225">
        <f>IF(N459="nulová",J459,0)</f>
        <v>0</v>
      </c>
      <c r="BJ459" s="18" t="s">
        <v>22</v>
      </c>
      <c r="BK459" s="225">
        <f>ROUND(I459*H459,2)</f>
        <v>0</v>
      </c>
      <c r="BL459" s="18" t="s">
        <v>745</v>
      </c>
      <c r="BM459" s="224" t="s">
        <v>1040</v>
      </c>
    </row>
    <row r="460" s="2" customFormat="1">
      <c r="A460" s="39"/>
      <c r="B460" s="40"/>
      <c r="C460" s="41"/>
      <c r="D460" s="226" t="s">
        <v>173</v>
      </c>
      <c r="E460" s="41"/>
      <c r="F460" s="227" t="s">
        <v>800</v>
      </c>
      <c r="G460" s="41"/>
      <c r="H460" s="41"/>
      <c r="I460" s="228"/>
      <c r="J460" s="41"/>
      <c r="K460" s="41"/>
      <c r="L460" s="45"/>
      <c r="M460" s="229"/>
      <c r="N460" s="230"/>
      <c r="O460" s="85"/>
      <c r="P460" s="85"/>
      <c r="Q460" s="85"/>
      <c r="R460" s="85"/>
      <c r="S460" s="85"/>
      <c r="T460" s="86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T460" s="18" t="s">
        <v>173</v>
      </c>
      <c r="AU460" s="18" t="s">
        <v>85</v>
      </c>
    </row>
    <row r="461" s="13" customFormat="1">
      <c r="A461" s="13"/>
      <c r="B461" s="231"/>
      <c r="C461" s="232"/>
      <c r="D461" s="226" t="s">
        <v>175</v>
      </c>
      <c r="E461" s="233" t="s">
        <v>20</v>
      </c>
      <c r="F461" s="234" t="s">
        <v>802</v>
      </c>
      <c r="G461" s="232"/>
      <c r="H461" s="233" t="s">
        <v>20</v>
      </c>
      <c r="I461" s="235"/>
      <c r="J461" s="232"/>
      <c r="K461" s="232"/>
      <c r="L461" s="236"/>
      <c r="M461" s="237"/>
      <c r="N461" s="238"/>
      <c r="O461" s="238"/>
      <c r="P461" s="238"/>
      <c r="Q461" s="238"/>
      <c r="R461" s="238"/>
      <c r="S461" s="238"/>
      <c r="T461" s="239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T461" s="240" t="s">
        <v>175</v>
      </c>
      <c r="AU461" s="240" t="s">
        <v>85</v>
      </c>
      <c r="AV461" s="13" t="s">
        <v>22</v>
      </c>
      <c r="AW461" s="13" t="s">
        <v>39</v>
      </c>
      <c r="AX461" s="13" t="s">
        <v>77</v>
      </c>
      <c r="AY461" s="240" t="s">
        <v>164</v>
      </c>
    </row>
    <row r="462" s="14" customFormat="1">
      <c r="A462" s="14"/>
      <c r="B462" s="241"/>
      <c r="C462" s="242"/>
      <c r="D462" s="226" t="s">
        <v>175</v>
      </c>
      <c r="E462" s="243" t="s">
        <v>20</v>
      </c>
      <c r="F462" s="244" t="s">
        <v>22</v>
      </c>
      <c r="G462" s="242"/>
      <c r="H462" s="245">
        <v>1</v>
      </c>
      <c r="I462" s="246"/>
      <c r="J462" s="242"/>
      <c r="K462" s="242"/>
      <c r="L462" s="247"/>
      <c r="M462" s="248"/>
      <c r="N462" s="249"/>
      <c r="O462" s="249"/>
      <c r="P462" s="249"/>
      <c r="Q462" s="249"/>
      <c r="R462" s="249"/>
      <c r="S462" s="249"/>
      <c r="T462" s="250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51" t="s">
        <v>175</v>
      </c>
      <c r="AU462" s="251" t="s">
        <v>85</v>
      </c>
      <c r="AV462" s="14" t="s">
        <v>85</v>
      </c>
      <c r="AW462" s="14" t="s">
        <v>39</v>
      </c>
      <c r="AX462" s="14" t="s">
        <v>22</v>
      </c>
      <c r="AY462" s="251" t="s">
        <v>164</v>
      </c>
    </row>
    <row r="463" s="2" customFormat="1" ht="14.4" customHeight="1">
      <c r="A463" s="39"/>
      <c r="B463" s="40"/>
      <c r="C463" s="213" t="s">
        <v>665</v>
      </c>
      <c r="D463" s="213" t="s">
        <v>166</v>
      </c>
      <c r="E463" s="214" t="s">
        <v>804</v>
      </c>
      <c r="F463" s="215" t="s">
        <v>805</v>
      </c>
      <c r="G463" s="216" t="s">
        <v>744</v>
      </c>
      <c r="H463" s="217">
        <v>1</v>
      </c>
      <c r="I463" s="218"/>
      <c r="J463" s="219">
        <f>ROUND(I463*H463,2)</f>
        <v>0</v>
      </c>
      <c r="K463" s="215" t="s">
        <v>170</v>
      </c>
      <c r="L463" s="45"/>
      <c r="M463" s="220" t="s">
        <v>20</v>
      </c>
      <c r="N463" s="221" t="s">
        <v>48</v>
      </c>
      <c r="O463" s="85"/>
      <c r="P463" s="222">
        <f>O463*H463</f>
        <v>0</v>
      </c>
      <c r="Q463" s="222">
        <v>0</v>
      </c>
      <c r="R463" s="222">
        <f>Q463*H463</f>
        <v>0</v>
      </c>
      <c r="S463" s="222">
        <v>0</v>
      </c>
      <c r="T463" s="223">
        <f>S463*H463</f>
        <v>0</v>
      </c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R463" s="224" t="s">
        <v>745</v>
      </c>
      <c r="AT463" s="224" t="s">
        <v>166</v>
      </c>
      <c r="AU463" s="224" t="s">
        <v>85</v>
      </c>
      <c r="AY463" s="18" t="s">
        <v>164</v>
      </c>
      <c r="BE463" s="225">
        <f>IF(N463="základní",J463,0)</f>
        <v>0</v>
      </c>
      <c r="BF463" s="225">
        <f>IF(N463="snížená",J463,0)</f>
        <v>0</v>
      </c>
      <c r="BG463" s="225">
        <f>IF(N463="zákl. přenesená",J463,0)</f>
        <v>0</v>
      </c>
      <c r="BH463" s="225">
        <f>IF(N463="sníž. přenesená",J463,0)</f>
        <v>0</v>
      </c>
      <c r="BI463" s="225">
        <f>IF(N463="nulová",J463,0)</f>
        <v>0</v>
      </c>
      <c r="BJ463" s="18" t="s">
        <v>22</v>
      </c>
      <c r="BK463" s="225">
        <f>ROUND(I463*H463,2)</f>
        <v>0</v>
      </c>
      <c r="BL463" s="18" t="s">
        <v>745</v>
      </c>
      <c r="BM463" s="224" t="s">
        <v>1041</v>
      </c>
    </row>
    <row r="464" s="2" customFormat="1">
      <c r="A464" s="39"/>
      <c r="B464" s="40"/>
      <c r="C464" s="41"/>
      <c r="D464" s="226" t="s">
        <v>173</v>
      </c>
      <c r="E464" s="41"/>
      <c r="F464" s="227" t="s">
        <v>805</v>
      </c>
      <c r="G464" s="41"/>
      <c r="H464" s="41"/>
      <c r="I464" s="228"/>
      <c r="J464" s="41"/>
      <c r="K464" s="41"/>
      <c r="L464" s="45"/>
      <c r="M464" s="229"/>
      <c r="N464" s="230"/>
      <c r="O464" s="85"/>
      <c r="P464" s="85"/>
      <c r="Q464" s="85"/>
      <c r="R464" s="85"/>
      <c r="S464" s="85"/>
      <c r="T464" s="86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T464" s="18" t="s">
        <v>173</v>
      </c>
      <c r="AU464" s="18" t="s">
        <v>85</v>
      </c>
    </row>
    <row r="465" s="13" customFormat="1">
      <c r="A465" s="13"/>
      <c r="B465" s="231"/>
      <c r="C465" s="232"/>
      <c r="D465" s="226" t="s">
        <v>175</v>
      </c>
      <c r="E465" s="233" t="s">
        <v>20</v>
      </c>
      <c r="F465" s="234" t="s">
        <v>807</v>
      </c>
      <c r="G465" s="232"/>
      <c r="H465" s="233" t="s">
        <v>20</v>
      </c>
      <c r="I465" s="235"/>
      <c r="J465" s="232"/>
      <c r="K465" s="232"/>
      <c r="L465" s="236"/>
      <c r="M465" s="237"/>
      <c r="N465" s="238"/>
      <c r="O465" s="238"/>
      <c r="P465" s="238"/>
      <c r="Q465" s="238"/>
      <c r="R465" s="238"/>
      <c r="S465" s="238"/>
      <c r="T465" s="239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T465" s="240" t="s">
        <v>175</v>
      </c>
      <c r="AU465" s="240" t="s">
        <v>85</v>
      </c>
      <c r="AV465" s="13" t="s">
        <v>22</v>
      </c>
      <c r="AW465" s="13" t="s">
        <v>39</v>
      </c>
      <c r="AX465" s="13" t="s">
        <v>77</v>
      </c>
      <c r="AY465" s="240" t="s">
        <v>164</v>
      </c>
    </row>
    <row r="466" s="14" customFormat="1">
      <c r="A466" s="14"/>
      <c r="B466" s="241"/>
      <c r="C466" s="242"/>
      <c r="D466" s="226" t="s">
        <v>175</v>
      </c>
      <c r="E466" s="243" t="s">
        <v>20</v>
      </c>
      <c r="F466" s="244" t="s">
        <v>22</v>
      </c>
      <c r="G466" s="242"/>
      <c r="H466" s="245">
        <v>1</v>
      </c>
      <c r="I466" s="246"/>
      <c r="J466" s="242"/>
      <c r="K466" s="242"/>
      <c r="L466" s="247"/>
      <c r="M466" s="248"/>
      <c r="N466" s="249"/>
      <c r="O466" s="249"/>
      <c r="P466" s="249"/>
      <c r="Q466" s="249"/>
      <c r="R466" s="249"/>
      <c r="S466" s="249"/>
      <c r="T466" s="250"/>
      <c r="U466" s="14"/>
      <c r="V466" s="14"/>
      <c r="W466" s="14"/>
      <c r="X466" s="14"/>
      <c r="Y466" s="14"/>
      <c r="Z466" s="14"/>
      <c r="AA466" s="14"/>
      <c r="AB466" s="14"/>
      <c r="AC466" s="14"/>
      <c r="AD466" s="14"/>
      <c r="AE466" s="14"/>
      <c r="AT466" s="251" t="s">
        <v>175</v>
      </c>
      <c r="AU466" s="251" t="s">
        <v>85</v>
      </c>
      <c r="AV466" s="14" t="s">
        <v>85</v>
      </c>
      <c r="AW466" s="14" t="s">
        <v>39</v>
      </c>
      <c r="AX466" s="14" t="s">
        <v>22</v>
      </c>
      <c r="AY466" s="251" t="s">
        <v>164</v>
      </c>
    </row>
    <row r="467" s="2" customFormat="1" ht="14.4" customHeight="1">
      <c r="A467" s="39"/>
      <c r="B467" s="40"/>
      <c r="C467" s="213" t="s">
        <v>671</v>
      </c>
      <c r="D467" s="213" t="s">
        <v>166</v>
      </c>
      <c r="E467" s="214" t="s">
        <v>809</v>
      </c>
      <c r="F467" s="215" t="s">
        <v>810</v>
      </c>
      <c r="G467" s="216" t="s">
        <v>751</v>
      </c>
      <c r="H467" s="217">
        <v>1</v>
      </c>
      <c r="I467" s="218"/>
      <c r="J467" s="219">
        <f>ROUND(I467*H467,2)</f>
        <v>0</v>
      </c>
      <c r="K467" s="215" t="s">
        <v>170</v>
      </c>
      <c r="L467" s="45"/>
      <c r="M467" s="220" t="s">
        <v>20</v>
      </c>
      <c r="N467" s="221" t="s">
        <v>48</v>
      </c>
      <c r="O467" s="85"/>
      <c r="P467" s="222">
        <f>O467*H467</f>
        <v>0</v>
      </c>
      <c r="Q467" s="222">
        <v>0</v>
      </c>
      <c r="R467" s="222">
        <f>Q467*H467</f>
        <v>0</v>
      </c>
      <c r="S467" s="222">
        <v>0</v>
      </c>
      <c r="T467" s="223">
        <f>S467*H467</f>
        <v>0</v>
      </c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R467" s="224" t="s">
        <v>745</v>
      </c>
      <c r="AT467" s="224" t="s">
        <v>166</v>
      </c>
      <c r="AU467" s="224" t="s">
        <v>85</v>
      </c>
      <c r="AY467" s="18" t="s">
        <v>164</v>
      </c>
      <c r="BE467" s="225">
        <f>IF(N467="základní",J467,0)</f>
        <v>0</v>
      </c>
      <c r="BF467" s="225">
        <f>IF(N467="snížená",J467,0)</f>
        <v>0</v>
      </c>
      <c r="BG467" s="225">
        <f>IF(N467="zákl. přenesená",J467,0)</f>
        <v>0</v>
      </c>
      <c r="BH467" s="225">
        <f>IF(N467="sníž. přenesená",J467,0)</f>
        <v>0</v>
      </c>
      <c r="BI467" s="225">
        <f>IF(N467="nulová",J467,0)</f>
        <v>0</v>
      </c>
      <c r="BJ467" s="18" t="s">
        <v>22</v>
      </c>
      <c r="BK467" s="225">
        <f>ROUND(I467*H467,2)</f>
        <v>0</v>
      </c>
      <c r="BL467" s="18" t="s">
        <v>745</v>
      </c>
      <c r="BM467" s="224" t="s">
        <v>1042</v>
      </c>
    </row>
    <row r="468" s="2" customFormat="1">
      <c r="A468" s="39"/>
      <c r="B468" s="40"/>
      <c r="C468" s="41"/>
      <c r="D468" s="226" t="s">
        <v>173</v>
      </c>
      <c r="E468" s="41"/>
      <c r="F468" s="227" t="s">
        <v>810</v>
      </c>
      <c r="G468" s="41"/>
      <c r="H468" s="41"/>
      <c r="I468" s="228"/>
      <c r="J468" s="41"/>
      <c r="K468" s="41"/>
      <c r="L468" s="45"/>
      <c r="M468" s="229"/>
      <c r="N468" s="230"/>
      <c r="O468" s="85"/>
      <c r="P468" s="85"/>
      <c r="Q468" s="85"/>
      <c r="R468" s="85"/>
      <c r="S468" s="85"/>
      <c r="T468" s="86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T468" s="18" t="s">
        <v>173</v>
      </c>
      <c r="AU468" s="18" t="s">
        <v>85</v>
      </c>
    </row>
    <row r="469" s="13" customFormat="1">
      <c r="A469" s="13"/>
      <c r="B469" s="231"/>
      <c r="C469" s="232"/>
      <c r="D469" s="226" t="s">
        <v>175</v>
      </c>
      <c r="E469" s="233" t="s">
        <v>20</v>
      </c>
      <c r="F469" s="234" t="s">
        <v>812</v>
      </c>
      <c r="G469" s="232"/>
      <c r="H469" s="233" t="s">
        <v>20</v>
      </c>
      <c r="I469" s="235"/>
      <c r="J469" s="232"/>
      <c r="K469" s="232"/>
      <c r="L469" s="236"/>
      <c r="M469" s="237"/>
      <c r="N469" s="238"/>
      <c r="O469" s="238"/>
      <c r="P469" s="238"/>
      <c r="Q469" s="238"/>
      <c r="R469" s="238"/>
      <c r="S469" s="238"/>
      <c r="T469" s="239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0" t="s">
        <v>175</v>
      </c>
      <c r="AU469" s="240" t="s">
        <v>85</v>
      </c>
      <c r="AV469" s="13" t="s">
        <v>22</v>
      </c>
      <c r="AW469" s="13" t="s">
        <v>39</v>
      </c>
      <c r="AX469" s="13" t="s">
        <v>77</v>
      </c>
      <c r="AY469" s="240" t="s">
        <v>164</v>
      </c>
    </row>
    <row r="470" s="14" customFormat="1">
      <c r="A470" s="14"/>
      <c r="B470" s="241"/>
      <c r="C470" s="242"/>
      <c r="D470" s="226" t="s">
        <v>175</v>
      </c>
      <c r="E470" s="243" t="s">
        <v>20</v>
      </c>
      <c r="F470" s="244" t="s">
        <v>22</v>
      </c>
      <c r="G470" s="242"/>
      <c r="H470" s="245">
        <v>1</v>
      </c>
      <c r="I470" s="246"/>
      <c r="J470" s="242"/>
      <c r="K470" s="242"/>
      <c r="L470" s="247"/>
      <c r="M470" s="248"/>
      <c r="N470" s="249"/>
      <c r="O470" s="249"/>
      <c r="P470" s="249"/>
      <c r="Q470" s="249"/>
      <c r="R470" s="249"/>
      <c r="S470" s="249"/>
      <c r="T470" s="250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51" t="s">
        <v>175</v>
      </c>
      <c r="AU470" s="251" t="s">
        <v>85</v>
      </c>
      <c r="AV470" s="14" t="s">
        <v>85</v>
      </c>
      <c r="AW470" s="14" t="s">
        <v>39</v>
      </c>
      <c r="AX470" s="14" t="s">
        <v>22</v>
      </c>
      <c r="AY470" s="251" t="s">
        <v>164</v>
      </c>
    </row>
    <row r="471" s="2" customFormat="1" ht="14.4" customHeight="1">
      <c r="A471" s="39"/>
      <c r="B471" s="40"/>
      <c r="C471" s="213" t="s">
        <v>677</v>
      </c>
      <c r="D471" s="213" t="s">
        <v>166</v>
      </c>
      <c r="E471" s="214" t="s">
        <v>814</v>
      </c>
      <c r="F471" s="215" t="s">
        <v>815</v>
      </c>
      <c r="G471" s="216" t="s">
        <v>751</v>
      </c>
      <c r="H471" s="217">
        <v>1</v>
      </c>
      <c r="I471" s="218"/>
      <c r="J471" s="219">
        <f>ROUND(I471*H471,2)</f>
        <v>0</v>
      </c>
      <c r="K471" s="215" t="s">
        <v>170</v>
      </c>
      <c r="L471" s="45"/>
      <c r="M471" s="220" t="s">
        <v>20</v>
      </c>
      <c r="N471" s="221" t="s">
        <v>48</v>
      </c>
      <c r="O471" s="85"/>
      <c r="P471" s="222">
        <f>O471*H471</f>
        <v>0</v>
      </c>
      <c r="Q471" s="222">
        <v>0</v>
      </c>
      <c r="R471" s="222">
        <f>Q471*H471</f>
        <v>0</v>
      </c>
      <c r="S471" s="222">
        <v>0</v>
      </c>
      <c r="T471" s="223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24" t="s">
        <v>745</v>
      </c>
      <c r="AT471" s="224" t="s">
        <v>166</v>
      </c>
      <c r="AU471" s="224" t="s">
        <v>85</v>
      </c>
      <c r="AY471" s="18" t="s">
        <v>164</v>
      </c>
      <c r="BE471" s="225">
        <f>IF(N471="základní",J471,0)</f>
        <v>0</v>
      </c>
      <c r="BF471" s="225">
        <f>IF(N471="snížená",J471,0)</f>
        <v>0</v>
      </c>
      <c r="BG471" s="225">
        <f>IF(N471="zákl. přenesená",J471,0)</f>
        <v>0</v>
      </c>
      <c r="BH471" s="225">
        <f>IF(N471="sníž. přenesená",J471,0)</f>
        <v>0</v>
      </c>
      <c r="BI471" s="225">
        <f>IF(N471="nulová",J471,0)</f>
        <v>0</v>
      </c>
      <c r="BJ471" s="18" t="s">
        <v>22</v>
      </c>
      <c r="BK471" s="225">
        <f>ROUND(I471*H471,2)</f>
        <v>0</v>
      </c>
      <c r="BL471" s="18" t="s">
        <v>745</v>
      </c>
      <c r="BM471" s="224" t="s">
        <v>1043</v>
      </c>
    </row>
    <row r="472" s="2" customFormat="1">
      <c r="A472" s="39"/>
      <c r="B472" s="40"/>
      <c r="C472" s="41"/>
      <c r="D472" s="226" t="s">
        <v>173</v>
      </c>
      <c r="E472" s="41"/>
      <c r="F472" s="227" t="s">
        <v>815</v>
      </c>
      <c r="G472" s="41"/>
      <c r="H472" s="41"/>
      <c r="I472" s="228"/>
      <c r="J472" s="41"/>
      <c r="K472" s="41"/>
      <c r="L472" s="45"/>
      <c r="M472" s="229"/>
      <c r="N472" s="230"/>
      <c r="O472" s="85"/>
      <c r="P472" s="85"/>
      <c r="Q472" s="85"/>
      <c r="R472" s="85"/>
      <c r="S472" s="85"/>
      <c r="T472" s="86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T472" s="18" t="s">
        <v>173</v>
      </c>
      <c r="AU472" s="18" t="s">
        <v>85</v>
      </c>
    </row>
    <row r="473" s="13" customFormat="1">
      <c r="A473" s="13"/>
      <c r="B473" s="231"/>
      <c r="C473" s="232"/>
      <c r="D473" s="226" t="s">
        <v>175</v>
      </c>
      <c r="E473" s="233" t="s">
        <v>20</v>
      </c>
      <c r="F473" s="234" t="s">
        <v>817</v>
      </c>
      <c r="G473" s="232"/>
      <c r="H473" s="233" t="s">
        <v>20</v>
      </c>
      <c r="I473" s="235"/>
      <c r="J473" s="232"/>
      <c r="K473" s="232"/>
      <c r="L473" s="236"/>
      <c r="M473" s="237"/>
      <c r="N473" s="238"/>
      <c r="O473" s="238"/>
      <c r="P473" s="238"/>
      <c r="Q473" s="238"/>
      <c r="R473" s="238"/>
      <c r="S473" s="238"/>
      <c r="T473" s="239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T473" s="240" t="s">
        <v>175</v>
      </c>
      <c r="AU473" s="240" t="s">
        <v>85</v>
      </c>
      <c r="AV473" s="13" t="s">
        <v>22</v>
      </c>
      <c r="AW473" s="13" t="s">
        <v>39</v>
      </c>
      <c r="AX473" s="13" t="s">
        <v>77</v>
      </c>
      <c r="AY473" s="240" t="s">
        <v>164</v>
      </c>
    </row>
    <row r="474" s="14" customFormat="1">
      <c r="A474" s="14"/>
      <c r="B474" s="241"/>
      <c r="C474" s="242"/>
      <c r="D474" s="226" t="s">
        <v>175</v>
      </c>
      <c r="E474" s="243" t="s">
        <v>20</v>
      </c>
      <c r="F474" s="244" t="s">
        <v>22</v>
      </c>
      <c r="G474" s="242"/>
      <c r="H474" s="245">
        <v>1</v>
      </c>
      <c r="I474" s="246"/>
      <c r="J474" s="242"/>
      <c r="K474" s="242"/>
      <c r="L474" s="247"/>
      <c r="M474" s="248"/>
      <c r="N474" s="249"/>
      <c r="O474" s="249"/>
      <c r="P474" s="249"/>
      <c r="Q474" s="249"/>
      <c r="R474" s="249"/>
      <c r="S474" s="249"/>
      <c r="T474" s="250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51" t="s">
        <v>175</v>
      </c>
      <c r="AU474" s="251" t="s">
        <v>85</v>
      </c>
      <c r="AV474" s="14" t="s">
        <v>85</v>
      </c>
      <c r="AW474" s="14" t="s">
        <v>39</v>
      </c>
      <c r="AX474" s="14" t="s">
        <v>22</v>
      </c>
      <c r="AY474" s="251" t="s">
        <v>164</v>
      </c>
    </row>
    <row r="475" s="12" customFormat="1" ht="22.8" customHeight="1">
      <c r="A475" s="12"/>
      <c r="B475" s="197"/>
      <c r="C475" s="198"/>
      <c r="D475" s="199" t="s">
        <v>76</v>
      </c>
      <c r="E475" s="211" t="s">
        <v>818</v>
      </c>
      <c r="F475" s="211" t="s">
        <v>819</v>
      </c>
      <c r="G475" s="198"/>
      <c r="H475" s="198"/>
      <c r="I475" s="201"/>
      <c r="J475" s="212">
        <f>BK475</f>
        <v>0</v>
      </c>
      <c r="K475" s="198"/>
      <c r="L475" s="203"/>
      <c r="M475" s="204"/>
      <c r="N475" s="205"/>
      <c r="O475" s="205"/>
      <c r="P475" s="206">
        <f>SUM(P476:P482)</f>
        <v>0</v>
      </c>
      <c r="Q475" s="205"/>
      <c r="R475" s="206">
        <f>SUM(R476:R482)</f>
        <v>0</v>
      </c>
      <c r="S475" s="205"/>
      <c r="T475" s="207">
        <f>SUM(T476:T482)</f>
        <v>0</v>
      </c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R475" s="208" t="s">
        <v>200</v>
      </c>
      <c r="AT475" s="209" t="s">
        <v>76</v>
      </c>
      <c r="AU475" s="209" t="s">
        <v>22</v>
      </c>
      <c r="AY475" s="208" t="s">
        <v>164</v>
      </c>
      <c r="BK475" s="210">
        <f>SUM(BK476:BK482)</f>
        <v>0</v>
      </c>
    </row>
    <row r="476" s="2" customFormat="1" ht="14.4" customHeight="1">
      <c r="A476" s="39"/>
      <c r="B476" s="40"/>
      <c r="C476" s="213" t="s">
        <v>684</v>
      </c>
      <c r="D476" s="213" t="s">
        <v>166</v>
      </c>
      <c r="E476" s="214" t="s">
        <v>821</v>
      </c>
      <c r="F476" s="215" t="s">
        <v>822</v>
      </c>
      <c r="G476" s="216" t="s">
        <v>751</v>
      </c>
      <c r="H476" s="217">
        <v>2</v>
      </c>
      <c r="I476" s="218"/>
      <c r="J476" s="219">
        <f>ROUND(I476*H476,2)</f>
        <v>0</v>
      </c>
      <c r="K476" s="215" t="s">
        <v>170</v>
      </c>
      <c r="L476" s="45"/>
      <c r="M476" s="220" t="s">
        <v>20</v>
      </c>
      <c r="N476" s="221" t="s">
        <v>48</v>
      </c>
      <c r="O476" s="85"/>
      <c r="P476" s="222">
        <f>O476*H476</f>
        <v>0</v>
      </c>
      <c r="Q476" s="222">
        <v>0</v>
      </c>
      <c r="R476" s="222">
        <f>Q476*H476</f>
        <v>0</v>
      </c>
      <c r="S476" s="222">
        <v>0</v>
      </c>
      <c r="T476" s="223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24" t="s">
        <v>745</v>
      </c>
      <c r="AT476" s="224" t="s">
        <v>166</v>
      </c>
      <c r="AU476" s="224" t="s">
        <v>85</v>
      </c>
      <c r="AY476" s="18" t="s">
        <v>164</v>
      </c>
      <c r="BE476" s="225">
        <f>IF(N476="základní",J476,0)</f>
        <v>0</v>
      </c>
      <c r="BF476" s="225">
        <f>IF(N476="snížená",J476,0)</f>
        <v>0</v>
      </c>
      <c r="BG476" s="225">
        <f>IF(N476="zákl. přenesená",J476,0)</f>
        <v>0</v>
      </c>
      <c r="BH476" s="225">
        <f>IF(N476="sníž. přenesená",J476,0)</f>
        <v>0</v>
      </c>
      <c r="BI476" s="225">
        <f>IF(N476="nulová",J476,0)</f>
        <v>0</v>
      </c>
      <c r="BJ476" s="18" t="s">
        <v>22</v>
      </c>
      <c r="BK476" s="225">
        <f>ROUND(I476*H476,2)</f>
        <v>0</v>
      </c>
      <c r="BL476" s="18" t="s">
        <v>745</v>
      </c>
      <c r="BM476" s="224" t="s">
        <v>1044</v>
      </c>
    </row>
    <row r="477" s="2" customFormat="1">
      <c r="A477" s="39"/>
      <c r="B477" s="40"/>
      <c r="C477" s="41"/>
      <c r="D477" s="226" t="s">
        <v>173</v>
      </c>
      <c r="E477" s="41"/>
      <c r="F477" s="227" t="s">
        <v>822</v>
      </c>
      <c r="G477" s="41"/>
      <c r="H477" s="41"/>
      <c r="I477" s="228"/>
      <c r="J477" s="41"/>
      <c r="K477" s="41"/>
      <c r="L477" s="45"/>
      <c r="M477" s="229"/>
      <c r="N477" s="230"/>
      <c r="O477" s="85"/>
      <c r="P477" s="85"/>
      <c r="Q477" s="85"/>
      <c r="R477" s="85"/>
      <c r="S477" s="85"/>
      <c r="T477" s="86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18" t="s">
        <v>173</v>
      </c>
      <c r="AU477" s="18" t="s">
        <v>85</v>
      </c>
    </row>
    <row r="478" s="13" customFormat="1">
      <c r="A478" s="13"/>
      <c r="B478" s="231"/>
      <c r="C478" s="232"/>
      <c r="D478" s="226" t="s">
        <v>175</v>
      </c>
      <c r="E478" s="233" t="s">
        <v>20</v>
      </c>
      <c r="F478" s="234" t="s">
        <v>824</v>
      </c>
      <c r="G478" s="232"/>
      <c r="H478" s="233" t="s">
        <v>20</v>
      </c>
      <c r="I478" s="235"/>
      <c r="J478" s="232"/>
      <c r="K478" s="232"/>
      <c r="L478" s="236"/>
      <c r="M478" s="237"/>
      <c r="N478" s="238"/>
      <c r="O478" s="238"/>
      <c r="P478" s="238"/>
      <c r="Q478" s="238"/>
      <c r="R478" s="238"/>
      <c r="S478" s="238"/>
      <c r="T478" s="239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0" t="s">
        <v>175</v>
      </c>
      <c r="AU478" s="240" t="s">
        <v>85</v>
      </c>
      <c r="AV478" s="13" t="s">
        <v>22</v>
      </c>
      <c r="AW478" s="13" t="s">
        <v>39</v>
      </c>
      <c r="AX478" s="13" t="s">
        <v>77</v>
      </c>
      <c r="AY478" s="240" t="s">
        <v>164</v>
      </c>
    </row>
    <row r="479" s="14" customFormat="1">
      <c r="A479" s="14"/>
      <c r="B479" s="241"/>
      <c r="C479" s="242"/>
      <c r="D479" s="226" t="s">
        <v>175</v>
      </c>
      <c r="E479" s="243" t="s">
        <v>20</v>
      </c>
      <c r="F479" s="244" t="s">
        <v>22</v>
      </c>
      <c r="G479" s="242"/>
      <c r="H479" s="245">
        <v>1</v>
      </c>
      <c r="I479" s="246"/>
      <c r="J479" s="242"/>
      <c r="K479" s="242"/>
      <c r="L479" s="247"/>
      <c r="M479" s="248"/>
      <c r="N479" s="249"/>
      <c r="O479" s="249"/>
      <c r="P479" s="249"/>
      <c r="Q479" s="249"/>
      <c r="R479" s="249"/>
      <c r="S479" s="249"/>
      <c r="T479" s="250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51" t="s">
        <v>175</v>
      </c>
      <c r="AU479" s="251" t="s">
        <v>85</v>
      </c>
      <c r="AV479" s="14" t="s">
        <v>85</v>
      </c>
      <c r="AW479" s="14" t="s">
        <v>39</v>
      </c>
      <c r="AX479" s="14" t="s">
        <v>77</v>
      </c>
      <c r="AY479" s="251" t="s">
        <v>164</v>
      </c>
    </row>
    <row r="480" s="13" customFormat="1">
      <c r="A480" s="13"/>
      <c r="B480" s="231"/>
      <c r="C480" s="232"/>
      <c r="D480" s="226" t="s">
        <v>175</v>
      </c>
      <c r="E480" s="233" t="s">
        <v>20</v>
      </c>
      <c r="F480" s="234" t="s">
        <v>825</v>
      </c>
      <c r="G480" s="232"/>
      <c r="H480" s="233" t="s">
        <v>20</v>
      </c>
      <c r="I480" s="235"/>
      <c r="J480" s="232"/>
      <c r="K480" s="232"/>
      <c r="L480" s="236"/>
      <c r="M480" s="237"/>
      <c r="N480" s="238"/>
      <c r="O480" s="238"/>
      <c r="P480" s="238"/>
      <c r="Q480" s="238"/>
      <c r="R480" s="238"/>
      <c r="S480" s="238"/>
      <c r="T480" s="239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T480" s="240" t="s">
        <v>175</v>
      </c>
      <c r="AU480" s="240" t="s">
        <v>85</v>
      </c>
      <c r="AV480" s="13" t="s">
        <v>22</v>
      </c>
      <c r="AW480" s="13" t="s">
        <v>39</v>
      </c>
      <c r="AX480" s="13" t="s">
        <v>77</v>
      </c>
      <c r="AY480" s="240" t="s">
        <v>164</v>
      </c>
    </row>
    <row r="481" s="14" customFormat="1">
      <c r="A481" s="14"/>
      <c r="B481" s="241"/>
      <c r="C481" s="242"/>
      <c r="D481" s="226" t="s">
        <v>175</v>
      </c>
      <c r="E481" s="243" t="s">
        <v>20</v>
      </c>
      <c r="F481" s="244" t="s">
        <v>22</v>
      </c>
      <c r="G481" s="242"/>
      <c r="H481" s="245">
        <v>1</v>
      </c>
      <c r="I481" s="246"/>
      <c r="J481" s="242"/>
      <c r="K481" s="242"/>
      <c r="L481" s="247"/>
      <c r="M481" s="248"/>
      <c r="N481" s="249"/>
      <c r="O481" s="249"/>
      <c r="P481" s="249"/>
      <c r="Q481" s="249"/>
      <c r="R481" s="249"/>
      <c r="S481" s="249"/>
      <c r="T481" s="250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51" t="s">
        <v>175</v>
      </c>
      <c r="AU481" s="251" t="s">
        <v>85</v>
      </c>
      <c r="AV481" s="14" t="s">
        <v>85</v>
      </c>
      <c r="AW481" s="14" t="s">
        <v>39</v>
      </c>
      <c r="AX481" s="14" t="s">
        <v>77</v>
      </c>
      <c r="AY481" s="251" t="s">
        <v>164</v>
      </c>
    </row>
    <row r="482" s="15" customFormat="1">
      <c r="A482" s="15"/>
      <c r="B482" s="252"/>
      <c r="C482" s="253"/>
      <c r="D482" s="226" t="s">
        <v>175</v>
      </c>
      <c r="E482" s="254" t="s">
        <v>20</v>
      </c>
      <c r="F482" s="255" t="s">
        <v>225</v>
      </c>
      <c r="G482" s="253"/>
      <c r="H482" s="256">
        <v>2</v>
      </c>
      <c r="I482" s="257"/>
      <c r="J482" s="253"/>
      <c r="K482" s="253"/>
      <c r="L482" s="258"/>
      <c r="M482" s="259"/>
      <c r="N482" s="260"/>
      <c r="O482" s="260"/>
      <c r="P482" s="260"/>
      <c r="Q482" s="260"/>
      <c r="R482" s="260"/>
      <c r="S482" s="260"/>
      <c r="T482" s="261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T482" s="262" t="s">
        <v>175</v>
      </c>
      <c r="AU482" s="262" t="s">
        <v>85</v>
      </c>
      <c r="AV482" s="15" t="s">
        <v>171</v>
      </c>
      <c r="AW482" s="15" t="s">
        <v>39</v>
      </c>
      <c r="AX482" s="15" t="s">
        <v>22</v>
      </c>
      <c r="AY482" s="262" t="s">
        <v>164</v>
      </c>
    </row>
    <row r="483" s="12" customFormat="1" ht="22.8" customHeight="1">
      <c r="A483" s="12"/>
      <c r="B483" s="197"/>
      <c r="C483" s="198"/>
      <c r="D483" s="199" t="s">
        <v>76</v>
      </c>
      <c r="E483" s="211" t="s">
        <v>826</v>
      </c>
      <c r="F483" s="211" t="s">
        <v>827</v>
      </c>
      <c r="G483" s="198"/>
      <c r="H483" s="198"/>
      <c r="I483" s="201"/>
      <c r="J483" s="212">
        <f>BK483</f>
        <v>0</v>
      </c>
      <c r="K483" s="198"/>
      <c r="L483" s="203"/>
      <c r="M483" s="204"/>
      <c r="N483" s="205"/>
      <c r="O483" s="205"/>
      <c r="P483" s="206">
        <f>SUM(P484:P488)</f>
        <v>0</v>
      </c>
      <c r="Q483" s="205"/>
      <c r="R483" s="206">
        <f>SUM(R484:R488)</f>
        <v>0</v>
      </c>
      <c r="S483" s="205"/>
      <c r="T483" s="207">
        <f>SUM(T484:T488)</f>
        <v>0</v>
      </c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R483" s="208" t="s">
        <v>200</v>
      </c>
      <c r="AT483" s="209" t="s">
        <v>76</v>
      </c>
      <c r="AU483" s="209" t="s">
        <v>22</v>
      </c>
      <c r="AY483" s="208" t="s">
        <v>164</v>
      </c>
      <c r="BK483" s="210">
        <f>SUM(BK484:BK488)</f>
        <v>0</v>
      </c>
    </row>
    <row r="484" s="2" customFormat="1" ht="14.4" customHeight="1">
      <c r="A484" s="39"/>
      <c r="B484" s="40"/>
      <c r="C484" s="213" t="s">
        <v>693</v>
      </c>
      <c r="D484" s="213" t="s">
        <v>166</v>
      </c>
      <c r="E484" s="214" t="s">
        <v>829</v>
      </c>
      <c r="F484" s="215" t="s">
        <v>830</v>
      </c>
      <c r="G484" s="216" t="s">
        <v>751</v>
      </c>
      <c r="H484" s="217">
        <v>1</v>
      </c>
      <c r="I484" s="218"/>
      <c r="J484" s="219">
        <f>ROUND(I484*H484,2)</f>
        <v>0</v>
      </c>
      <c r="K484" s="215" t="s">
        <v>170</v>
      </c>
      <c r="L484" s="45"/>
      <c r="M484" s="220" t="s">
        <v>20</v>
      </c>
      <c r="N484" s="221" t="s">
        <v>48</v>
      </c>
      <c r="O484" s="85"/>
      <c r="P484" s="222">
        <f>O484*H484</f>
        <v>0</v>
      </c>
      <c r="Q484" s="222">
        <v>0</v>
      </c>
      <c r="R484" s="222">
        <f>Q484*H484</f>
        <v>0</v>
      </c>
      <c r="S484" s="222">
        <v>0</v>
      </c>
      <c r="T484" s="223">
        <f>S484*H484</f>
        <v>0</v>
      </c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R484" s="224" t="s">
        <v>745</v>
      </c>
      <c r="AT484" s="224" t="s">
        <v>166</v>
      </c>
      <c r="AU484" s="224" t="s">
        <v>85</v>
      </c>
      <c r="AY484" s="18" t="s">
        <v>164</v>
      </c>
      <c r="BE484" s="225">
        <f>IF(N484="základní",J484,0)</f>
        <v>0</v>
      </c>
      <c r="BF484" s="225">
        <f>IF(N484="snížená",J484,0)</f>
        <v>0</v>
      </c>
      <c r="BG484" s="225">
        <f>IF(N484="zákl. přenesená",J484,0)</f>
        <v>0</v>
      </c>
      <c r="BH484" s="225">
        <f>IF(N484="sníž. přenesená",J484,0)</f>
        <v>0</v>
      </c>
      <c r="BI484" s="225">
        <f>IF(N484="nulová",J484,0)</f>
        <v>0</v>
      </c>
      <c r="BJ484" s="18" t="s">
        <v>22</v>
      </c>
      <c r="BK484" s="225">
        <f>ROUND(I484*H484,2)</f>
        <v>0</v>
      </c>
      <c r="BL484" s="18" t="s">
        <v>745</v>
      </c>
      <c r="BM484" s="224" t="s">
        <v>1045</v>
      </c>
    </row>
    <row r="485" s="2" customFormat="1">
      <c r="A485" s="39"/>
      <c r="B485" s="40"/>
      <c r="C485" s="41"/>
      <c r="D485" s="226" t="s">
        <v>173</v>
      </c>
      <c r="E485" s="41"/>
      <c r="F485" s="227" t="s">
        <v>830</v>
      </c>
      <c r="G485" s="41"/>
      <c r="H485" s="41"/>
      <c r="I485" s="228"/>
      <c r="J485" s="41"/>
      <c r="K485" s="41"/>
      <c r="L485" s="45"/>
      <c r="M485" s="229"/>
      <c r="N485" s="230"/>
      <c r="O485" s="85"/>
      <c r="P485" s="85"/>
      <c r="Q485" s="85"/>
      <c r="R485" s="85"/>
      <c r="S485" s="85"/>
      <c r="T485" s="86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T485" s="18" t="s">
        <v>173</v>
      </c>
      <c r="AU485" s="18" t="s">
        <v>85</v>
      </c>
    </row>
    <row r="486" s="13" customFormat="1">
      <c r="A486" s="13"/>
      <c r="B486" s="231"/>
      <c r="C486" s="232"/>
      <c r="D486" s="226" t="s">
        <v>175</v>
      </c>
      <c r="E486" s="233" t="s">
        <v>20</v>
      </c>
      <c r="F486" s="234" t="s">
        <v>832</v>
      </c>
      <c r="G486" s="232"/>
      <c r="H486" s="233" t="s">
        <v>20</v>
      </c>
      <c r="I486" s="235"/>
      <c r="J486" s="232"/>
      <c r="K486" s="232"/>
      <c r="L486" s="236"/>
      <c r="M486" s="237"/>
      <c r="N486" s="238"/>
      <c r="O486" s="238"/>
      <c r="P486" s="238"/>
      <c r="Q486" s="238"/>
      <c r="R486" s="238"/>
      <c r="S486" s="238"/>
      <c r="T486" s="239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0" t="s">
        <v>175</v>
      </c>
      <c r="AU486" s="240" t="s">
        <v>85</v>
      </c>
      <c r="AV486" s="13" t="s">
        <v>22</v>
      </c>
      <c r="AW486" s="13" t="s">
        <v>39</v>
      </c>
      <c r="AX486" s="13" t="s">
        <v>77</v>
      </c>
      <c r="AY486" s="240" t="s">
        <v>164</v>
      </c>
    </row>
    <row r="487" s="13" customFormat="1">
      <c r="A487" s="13"/>
      <c r="B487" s="231"/>
      <c r="C487" s="232"/>
      <c r="D487" s="226" t="s">
        <v>175</v>
      </c>
      <c r="E487" s="233" t="s">
        <v>20</v>
      </c>
      <c r="F487" s="234" t="s">
        <v>833</v>
      </c>
      <c r="G487" s="232"/>
      <c r="H487" s="233" t="s">
        <v>20</v>
      </c>
      <c r="I487" s="235"/>
      <c r="J487" s="232"/>
      <c r="K487" s="232"/>
      <c r="L487" s="236"/>
      <c r="M487" s="237"/>
      <c r="N487" s="238"/>
      <c r="O487" s="238"/>
      <c r="P487" s="238"/>
      <c r="Q487" s="238"/>
      <c r="R487" s="238"/>
      <c r="S487" s="238"/>
      <c r="T487" s="239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0" t="s">
        <v>175</v>
      </c>
      <c r="AU487" s="240" t="s">
        <v>85</v>
      </c>
      <c r="AV487" s="13" t="s">
        <v>22</v>
      </c>
      <c r="AW487" s="13" t="s">
        <v>39</v>
      </c>
      <c r="AX487" s="13" t="s">
        <v>77</v>
      </c>
      <c r="AY487" s="240" t="s">
        <v>164</v>
      </c>
    </row>
    <row r="488" s="14" customFormat="1">
      <c r="A488" s="14"/>
      <c r="B488" s="241"/>
      <c r="C488" s="242"/>
      <c r="D488" s="226" t="s">
        <v>175</v>
      </c>
      <c r="E488" s="243" t="s">
        <v>20</v>
      </c>
      <c r="F488" s="244" t="s">
        <v>22</v>
      </c>
      <c r="G488" s="242"/>
      <c r="H488" s="245">
        <v>1</v>
      </c>
      <c r="I488" s="246"/>
      <c r="J488" s="242"/>
      <c r="K488" s="242"/>
      <c r="L488" s="247"/>
      <c r="M488" s="273"/>
      <c r="N488" s="274"/>
      <c r="O488" s="274"/>
      <c r="P488" s="274"/>
      <c r="Q488" s="274"/>
      <c r="R488" s="274"/>
      <c r="S488" s="274"/>
      <c r="T488" s="275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51" t="s">
        <v>175</v>
      </c>
      <c r="AU488" s="251" t="s">
        <v>85</v>
      </c>
      <c r="AV488" s="14" t="s">
        <v>85</v>
      </c>
      <c r="AW488" s="14" t="s">
        <v>39</v>
      </c>
      <c r="AX488" s="14" t="s">
        <v>22</v>
      </c>
      <c r="AY488" s="251" t="s">
        <v>164</v>
      </c>
    </row>
    <row r="489" s="2" customFormat="1" ht="6.96" customHeight="1">
      <c r="A489" s="39"/>
      <c r="B489" s="60"/>
      <c r="C489" s="61"/>
      <c r="D489" s="61"/>
      <c r="E489" s="61"/>
      <c r="F489" s="61"/>
      <c r="G489" s="61"/>
      <c r="H489" s="61"/>
      <c r="I489" s="61"/>
      <c r="J489" s="61"/>
      <c r="K489" s="61"/>
      <c r="L489" s="45"/>
      <c r="M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</row>
  </sheetData>
  <sheetProtection sheet="1" autoFilter="0" formatColumns="0" formatRows="0" objects="1" scenarios="1" spinCount="100000" saltValue="4mv1S6mxk8VB8Rbq1tdvpd3J3Z9LmkumKptOTu0jo4yFpNnwDSpCS61jkn6aUdnGOY2tN7Ph7jIMem75gk4FoQ==" hashValue="wVfaO6qGClD9jZo/RnSWIncat/LEGIVDhc+kaERy7hxW6Ek8bt+psDxTXrpbRhD/S8TuA3Hpgl6oCNzDzgkn3g==" algorithmName="SHA-512" password="CC35"/>
  <autoFilter ref="C102:K48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1:H91"/>
    <mergeCell ref="E93:H93"/>
    <mergeCell ref="E95:H9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99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85</v>
      </c>
    </row>
    <row r="4" s="1" customFormat="1" ht="24.96" customHeight="1">
      <c r="B4" s="21"/>
      <c r="D4" s="141" t="s">
        <v>121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Realizace SZ KoPÚ v k.ú. Velké Albrechtice - 1. etapa</v>
      </c>
      <c r="F7" s="143"/>
      <c r="G7" s="143"/>
      <c r="H7" s="143"/>
      <c r="L7" s="21"/>
    </row>
    <row r="8" s="1" customFormat="1" ht="12" customHeight="1">
      <c r="B8" s="21"/>
      <c r="D8" s="143" t="s">
        <v>122</v>
      </c>
      <c r="L8" s="21"/>
    </row>
    <row r="9" s="2" customFormat="1" ht="16.5" customHeight="1">
      <c r="A9" s="39"/>
      <c r="B9" s="45"/>
      <c r="C9" s="39"/>
      <c r="D9" s="39"/>
      <c r="E9" s="144" t="s">
        <v>834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124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1046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19</v>
      </c>
      <c r="E13" s="39"/>
      <c r="F13" s="134" t="s">
        <v>20</v>
      </c>
      <c r="G13" s="39"/>
      <c r="H13" s="39"/>
      <c r="I13" s="143" t="s">
        <v>21</v>
      </c>
      <c r="J13" s="134" t="s">
        <v>20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23</v>
      </c>
      <c r="E14" s="39"/>
      <c r="F14" s="134" t="s">
        <v>24</v>
      </c>
      <c r="G14" s="39"/>
      <c r="H14" s="39"/>
      <c r="I14" s="143" t="s">
        <v>25</v>
      </c>
      <c r="J14" s="147" t="str">
        <f>'Rekapitulace stavby'!AN8</f>
        <v>27. 1. 2021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29</v>
      </c>
      <c r="E16" s="39"/>
      <c r="F16" s="39"/>
      <c r="G16" s="39"/>
      <c r="H16" s="39"/>
      <c r="I16" s="143" t="s">
        <v>30</v>
      </c>
      <c r="J16" s="134" t="s">
        <v>20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">
        <v>31</v>
      </c>
      <c r="F17" s="39"/>
      <c r="G17" s="39"/>
      <c r="H17" s="39"/>
      <c r="I17" s="143" t="s">
        <v>32</v>
      </c>
      <c r="J17" s="134" t="s">
        <v>20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33</v>
      </c>
      <c r="E19" s="39"/>
      <c r="F19" s="39"/>
      <c r="G19" s="39"/>
      <c r="H19" s="39"/>
      <c r="I19" s="143" t="s">
        <v>30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32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35</v>
      </c>
      <c r="E22" s="39"/>
      <c r="F22" s="39"/>
      <c r="G22" s="39"/>
      <c r="H22" s="39"/>
      <c r="I22" s="143" t="s">
        <v>30</v>
      </c>
      <c r="J22" s="134" t="s">
        <v>36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">
        <v>37</v>
      </c>
      <c r="F23" s="39"/>
      <c r="G23" s="39"/>
      <c r="H23" s="39"/>
      <c r="I23" s="143" t="s">
        <v>32</v>
      </c>
      <c r="J23" s="134" t="s">
        <v>38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40</v>
      </c>
      <c r="E25" s="39"/>
      <c r="F25" s="39"/>
      <c r="G25" s="39"/>
      <c r="H25" s="39"/>
      <c r="I25" s="143" t="s">
        <v>30</v>
      </c>
      <c r="J25" s="134" t="s">
        <v>20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">
        <v>126</v>
      </c>
      <c r="F26" s="39"/>
      <c r="G26" s="39"/>
      <c r="H26" s="39"/>
      <c r="I26" s="143" t="s">
        <v>32</v>
      </c>
      <c r="J26" s="134" t="s">
        <v>20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41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48"/>
      <c r="B29" s="149"/>
      <c r="C29" s="148"/>
      <c r="D29" s="148"/>
      <c r="E29" s="150" t="s">
        <v>20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43</v>
      </c>
      <c r="E32" s="39"/>
      <c r="F32" s="39"/>
      <c r="G32" s="39"/>
      <c r="H32" s="39"/>
      <c r="I32" s="39"/>
      <c r="J32" s="154">
        <f>ROUND(J99,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45</v>
      </c>
      <c r="G34" s="39"/>
      <c r="H34" s="39"/>
      <c r="I34" s="155" t="s">
        <v>44</v>
      </c>
      <c r="J34" s="155" t="s">
        <v>46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47</v>
      </c>
      <c r="E35" s="143" t="s">
        <v>48</v>
      </c>
      <c r="F35" s="157">
        <f>ROUND((SUM(BE99:BE376)),  2)</f>
        <v>0</v>
      </c>
      <c r="G35" s="39"/>
      <c r="H35" s="39"/>
      <c r="I35" s="158">
        <v>0.20999999999999999</v>
      </c>
      <c r="J35" s="157">
        <f>ROUND(((SUM(BE99:BE376))*I35),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49</v>
      </c>
      <c r="F36" s="157">
        <f>ROUND((SUM(BF99:BF376)),  2)</f>
        <v>0</v>
      </c>
      <c r="G36" s="39"/>
      <c r="H36" s="39"/>
      <c r="I36" s="158">
        <v>0.14999999999999999</v>
      </c>
      <c r="J36" s="157">
        <f>ROUND(((SUM(BF99:BF376))*I36),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50</v>
      </c>
      <c r="F37" s="157">
        <f>ROUND((SUM(BG99:BG376)),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51</v>
      </c>
      <c r="F38" s="157">
        <f>ROUND((SUM(BH99:BH376)),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52</v>
      </c>
      <c r="F39" s="157">
        <f>ROUND((SUM(BI99:BI376)),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53</v>
      </c>
      <c r="E41" s="161"/>
      <c r="F41" s="161"/>
      <c r="G41" s="162" t="s">
        <v>54</v>
      </c>
      <c r="H41" s="163" t="s">
        <v>55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127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170" t="str">
        <f>E7</f>
        <v>Realizace SZ KoPÚ v k.ú. Velké Albrechtice - 1. etapa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122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834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124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SO 02/2 - Cesta Pv2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23</v>
      </c>
      <c r="D56" s="41"/>
      <c r="E56" s="41"/>
      <c r="F56" s="28" t="str">
        <f>F14</f>
        <v>k.ú. Velké Albrechtice</v>
      </c>
      <c r="G56" s="41"/>
      <c r="H56" s="41"/>
      <c r="I56" s="33" t="s">
        <v>25</v>
      </c>
      <c r="J56" s="73" t="str">
        <f>IF(J14="","",J14)</f>
        <v>27. 1. 2021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40.05" customHeight="1">
      <c r="A58" s="39"/>
      <c r="B58" s="40"/>
      <c r="C58" s="33" t="s">
        <v>29</v>
      </c>
      <c r="D58" s="41"/>
      <c r="E58" s="41"/>
      <c r="F58" s="28" t="str">
        <f>E17</f>
        <v>SPÚ, Pobočka Nový Jičín</v>
      </c>
      <c r="G58" s="41"/>
      <c r="H58" s="41"/>
      <c r="I58" s="33" t="s">
        <v>35</v>
      </c>
      <c r="J58" s="37" t="str">
        <f>E23</f>
        <v>Hanousek s.r.o., Barákova 41, 79601 Prostějov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15.15" customHeight="1">
      <c r="A59" s="39"/>
      <c r="B59" s="40"/>
      <c r="C59" s="33" t="s">
        <v>33</v>
      </c>
      <c r="D59" s="41"/>
      <c r="E59" s="41"/>
      <c r="F59" s="28" t="str">
        <f>IF(E20="","",E20)</f>
        <v>Vyplň údaj</v>
      </c>
      <c r="G59" s="41"/>
      <c r="H59" s="41"/>
      <c r="I59" s="33" t="s">
        <v>40</v>
      </c>
      <c r="J59" s="37" t="str">
        <f>E26</f>
        <v>Ing. Jan Krč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128</v>
      </c>
      <c r="D61" s="172"/>
      <c r="E61" s="172"/>
      <c r="F61" s="172"/>
      <c r="G61" s="172"/>
      <c r="H61" s="172"/>
      <c r="I61" s="172"/>
      <c r="J61" s="173" t="s">
        <v>129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75</v>
      </c>
      <c r="D63" s="41"/>
      <c r="E63" s="41"/>
      <c r="F63" s="41"/>
      <c r="G63" s="41"/>
      <c r="H63" s="41"/>
      <c r="I63" s="41"/>
      <c r="J63" s="103">
        <f>J99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130</v>
      </c>
    </row>
    <row r="64" s="9" customFormat="1" ht="24.96" customHeight="1">
      <c r="A64" s="9"/>
      <c r="B64" s="175"/>
      <c r="C64" s="176"/>
      <c r="D64" s="177" t="s">
        <v>131</v>
      </c>
      <c r="E64" s="178"/>
      <c r="F64" s="178"/>
      <c r="G64" s="178"/>
      <c r="H64" s="178"/>
      <c r="I64" s="178"/>
      <c r="J64" s="179">
        <f>J100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1"/>
      <c r="C65" s="126"/>
      <c r="D65" s="182" t="s">
        <v>132</v>
      </c>
      <c r="E65" s="183"/>
      <c r="F65" s="183"/>
      <c r="G65" s="183"/>
      <c r="H65" s="183"/>
      <c r="I65" s="183"/>
      <c r="J65" s="184">
        <f>J101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1"/>
      <c r="C66" s="126"/>
      <c r="D66" s="182" t="s">
        <v>133</v>
      </c>
      <c r="E66" s="183"/>
      <c r="F66" s="183"/>
      <c r="G66" s="183"/>
      <c r="H66" s="183"/>
      <c r="I66" s="183"/>
      <c r="J66" s="184">
        <f>J235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1"/>
      <c r="C67" s="126"/>
      <c r="D67" s="182" t="s">
        <v>134</v>
      </c>
      <c r="E67" s="183"/>
      <c r="F67" s="183"/>
      <c r="G67" s="183"/>
      <c r="H67" s="183"/>
      <c r="I67" s="183"/>
      <c r="J67" s="184">
        <f>J248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1"/>
      <c r="C68" s="126"/>
      <c r="D68" s="182" t="s">
        <v>135</v>
      </c>
      <c r="E68" s="183"/>
      <c r="F68" s="183"/>
      <c r="G68" s="183"/>
      <c r="H68" s="183"/>
      <c r="I68" s="183"/>
      <c r="J68" s="184">
        <f>J261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1"/>
      <c r="C69" s="126"/>
      <c r="D69" s="182" t="s">
        <v>137</v>
      </c>
      <c r="E69" s="183"/>
      <c r="F69" s="183"/>
      <c r="G69" s="183"/>
      <c r="H69" s="183"/>
      <c r="I69" s="183"/>
      <c r="J69" s="184">
        <f>J283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1"/>
      <c r="C70" s="126"/>
      <c r="D70" s="182" t="s">
        <v>138</v>
      </c>
      <c r="E70" s="183"/>
      <c r="F70" s="183"/>
      <c r="G70" s="183"/>
      <c r="H70" s="183"/>
      <c r="I70" s="183"/>
      <c r="J70" s="184">
        <f>J291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1"/>
      <c r="C71" s="126"/>
      <c r="D71" s="182" t="s">
        <v>140</v>
      </c>
      <c r="E71" s="183"/>
      <c r="F71" s="183"/>
      <c r="G71" s="183"/>
      <c r="H71" s="183"/>
      <c r="I71" s="183"/>
      <c r="J71" s="184">
        <f>J301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9" customFormat="1" ht="24.96" customHeight="1">
      <c r="A72" s="9"/>
      <c r="B72" s="175"/>
      <c r="C72" s="176"/>
      <c r="D72" s="177" t="s">
        <v>143</v>
      </c>
      <c r="E72" s="178"/>
      <c r="F72" s="178"/>
      <c r="G72" s="178"/>
      <c r="H72" s="178"/>
      <c r="I72" s="178"/>
      <c r="J72" s="179">
        <f>J306</f>
        <v>0</v>
      </c>
      <c r="K72" s="176"/>
      <c r="L72" s="180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="10" customFormat="1" ht="19.92" customHeight="1">
      <c r="A73" s="10"/>
      <c r="B73" s="181"/>
      <c r="C73" s="126"/>
      <c r="D73" s="182" t="s">
        <v>144</v>
      </c>
      <c r="E73" s="183"/>
      <c r="F73" s="183"/>
      <c r="G73" s="183"/>
      <c r="H73" s="183"/>
      <c r="I73" s="183"/>
      <c r="J73" s="184">
        <f>J307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81"/>
      <c r="C74" s="126"/>
      <c r="D74" s="182" t="s">
        <v>145</v>
      </c>
      <c r="E74" s="183"/>
      <c r="F74" s="183"/>
      <c r="G74" s="183"/>
      <c r="H74" s="183"/>
      <c r="I74" s="183"/>
      <c r="J74" s="184">
        <f>J333</f>
        <v>0</v>
      </c>
      <c r="K74" s="126"/>
      <c r="L74" s="18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81"/>
      <c r="C75" s="126"/>
      <c r="D75" s="182" t="s">
        <v>146</v>
      </c>
      <c r="E75" s="183"/>
      <c r="F75" s="183"/>
      <c r="G75" s="183"/>
      <c r="H75" s="183"/>
      <c r="I75" s="183"/>
      <c r="J75" s="184">
        <f>J343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81"/>
      <c r="C76" s="126"/>
      <c r="D76" s="182" t="s">
        <v>147</v>
      </c>
      <c r="E76" s="183"/>
      <c r="F76" s="183"/>
      <c r="G76" s="183"/>
      <c r="H76" s="183"/>
      <c r="I76" s="183"/>
      <c r="J76" s="184">
        <f>J363</f>
        <v>0</v>
      </c>
      <c r="K76" s="126"/>
      <c r="L76" s="185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9.92" customHeight="1">
      <c r="A77" s="10"/>
      <c r="B77" s="181"/>
      <c r="C77" s="126"/>
      <c r="D77" s="182" t="s">
        <v>148</v>
      </c>
      <c r="E77" s="183"/>
      <c r="F77" s="183"/>
      <c r="G77" s="183"/>
      <c r="H77" s="183"/>
      <c r="I77" s="183"/>
      <c r="J77" s="184">
        <f>J371</f>
        <v>0</v>
      </c>
      <c r="K77" s="126"/>
      <c r="L77" s="185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2" customFormat="1" ht="21.84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60"/>
      <c r="C79" s="61"/>
      <c r="D79" s="61"/>
      <c r="E79" s="61"/>
      <c r="F79" s="61"/>
      <c r="G79" s="61"/>
      <c r="H79" s="61"/>
      <c r="I79" s="61"/>
      <c r="J79" s="61"/>
      <c r="K79" s="6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3" s="2" customFormat="1" ht="6.96" customHeight="1">
      <c r="A83" s="39"/>
      <c r="B83" s="62"/>
      <c r="C83" s="63"/>
      <c r="D83" s="63"/>
      <c r="E83" s="63"/>
      <c r="F83" s="63"/>
      <c r="G83" s="63"/>
      <c r="H83" s="63"/>
      <c r="I83" s="63"/>
      <c r="J83" s="63"/>
      <c r="K83" s="63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24.96" customHeight="1">
      <c r="A84" s="39"/>
      <c r="B84" s="40"/>
      <c r="C84" s="24" t="s">
        <v>149</v>
      </c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6.96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2" customHeight="1">
      <c r="A86" s="39"/>
      <c r="B86" s="40"/>
      <c r="C86" s="33" t="s">
        <v>16</v>
      </c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6.5" customHeight="1">
      <c r="A87" s="39"/>
      <c r="B87" s="40"/>
      <c r="C87" s="41"/>
      <c r="D87" s="41"/>
      <c r="E87" s="170" t="str">
        <f>E7</f>
        <v>Realizace SZ KoPÚ v k.ú. Velké Albrechtice - 1. etapa</v>
      </c>
      <c r="F87" s="33"/>
      <c r="G87" s="33"/>
      <c r="H87" s="33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1" customFormat="1" ht="12" customHeight="1">
      <c r="B88" s="22"/>
      <c r="C88" s="33" t="s">
        <v>122</v>
      </c>
      <c r="D88" s="23"/>
      <c r="E88" s="23"/>
      <c r="F88" s="23"/>
      <c r="G88" s="23"/>
      <c r="H88" s="23"/>
      <c r="I88" s="23"/>
      <c r="J88" s="23"/>
      <c r="K88" s="23"/>
      <c r="L88" s="21"/>
    </row>
    <row r="89" s="2" customFormat="1" ht="16.5" customHeight="1">
      <c r="A89" s="39"/>
      <c r="B89" s="40"/>
      <c r="C89" s="41"/>
      <c r="D89" s="41"/>
      <c r="E89" s="170" t="s">
        <v>834</v>
      </c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12" customHeight="1">
      <c r="A90" s="39"/>
      <c r="B90" s="40"/>
      <c r="C90" s="33" t="s">
        <v>124</v>
      </c>
      <c r="D90" s="41"/>
      <c r="E90" s="41"/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6.5" customHeight="1">
      <c r="A91" s="39"/>
      <c r="B91" s="40"/>
      <c r="C91" s="41"/>
      <c r="D91" s="41"/>
      <c r="E91" s="70" t="str">
        <f>E11</f>
        <v>SO 02/2 - Cesta Pv2</v>
      </c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6.96" customHeight="1">
      <c r="A92" s="39"/>
      <c r="B92" s="40"/>
      <c r="C92" s="41"/>
      <c r="D92" s="41"/>
      <c r="E92" s="41"/>
      <c r="F92" s="41"/>
      <c r="G92" s="41"/>
      <c r="H92" s="41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2" customHeight="1">
      <c r="A93" s="39"/>
      <c r="B93" s="40"/>
      <c r="C93" s="33" t="s">
        <v>23</v>
      </c>
      <c r="D93" s="41"/>
      <c r="E93" s="41"/>
      <c r="F93" s="28" t="str">
        <f>F14</f>
        <v>k.ú. Velké Albrechtice</v>
      </c>
      <c r="G93" s="41"/>
      <c r="H93" s="41"/>
      <c r="I93" s="33" t="s">
        <v>25</v>
      </c>
      <c r="J93" s="73" t="str">
        <f>IF(J14="","",J14)</f>
        <v>27. 1. 2021</v>
      </c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6.96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40.05" customHeight="1">
      <c r="A95" s="39"/>
      <c r="B95" s="40"/>
      <c r="C95" s="33" t="s">
        <v>29</v>
      </c>
      <c r="D95" s="41"/>
      <c r="E95" s="41"/>
      <c r="F95" s="28" t="str">
        <f>E17</f>
        <v>SPÚ, Pobočka Nový Jičín</v>
      </c>
      <c r="G95" s="41"/>
      <c r="H95" s="41"/>
      <c r="I95" s="33" t="s">
        <v>35</v>
      </c>
      <c r="J95" s="37" t="str">
        <f>E23</f>
        <v>Hanousek s.r.o., Barákova 41, 79601 Prostějov</v>
      </c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15.15" customHeight="1">
      <c r="A96" s="39"/>
      <c r="B96" s="40"/>
      <c r="C96" s="33" t="s">
        <v>33</v>
      </c>
      <c r="D96" s="41"/>
      <c r="E96" s="41"/>
      <c r="F96" s="28" t="str">
        <f>IF(E20="","",E20)</f>
        <v>Vyplň údaj</v>
      </c>
      <c r="G96" s="41"/>
      <c r="H96" s="41"/>
      <c r="I96" s="33" t="s">
        <v>40</v>
      </c>
      <c r="J96" s="37" t="str">
        <f>E26</f>
        <v>Ing. Jan Krč</v>
      </c>
      <c r="K96" s="41"/>
      <c r="L96" s="14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="2" customFormat="1" ht="10.32" customHeight="1">
      <c r="A97" s="39"/>
      <c r="B97" s="40"/>
      <c r="C97" s="41"/>
      <c r="D97" s="41"/>
      <c r="E97" s="41"/>
      <c r="F97" s="41"/>
      <c r="G97" s="41"/>
      <c r="H97" s="41"/>
      <c r="I97" s="41"/>
      <c r="J97" s="41"/>
      <c r="K97" s="41"/>
      <c r="L97" s="14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="11" customFormat="1" ht="29.28" customHeight="1">
      <c r="A98" s="186"/>
      <c r="B98" s="187"/>
      <c r="C98" s="188" t="s">
        <v>150</v>
      </c>
      <c r="D98" s="189" t="s">
        <v>62</v>
      </c>
      <c r="E98" s="189" t="s">
        <v>58</v>
      </c>
      <c r="F98" s="189" t="s">
        <v>59</v>
      </c>
      <c r="G98" s="189" t="s">
        <v>151</v>
      </c>
      <c r="H98" s="189" t="s">
        <v>152</v>
      </c>
      <c r="I98" s="189" t="s">
        <v>153</v>
      </c>
      <c r="J98" s="189" t="s">
        <v>129</v>
      </c>
      <c r="K98" s="190" t="s">
        <v>154</v>
      </c>
      <c r="L98" s="191"/>
      <c r="M98" s="93" t="s">
        <v>20</v>
      </c>
      <c r="N98" s="94" t="s">
        <v>47</v>
      </c>
      <c r="O98" s="94" t="s">
        <v>155</v>
      </c>
      <c r="P98" s="94" t="s">
        <v>156</v>
      </c>
      <c r="Q98" s="94" t="s">
        <v>157</v>
      </c>
      <c r="R98" s="94" t="s">
        <v>158</v>
      </c>
      <c r="S98" s="94" t="s">
        <v>159</v>
      </c>
      <c r="T98" s="95" t="s">
        <v>160</v>
      </c>
      <c r="U98" s="186"/>
      <c r="V98" s="186"/>
      <c r="W98" s="186"/>
      <c r="X98" s="186"/>
      <c r="Y98" s="186"/>
      <c r="Z98" s="186"/>
      <c r="AA98" s="186"/>
      <c r="AB98" s="186"/>
      <c r="AC98" s="186"/>
      <c r="AD98" s="186"/>
      <c r="AE98" s="186"/>
    </row>
    <row r="99" s="2" customFormat="1" ht="22.8" customHeight="1">
      <c r="A99" s="39"/>
      <c r="B99" s="40"/>
      <c r="C99" s="100" t="s">
        <v>161</v>
      </c>
      <c r="D99" s="41"/>
      <c r="E99" s="41"/>
      <c r="F99" s="41"/>
      <c r="G99" s="41"/>
      <c r="H99" s="41"/>
      <c r="I99" s="41"/>
      <c r="J99" s="192">
        <f>BK99</f>
        <v>0</v>
      </c>
      <c r="K99" s="41"/>
      <c r="L99" s="45"/>
      <c r="M99" s="96"/>
      <c r="N99" s="193"/>
      <c r="O99" s="97"/>
      <c r="P99" s="194">
        <f>P100+P306</f>
        <v>0</v>
      </c>
      <c r="Q99" s="97"/>
      <c r="R99" s="194">
        <f>R100+R306</f>
        <v>5169.0084829999996</v>
      </c>
      <c r="S99" s="97"/>
      <c r="T99" s="195">
        <f>T100+T306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76</v>
      </c>
      <c r="AU99" s="18" t="s">
        <v>130</v>
      </c>
      <c r="BK99" s="196">
        <f>BK100+BK306</f>
        <v>0</v>
      </c>
    </row>
    <row r="100" s="12" customFormat="1" ht="25.92" customHeight="1">
      <c r="A100" s="12"/>
      <c r="B100" s="197"/>
      <c r="C100" s="198"/>
      <c r="D100" s="199" t="s">
        <v>76</v>
      </c>
      <c r="E100" s="200" t="s">
        <v>162</v>
      </c>
      <c r="F100" s="200" t="s">
        <v>163</v>
      </c>
      <c r="G100" s="198"/>
      <c r="H100" s="198"/>
      <c r="I100" s="201"/>
      <c r="J100" s="202">
        <f>BK100</f>
        <v>0</v>
      </c>
      <c r="K100" s="198"/>
      <c r="L100" s="203"/>
      <c r="M100" s="204"/>
      <c r="N100" s="205"/>
      <c r="O100" s="205"/>
      <c r="P100" s="206">
        <f>P101+P235+P248+P261+P283+P291+P301</f>
        <v>0</v>
      </c>
      <c r="Q100" s="205"/>
      <c r="R100" s="206">
        <f>R101+R235+R248+R261+R283+R291+R301</f>
        <v>5169.0084829999996</v>
      </c>
      <c r="S100" s="205"/>
      <c r="T100" s="207">
        <f>T101+T235+T248+T261+T283+T291+T301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8" t="s">
        <v>22</v>
      </c>
      <c r="AT100" s="209" t="s">
        <v>76</v>
      </c>
      <c r="AU100" s="209" t="s">
        <v>77</v>
      </c>
      <c r="AY100" s="208" t="s">
        <v>164</v>
      </c>
      <c r="BK100" s="210">
        <f>BK101+BK235+BK248+BK261+BK283+BK291+BK301</f>
        <v>0</v>
      </c>
    </row>
    <row r="101" s="12" customFormat="1" ht="22.8" customHeight="1">
      <c r="A101" s="12"/>
      <c r="B101" s="197"/>
      <c r="C101" s="198"/>
      <c r="D101" s="199" t="s">
        <v>76</v>
      </c>
      <c r="E101" s="211" t="s">
        <v>22</v>
      </c>
      <c r="F101" s="211" t="s">
        <v>165</v>
      </c>
      <c r="G101" s="198"/>
      <c r="H101" s="198"/>
      <c r="I101" s="201"/>
      <c r="J101" s="212">
        <f>BK101</f>
        <v>0</v>
      </c>
      <c r="K101" s="198"/>
      <c r="L101" s="203"/>
      <c r="M101" s="204"/>
      <c r="N101" s="205"/>
      <c r="O101" s="205"/>
      <c r="P101" s="206">
        <f>SUM(P102:P234)</f>
        <v>0</v>
      </c>
      <c r="Q101" s="205"/>
      <c r="R101" s="206">
        <f>SUM(R102:R234)</f>
        <v>18.700852999999999</v>
      </c>
      <c r="S101" s="205"/>
      <c r="T101" s="207">
        <f>SUM(T102:T234)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8" t="s">
        <v>22</v>
      </c>
      <c r="AT101" s="209" t="s">
        <v>76</v>
      </c>
      <c r="AU101" s="209" t="s">
        <v>22</v>
      </c>
      <c r="AY101" s="208" t="s">
        <v>164</v>
      </c>
      <c r="BK101" s="210">
        <f>SUM(BK102:BK234)</f>
        <v>0</v>
      </c>
    </row>
    <row r="102" s="2" customFormat="1" ht="14.4" customHeight="1">
      <c r="A102" s="39"/>
      <c r="B102" s="40"/>
      <c r="C102" s="213" t="s">
        <v>22</v>
      </c>
      <c r="D102" s="213" t="s">
        <v>166</v>
      </c>
      <c r="E102" s="214" t="s">
        <v>842</v>
      </c>
      <c r="F102" s="215" t="s">
        <v>843</v>
      </c>
      <c r="G102" s="216" t="s">
        <v>169</v>
      </c>
      <c r="H102" s="217">
        <v>5005</v>
      </c>
      <c r="I102" s="218"/>
      <c r="J102" s="219">
        <f>ROUND(I102*H102,2)</f>
        <v>0</v>
      </c>
      <c r="K102" s="215" t="s">
        <v>170</v>
      </c>
      <c r="L102" s="45"/>
      <c r="M102" s="220" t="s">
        <v>20</v>
      </c>
      <c r="N102" s="221" t="s">
        <v>48</v>
      </c>
      <c r="O102" s="85"/>
      <c r="P102" s="222">
        <f>O102*H102</f>
        <v>0</v>
      </c>
      <c r="Q102" s="222">
        <v>0</v>
      </c>
      <c r="R102" s="222">
        <f>Q102*H102</f>
        <v>0</v>
      </c>
      <c r="S102" s="222">
        <v>0</v>
      </c>
      <c r="T102" s="223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24" t="s">
        <v>171</v>
      </c>
      <c r="AT102" s="224" t="s">
        <v>166</v>
      </c>
      <c r="AU102" s="224" t="s">
        <v>85</v>
      </c>
      <c r="AY102" s="18" t="s">
        <v>164</v>
      </c>
      <c r="BE102" s="225">
        <f>IF(N102="základní",J102,0)</f>
        <v>0</v>
      </c>
      <c r="BF102" s="225">
        <f>IF(N102="snížená",J102,0)</f>
        <v>0</v>
      </c>
      <c r="BG102" s="225">
        <f>IF(N102="zákl. přenesená",J102,0)</f>
        <v>0</v>
      </c>
      <c r="BH102" s="225">
        <f>IF(N102="sníž. přenesená",J102,0)</f>
        <v>0</v>
      </c>
      <c r="BI102" s="225">
        <f>IF(N102="nulová",J102,0)</f>
        <v>0</v>
      </c>
      <c r="BJ102" s="18" t="s">
        <v>22</v>
      </c>
      <c r="BK102" s="225">
        <f>ROUND(I102*H102,2)</f>
        <v>0</v>
      </c>
      <c r="BL102" s="18" t="s">
        <v>171</v>
      </c>
      <c r="BM102" s="224" t="s">
        <v>1047</v>
      </c>
    </row>
    <row r="103" s="2" customFormat="1">
      <c r="A103" s="39"/>
      <c r="B103" s="40"/>
      <c r="C103" s="41"/>
      <c r="D103" s="226" t="s">
        <v>173</v>
      </c>
      <c r="E103" s="41"/>
      <c r="F103" s="227" t="s">
        <v>845</v>
      </c>
      <c r="G103" s="41"/>
      <c r="H103" s="41"/>
      <c r="I103" s="228"/>
      <c r="J103" s="41"/>
      <c r="K103" s="41"/>
      <c r="L103" s="45"/>
      <c r="M103" s="229"/>
      <c r="N103" s="230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173</v>
      </c>
      <c r="AU103" s="18" t="s">
        <v>85</v>
      </c>
    </row>
    <row r="104" s="13" customFormat="1">
      <c r="A104" s="13"/>
      <c r="B104" s="231"/>
      <c r="C104" s="232"/>
      <c r="D104" s="226" t="s">
        <v>175</v>
      </c>
      <c r="E104" s="233" t="s">
        <v>20</v>
      </c>
      <c r="F104" s="234" t="s">
        <v>846</v>
      </c>
      <c r="G104" s="232"/>
      <c r="H104" s="233" t="s">
        <v>20</v>
      </c>
      <c r="I104" s="235"/>
      <c r="J104" s="232"/>
      <c r="K104" s="232"/>
      <c r="L104" s="236"/>
      <c r="M104" s="237"/>
      <c r="N104" s="238"/>
      <c r="O104" s="238"/>
      <c r="P104" s="238"/>
      <c r="Q104" s="238"/>
      <c r="R104" s="238"/>
      <c r="S104" s="238"/>
      <c r="T104" s="239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0" t="s">
        <v>175</v>
      </c>
      <c r="AU104" s="240" t="s">
        <v>85</v>
      </c>
      <c r="AV104" s="13" t="s">
        <v>22</v>
      </c>
      <c r="AW104" s="13" t="s">
        <v>39</v>
      </c>
      <c r="AX104" s="13" t="s">
        <v>77</v>
      </c>
      <c r="AY104" s="240" t="s">
        <v>164</v>
      </c>
    </row>
    <row r="105" s="13" customFormat="1">
      <c r="A105" s="13"/>
      <c r="B105" s="231"/>
      <c r="C105" s="232"/>
      <c r="D105" s="226" t="s">
        <v>175</v>
      </c>
      <c r="E105" s="233" t="s">
        <v>20</v>
      </c>
      <c r="F105" s="234" t="s">
        <v>1048</v>
      </c>
      <c r="G105" s="232"/>
      <c r="H105" s="233" t="s">
        <v>20</v>
      </c>
      <c r="I105" s="235"/>
      <c r="J105" s="232"/>
      <c r="K105" s="232"/>
      <c r="L105" s="236"/>
      <c r="M105" s="237"/>
      <c r="N105" s="238"/>
      <c r="O105" s="238"/>
      <c r="P105" s="238"/>
      <c r="Q105" s="238"/>
      <c r="R105" s="238"/>
      <c r="S105" s="238"/>
      <c r="T105" s="239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0" t="s">
        <v>175</v>
      </c>
      <c r="AU105" s="240" t="s">
        <v>85</v>
      </c>
      <c r="AV105" s="13" t="s">
        <v>22</v>
      </c>
      <c r="AW105" s="13" t="s">
        <v>39</v>
      </c>
      <c r="AX105" s="13" t="s">
        <v>77</v>
      </c>
      <c r="AY105" s="240" t="s">
        <v>164</v>
      </c>
    </row>
    <row r="106" s="14" customFormat="1">
      <c r="A106" s="14"/>
      <c r="B106" s="241"/>
      <c r="C106" s="242"/>
      <c r="D106" s="226" t="s">
        <v>175</v>
      </c>
      <c r="E106" s="243" t="s">
        <v>20</v>
      </c>
      <c r="F106" s="244" t="s">
        <v>1049</v>
      </c>
      <c r="G106" s="242"/>
      <c r="H106" s="245">
        <v>5005</v>
      </c>
      <c r="I106" s="246"/>
      <c r="J106" s="242"/>
      <c r="K106" s="242"/>
      <c r="L106" s="247"/>
      <c r="M106" s="248"/>
      <c r="N106" s="249"/>
      <c r="O106" s="249"/>
      <c r="P106" s="249"/>
      <c r="Q106" s="249"/>
      <c r="R106" s="249"/>
      <c r="S106" s="249"/>
      <c r="T106" s="250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1" t="s">
        <v>175</v>
      </c>
      <c r="AU106" s="251" t="s">
        <v>85</v>
      </c>
      <c r="AV106" s="14" t="s">
        <v>85</v>
      </c>
      <c r="AW106" s="14" t="s">
        <v>39</v>
      </c>
      <c r="AX106" s="14" t="s">
        <v>77</v>
      </c>
      <c r="AY106" s="251" t="s">
        <v>164</v>
      </c>
    </row>
    <row r="107" s="15" customFormat="1">
      <c r="A107" s="15"/>
      <c r="B107" s="252"/>
      <c r="C107" s="253"/>
      <c r="D107" s="226" t="s">
        <v>175</v>
      </c>
      <c r="E107" s="254" t="s">
        <v>20</v>
      </c>
      <c r="F107" s="255" t="s">
        <v>225</v>
      </c>
      <c r="G107" s="253"/>
      <c r="H107" s="256">
        <v>5005</v>
      </c>
      <c r="I107" s="257"/>
      <c r="J107" s="253"/>
      <c r="K107" s="253"/>
      <c r="L107" s="258"/>
      <c r="M107" s="259"/>
      <c r="N107" s="260"/>
      <c r="O107" s="260"/>
      <c r="P107" s="260"/>
      <c r="Q107" s="260"/>
      <c r="R107" s="260"/>
      <c r="S107" s="260"/>
      <c r="T107" s="261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62" t="s">
        <v>175</v>
      </c>
      <c r="AU107" s="262" t="s">
        <v>85</v>
      </c>
      <c r="AV107" s="15" t="s">
        <v>171</v>
      </c>
      <c r="AW107" s="15" t="s">
        <v>39</v>
      </c>
      <c r="AX107" s="15" t="s">
        <v>22</v>
      </c>
      <c r="AY107" s="262" t="s">
        <v>164</v>
      </c>
    </row>
    <row r="108" s="2" customFormat="1" ht="14.4" customHeight="1">
      <c r="A108" s="39"/>
      <c r="B108" s="40"/>
      <c r="C108" s="213" t="s">
        <v>85</v>
      </c>
      <c r="D108" s="213" t="s">
        <v>166</v>
      </c>
      <c r="E108" s="214" t="s">
        <v>849</v>
      </c>
      <c r="F108" s="215" t="s">
        <v>850</v>
      </c>
      <c r="G108" s="216" t="s">
        <v>180</v>
      </c>
      <c r="H108" s="217">
        <v>392.89999999999998</v>
      </c>
      <c r="I108" s="218"/>
      <c r="J108" s="219">
        <f>ROUND(I108*H108,2)</f>
        <v>0</v>
      </c>
      <c r="K108" s="215" t="s">
        <v>170</v>
      </c>
      <c r="L108" s="45"/>
      <c r="M108" s="220" t="s">
        <v>20</v>
      </c>
      <c r="N108" s="221" t="s">
        <v>48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171</v>
      </c>
      <c r="AT108" s="224" t="s">
        <v>166</v>
      </c>
      <c r="AU108" s="224" t="s">
        <v>85</v>
      </c>
      <c r="AY108" s="18" t="s">
        <v>164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22</v>
      </c>
      <c r="BK108" s="225">
        <f>ROUND(I108*H108,2)</f>
        <v>0</v>
      </c>
      <c r="BL108" s="18" t="s">
        <v>171</v>
      </c>
      <c r="BM108" s="224" t="s">
        <v>1050</v>
      </c>
    </row>
    <row r="109" s="2" customFormat="1">
      <c r="A109" s="39"/>
      <c r="B109" s="40"/>
      <c r="C109" s="41"/>
      <c r="D109" s="226" t="s">
        <v>173</v>
      </c>
      <c r="E109" s="41"/>
      <c r="F109" s="227" t="s">
        <v>852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173</v>
      </c>
      <c r="AU109" s="18" t="s">
        <v>85</v>
      </c>
    </row>
    <row r="110" s="13" customFormat="1">
      <c r="A110" s="13"/>
      <c r="B110" s="231"/>
      <c r="C110" s="232"/>
      <c r="D110" s="226" t="s">
        <v>175</v>
      </c>
      <c r="E110" s="233" t="s">
        <v>20</v>
      </c>
      <c r="F110" s="234" t="s">
        <v>1051</v>
      </c>
      <c r="G110" s="232"/>
      <c r="H110" s="233" t="s">
        <v>20</v>
      </c>
      <c r="I110" s="235"/>
      <c r="J110" s="232"/>
      <c r="K110" s="232"/>
      <c r="L110" s="236"/>
      <c r="M110" s="237"/>
      <c r="N110" s="238"/>
      <c r="O110" s="238"/>
      <c r="P110" s="238"/>
      <c r="Q110" s="238"/>
      <c r="R110" s="238"/>
      <c r="S110" s="238"/>
      <c r="T110" s="239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0" t="s">
        <v>175</v>
      </c>
      <c r="AU110" s="240" t="s">
        <v>85</v>
      </c>
      <c r="AV110" s="13" t="s">
        <v>22</v>
      </c>
      <c r="AW110" s="13" t="s">
        <v>39</v>
      </c>
      <c r="AX110" s="13" t="s">
        <v>77</v>
      </c>
      <c r="AY110" s="240" t="s">
        <v>164</v>
      </c>
    </row>
    <row r="111" s="14" customFormat="1">
      <c r="A111" s="14"/>
      <c r="B111" s="241"/>
      <c r="C111" s="242"/>
      <c r="D111" s="226" t="s">
        <v>175</v>
      </c>
      <c r="E111" s="243" t="s">
        <v>20</v>
      </c>
      <c r="F111" s="244" t="s">
        <v>1052</v>
      </c>
      <c r="G111" s="242"/>
      <c r="H111" s="245">
        <v>392.89999999999998</v>
      </c>
      <c r="I111" s="246"/>
      <c r="J111" s="242"/>
      <c r="K111" s="242"/>
      <c r="L111" s="247"/>
      <c r="M111" s="248"/>
      <c r="N111" s="249"/>
      <c r="O111" s="249"/>
      <c r="P111" s="249"/>
      <c r="Q111" s="249"/>
      <c r="R111" s="249"/>
      <c r="S111" s="249"/>
      <c r="T111" s="250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1" t="s">
        <v>175</v>
      </c>
      <c r="AU111" s="251" t="s">
        <v>85</v>
      </c>
      <c r="AV111" s="14" t="s">
        <v>85</v>
      </c>
      <c r="AW111" s="14" t="s">
        <v>39</v>
      </c>
      <c r="AX111" s="14" t="s">
        <v>22</v>
      </c>
      <c r="AY111" s="251" t="s">
        <v>164</v>
      </c>
    </row>
    <row r="112" s="2" customFormat="1" ht="14.4" customHeight="1">
      <c r="A112" s="39"/>
      <c r="B112" s="40"/>
      <c r="C112" s="213" t="s">
        <v>186</v>
      </c>
      <c r="D112" s="213" t="s">
        <v>166</v>
      </c>
      <c r="E112" s="214" t="s">
        <v>1053</v>
      </c>
      <c r="F112" s="215" t="s">
        <v>1054</v>
      </c>
      <c r="G112" s="216" t="s">
        <v>180</v>
      </c>
      <c r="H112" s="217">
        <v>18</v>
      </c>
      <c r="I112" s="218"/>
      <c r="J112" s="219">
        <f>ROUND(I112*H112,2)</f>
        <v>0</v>
      </c>
      <c r="K112" s="215" t="s">
        <v>170</v>
      </c>
      <c r="L112" s="45"/>
      <c r="M112" s="220" t="s">
        <v>20</v>
      </c>
      <c r="N112" s="221" t="s">
        <v>48</v>
      </c>
      <c r="O112" s="85"/>
      <c r="P112" s="222">
        <f>O112*H112</f>
        <v>0</v>
      </c>
      <c r="Q112" s="222">
        <v>0</v>
      </c>
      <c r="R112" s="222">
        <f>Q112*H112</f>
        <v>0</v>
      </c>
      <c r="S112" s="222">
        <v>0</v>
      </c>
      <c r="T112" s="223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4" t="s">
        <v>171</v>
      </c>
      <c r="AT112" s="224" t="s">
        <v>166</v>
      </c>
      <c r="AU112" s="224" t="s">
        <v>85</v>
      </c>
      <c r="AY112" s="18" t="s">
        <v>164</v>
      </c>
      <c r="BE112" s="225">
        <f>IF(N112="základní",J112,0)</f>
        <v>0</v>
      </c>
      <c r="BF112" s="225">
        <f>IF(N112="snížená",J112,0)</f>
        <v>0</v>
      </c>
      <c r="BG112" s="225">
        <f>IF(N112="zákl. přenesená",J112,0)</f>
        <v>0</v>
      </c>
      <c r="BH112" s="225">
        <f>IF(N112="sníž. přenesená",J112,0)</f>
        <v>0</v>
      </c>
      <c r="BI112" s="225">
        <f>IF(N112="nulová",J112,0)</f>
        <v>0</v>
      </c>
      <c r="BJ112" s="18" t="s">
        <v>22</v>
      </c>
      <c r="BK112" s="225">
        <f>ROUND(I112*H112,2)</f>
        <v>0</v>
      </c>
      <c r="BL112" s="18" t="s">
        <v>171</v>
      </c>
      <c r="BM112" s="224" t="s">
        <v>1055</v>
      </c>
    </row>
    <row r="113" s="2" customFormat="1">
      <c r="A113" s="39"/>
      <c r="B113" s="40"/>
      <c r="C113" s="41"/>
      <c r="D113" s="226" t="s">
        <v>173</v>
      </c>
      <c r="E113" s="41"/>
      <c r="F113" s="227" t="s">
        <v>1056</v>
      </c>
      <c r="G113" s="41"/>
      <c r="H113" s="41"/>
      <c r="I113" s="228"/>
      <c r="J113" s="41"/>
      <c r="K113" s="41"/>
      <c r="L113" s="45"/>
      <c r="M113" s="229"/>
      <c r="N113" s="230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173</v>
      </c>
      <c r="AU113" s="18" t="s">
        <v>85</v>
      </c>
    </row>
    <row r="114" s="13" customFormat="1">
      <c r="A114" s="13"/>
      <c r="B114" s="231"/>
      <c r="C114" s="232"/>
      <c r="D114" s="226" t="s">
        <v>175</v>
      </c>
      <c r="E114" s="233" t="s">
        <v>20</v>
      </c>
      <c r="F114" s="234" t="s">
        <v>213</v>
      </c>
      <c r="G114" s="232"/>
      <c r="H114" s="233" t="s">
        <v>20</v>
      </c>
      <c r="I114" s="235"/>
      <c r="J114" s="232"/>
      <c r="K114" s="232"/>
      <c r="L114" s="236"/>
      <c r="M114" s="237"/>
      <c r="N114" s="238"/>
      <c r="O114" s="238"/>
      <c r="P114" s="238"/>
      <c r="Q114" s="238"/>
      <c r="R114" s="238"/>
      <c r="S114" s="238"/>
      <c r="T114" s="239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0" t="s">
        <v>175</v>
      </c>
      <c r="AU114" s="240" t="s">
        <v>85</v>
      </c>
      <c r="AV114" s="13" t="s">
        <v>22</v>
      </c>
      <c r="AW114" s="13" t="s">
        <v>39</v>
      </c>
      <c r="AX114" s="13" t="s">
        <v>77</v>
      </c>
      <c r="AY114" s="240" t="s">
        <v>164</v>
      </c>
    </row>
    <row r="115" s="14" customFormat="1">
      <c r="A115" s="14"/>
      <c r="B115" s="241"/>
      <c r="C115" s="242"/>
      <c r="D115" s="226" t="s">
        <v>175</v>
      </c>
      <c r="E115" s="243" t="s">
        <v>20</v>
      </c>
      <c r="F115" s="244" t="s">
        <v>1057</v>
      </c>
      <c r="G115" s="242"/>
      <c r="H115" s="245">
        <v>18</v>
      </c>
      <c r="I115" s="246"/>
      <c r="J115" s="242"/>
      <c r="K115" s="242"/>
      <c r="L115" s="247"/>
      <c r="M115" s="248"/>
      <c r="N115" s="249"/>
      <c r="O115" s="249"/>
      <c r="P115" s="249"/>
      <c r="Q115" s="249"/>
      <c r="R115" s="249"/>
      <c r="S115" s="249"/>
      <c r="T115" s="250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1" t="s">
        <v>175</v>
      </c>
      <c r="AU115" s="251" t="s">
        <v>85</v>
      </c>
      <c r="AV115" s="14" t="s">
        <v>85</v>
      </c>
      <c r="AW115" s="14" t="s">
        <v>39</v>
      </c>
      <c r="AX115" s="14" t="s">
        <v>22</v>
      </c>
      <c r="AY115" s="251" t="s">
        <v>164</v>
      </c>
    </row>
    <row r="116" s="2" customFormat="1" ht="14.4" customHeight="1">
      <c r="A116" s="39"/>
      <c r="B116" s="40"/>
      <c r="C116" s="213" t="s">
        <v>171</v>
      </c>
      <c r="D116" s="213" t="s">
        <v>166</v>
      </c>
      <c r="E116" s="214" t="s">
        <v>216</v>
      </c>
      <c r="F116" s="215" t="s">
        <v>217</v>
      </c>
      <c r="G116" s="216" t="s">
        <v>180</v>
      </c>
      <c r="H116" s="217">
        <v>345.60000000000002</v>
      </c>
      <c r="I116" s="218"/>
      <c r="J116" s="219">
        <f>ROUND(I116*H116,2)</f>
        <v>0</v>
      </c>
      <c r="K116" s="215" t="s">
        <v>170</v>
      </c>
      <c r="L116" s="45"/>
      <c r="M116" s="220" t="s">
        <v>20</v>
      </c>
      <c r="N116" s="221" t="s">
        <v>48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171</v>
      </c>
      <c r="AT116" s="224" t="s">
        <v>166</v>
      </c>
      <c r="AU116" s="224" t="s">
        <v>85</v>
      </c>
      <c r="AY116" s="18" t="s">
        <v>164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22</v>
      </c>
      <c r="BK116" s="225">
        <f>ROUND(I116*H116,2)</f>
        <v>0</v>
      </c>
      <c r="BL116" s="18" t="s">
        <v>171</v>
      </c>
      <c r="BM116" s="224" t="s">
        <v>1058</v>
      </c>
    </row>
    <row r="117" s="2" customFormat="1">
      <c r="A117" s="39"/>
      <c r="B117" s="40"/>
      <c r="C117" s="41"/>
      <c r="D117" s="226" t="s">
        <v>173</v>
      </c>
      <c r="E117" s="41"/>
      <c r="F117" s="227" t="s">
        <v>219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173</v>
      </c>
      <c r="AU117" s="18" t="s">
        <v>85</v>
      </c>
    </row>
    <row r="118" s="13" customFormat="1">
      <c r="A118" s="13"/>
      <c r="B118" s="231"/>
      <c r="C118" s="232"/>
      <c r="D118" s="226" t="s">
        <v>175</v>
      </c>
      <c r="E118" s="233" t="s">
        <v>20</v>
      </c>
      <c r="F118" s="234" t="s">
        <v>220</v>
      </c>
      <c r="G118" s="232"/>
      <c r="H118" s="233" t="s">
        <v>20</v>
      </c>
      <c r="I118" s="235"/>
      <c r="J118" s="232"/>
      <c r="K118" s="232"/>
      <c r="L118" s="236"/>
      <c r="M118" s="237"/>
      <c r="N118" s="238"/>
      <c r="O118" s="238"/>
      <c r="P118" s="238"/>
      <c r="Q118" s="238"/>
      <c r="R118" s="238"/>
      <c r="S118" s="238"/>
      <c r="T118" s="239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0" t="s">
        <v>175</v>
      </c>
      <c r="AU118" s="240" t="s">
        <v>85</v>
      </c>
      <c r="AV118" s="13" t="s">
        <v>22</v>
      </c>
      <c r="AW118" s="13" t="s">
        <v>39</v>
      </c>
      <c r="AX118" s="13" t="s">
        <v>77</v>
      </c>
      <c r="AY118" s="240" t="s">
        <v>164</v>
      </c>
    </row>
    <row r="119" s="13" customFormat="1">
      <c r="A119" s="13"/>
      <c r="B119" s="231"/>
      <c r="C119" s="232"/>
      <c r="D119" s="226" t="s">
        <v>175</v>
      </c>
      <c r="E119" s="233" t="s">
        <v>20</v>
      </c>
      <c r="F119" s="234" t="s">
        <v>1059</v>
      </c>
      <c r="G119" s="232"/>
      <c r="H119" s="233" t="s">
        <v>20</v>
      </c>
      <c r="I119" s="235"/>
      <c r="J119" s="232"/>
      <c r="K119" s="232"/>
      <c r="L119" s="236"/>
      <c r="M119" s="237"/>
      <c r="N119" s="238"/>
      <c r="O119" s="238"/>
      <c r="P119" s="238"/>
      <c r="Q119" s="238"/>
      <c r="R119" s="238"/>
      <c r="S119" s="238"/>
      <c r="T119" s="239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0" t="s">
        <v>175</v>
      </c>
      <c r="AU119" s="240" t="s">
        <v>85</v>
      </c>
      <c r="AV119" s="13" t="s">
        <v>22</v>
      </c>
      <c r="AW119" s="13" t="s">
        <v>39</v>
      </c>
      <c r="AX119" s="13" t="s">
        <v>77</v>
      </c>
      <c r="AY119" s="240" t="s">
        <v>164</v>
      </c>
    </row>
    <row r="120" s="14" customFormat="1">
      <c r="A120" s="14"/>
      <c r="B120" s="241"/>
      <c r="C120" s="242"/>
      <c r="D120" s="226" t="s">
        <v>175</v>
      </c>
      <c r="E120" s="243" t="s">
        <v>20</v>
      </c>
      <c r="F120" s="244" t="s">
        <v>1060</v>
      </c>
      <c r="G120" s="242"/>
      <c r="H120" s="245">
        <v>345.60000000000002</v>
      </c>
      <c r="I120" s="246"/>
      <c r="J120" s="242"/>
      <c r="K120" s="242"/>
      <c r="L120" s="247"/>
      <c r="M120" s="248"/>
      <c r="N120" s="249"/>
      <c r="O120" s="249"/>
      <c r="P120" s="249"/>
      <c r="Q120" s="249"/>
      <c r="R120" s="249"/>
      <c r="S120" s="249"/>
      <c r="T120" s="250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1" t="s">
        <v>175</v>
      </c>
      <c r="AU120" s="251" t="s">
        <v>85</v>
      </c>
      <c r="AV120" s="14" t="s">
        <v>85</v>
      </c>
      <c r="AW120" s="14" t="s">
        <v>39</v>
      </c>
      <c r="AX120" s="14" t="s">
        <v>77</v>
      </c>
      <c r="AY120" s="251" t="s">
        <v>164</v>
      </c>
    </row>
    <row r="121" s="15" customFormat="1">
      <c r="A121" s="15"/>
      <c r="B121" s="252"/>
      <c r="C121" s="253"/>
      <c r="D121" s="226" t="s">
        <v>175</v>
      </c>
      <c r="E121" s="254" t="s">
        <v>20</v>
      </c>
      <c r="F121" s="255" t="s">
        <v>225</v>
      </c>
      <c r="G121" s="253"/>
      <c r="H121" s="256">
        <v>345.60000000000002</v>
      </c>
      <c r="I121" s="257"/>
      <c r="J121" s="253"/>
      <c r="K121" s="253"/>
      <c r="L121" s="258"/>
      <c r="M121" s="259"/>
      <c r="N121" s="260"/>
      <c r="O121" s="260"/>
      <c r="P121" s="260"/>
      <c r="Q121" s="260"/>
      <c r="R121" s="260"/>
      <c r="S121" s="260"/>
      <c r="T121" s="261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62" t="s">
        <v>175</v>
      </c>
      <c r="AU121" s="262" t="s">
        <v>85</v>
      </c>
      <c r="AV121" s="15" t="s">
        <v>171</v>
      </c>
      <c r="AW121" s="15" t="s">
        <v>39</v>
      </c>
      <c r="AX121" s="15" t="s">
        <v>22</v>
      </c>
      <c r="AY121" s="262" t="s">
        <v>164</v>
      </c>
    </row>
    <row r="122" s="2" customFormat="1" ht="14.4" customHeight="1">
      <c r="A122" s="39"/>
      <c r="B122" s="40"/>
      <c r="C122" s="213" t="s">
        <v>200</v>
      </c>
      <c r="D122" s="213" t="s">
        <v>166</v>
      </c>
      <c r="E122" s="214" t="s">
        <v>858</v>
      </c>
      <c r="F122" s="215" t="s">
        <v>859</v>
      </c>
      <c r="G122" s="216" t="s">
        <v>180</v>
      </c>
      <c r="H122" s="217">
        <v>1501.5</v>
      </c>
      <c r="I122" s="218"/>
      <c r="J122" s="219">
        <f>ROUND(I122*H122,2)</f>
        <v>0</v>
      </c>
      <c r="K122" s="215" t="s">
        <v>170</v>
      </c>
      <c r="L122" s="45"/>
      <c r="M122" s="220" t="s">
        <v>20</v>
      </c>
      <c r="N122" s="221" t="s">
        <v>48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171</v>
      </c>
      <c r="AT122" s="224" t="s">
        <v>166</v>
      </c>
      <c r="AU122" s="224" t="s">
        <v>85</v>
      </c>
      <c r="AY122" s="18" t="s">
        <v>164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22</v>
      </c>
      <c r="BK122" s="225">
        <f>ROUND(I122*H122,2)</f>
        <v>0</v>
      </c>
      <c r="BL122" s="18" t="s">
        <v>171</v>
      </c>
      <c r="BM122" s="224" t="s">
        <v>1061</v>
      </c>
    </row>
    <row r="123" s="2" customFormat="1">
      <c r="A123" s="39"/>
      <c r="B123" s="40"/>
      <c r="C123" s="41"/>
      <c r="D123" s="226" t="s">
        <v>173</v>
      </c>
      <c r="E123" s="41"/>
      <c r="F123" s="227" t="s">
        <v>861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173</v>
      </c>
      <c r="AU123" s="18" t="s">
        <v>85</v>
      </c>
    </row>
    <row r="124" s="13" customFormat="1">
      <c r="A124" s="13"/>
      <c r="B124" s="231"/>
      <c r="C124" s="232"/>
      <c r="D124" s="226" t="s">
        <v>175</v>
      </c>
      <c r="E124" s="233" t="s">
        <v>20</v>
      </c>
      <c r="F124" s="234" t="s">
        <v>862</v>
      </c>
      <c r="G124" s="232"/>
      <c r="H124" s="233" t="s">
        <v>20</v>
      </c>
      <c r="I124" s="235"/>
      <c r="J124" s="232"/>
      <c r="K124" s="232"/>
      <c r="L124" s="236"/>
      <c r="M124" s="237"/>
      <c r="N124" s="238"/>
      <c r="O124" s="238"/>
      <c r="P124" s="238"/>
      <c r="Q124" s="238"/>
      <c r="R124" s="238"/>
      <c r="S124" s="238"/>
      <c r="T124" s="239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0" t="s">
        <v>175</v>
      </c>
      <c r="AU124" s="240" t="s">
        <v>85</v>
      </c>
      <c r="AV124" s="13" t="s">
        <v>22</v>
      </c>
      <c r="AW124" s="13" t="s">
        <v>39</v>
      </c>
      <c r="AX124" s="13" t="s">
        <v>77</v>
      </c>
      <c r="AY124" s="240" t="s">
        <v>164</v>
      </c>
    </row>
    <row r="125" s="14" customFormat="1">
      <c r="A125" s="14"/>
      <c r="B125" s="241"/>
      <c r="C125" s="242"/>
      <c r="D125" s="226" t="s">
        <v>175</v>
      </c>
      <c r="E125" s="243" t="s">
        <v>20</v>
      </c>
      <c r="F125" s="244" t="s">
        <v>1062</v>
      </c>
      <c r="G125" s="242"/>
      <c r="H125" s="245">
        <v>121.8</v>
      </c>
      <c r="I125" s="246"/>
      <c r="J125" s="242"/>
      <c r="K125" s="242"/>
      <c r="L125" s="247"/>
      <c r="M125" s="248"/>
      <c r="N125" s="249"/>
      <c r="O125" s="249"/>
      <c r="P125" s="249"/>
      <c r="Q125" s="249"/>
      <c r="R125" s="249"/>
      <c r="S125" s="249"/>
      <c r="T125" s="250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51" t="s">
        <v>175</v>
      </c>
      <c r="AU125" s="251" t="s">
        <v>85</v>
      </c>
      <c r="AV125" s="14" t="s">
        <v>85</v>
      </c>
      <c r="AW125" s="14" t="s">
        <v>39</v>
      </c>
      <c r="AX125" s="14" t="s">
        <v>77</v>
      </c>
      <c r="AY125" s="251" t="s">
        <v>164</v>
      </c>
    </row>
    <row r="126" s="13" customFormat="1">
      <c r="A126" s="13"/>
      <c r="B126" s="231"/>
      <c r="C126" s="232"/>
      <c r="D126" s="226" t="s">
        <v>175</v>
      </c>
      <c r="E126" s="233" t="s">
        <v>20</v>
      </c>
      <c r="F126" s="234" t="s">
        <v>864</v>
      </c>
      <c r="G126" s="232"/>
      <c r="H126" s="233" t="s">
        <v>20</v>
      </c>
      <c r="I126" s="235"/>
      <c r="J126" s="232"/>
      <c r="K126" s="232"/>
      <c r="L126" s="236"/>
      <c r="M126" s="237"/>
      <c r="N126" s="238"/>
      <c r="O126" s="238"/>
      <c r="P126" s="238"/>
      <c r="Q126" s="238"/>
      <c r="R126" s="238"/>
      <c r="S126" s="238"/>
      <c r="T126" s="239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0" t="s">
        <v>175</v>
      </c>
      <c r="AU126" s="240" t="s">
        <v>85</v>
      </c>
      <c r="AV126" s="13" t="s">
        <v>22</v>
      </c>
      <c r="AW126" s="13" t="s">
        <v>39</v>
      </c>
      <c r="AX126" s="13" t="s">
        <v>77</v>
      </c>
      <c r="AY126" s="240" t="s">
        <v>164</v>
      </c>
    </row>
    <row r="127" s="14" customFormat="1">
      <c r="A127" s="14"/>
      <c r="B127" s="241"/>
      <c r="C127" s="242"/>
      <c r="D127" s="226" t="s">
        <v>175</v>
      </c>
      <c r="E127" s="243" t="s">
        <v>20</v>
      </c>
      <c r="F127" s="244" t="s">
        <v>1063</v>
      </c>
      <c r="G127" s="242"/>
      <c r="H127" s="245">
        <v>1379.7000000000001</v>
      </c>
      <c r="I127" s="246"/>
      <c r="J127" s="242"/>
      <c r="K127" s="242"/>
      <c r="L127" s="247"/>
      <c r="M127" s="248"/>
      <c r="N127" s="249"/>
      <c r="O127" s="249"/>
      <c r="P127" s="249"/>
      <c r="Q127" s="249"/>
      <c r="R127" s="249"/>
      <c r="S127" s="249"/>
      <c r="T127" s="250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1" t="s">
        <v>175</v>
      </c>
      <c r="AU127" s="251" t="s">
        <v>85</v>
      </c>
      <c r="AV127" s="14" t="s">
        <v>85</v>
      </c>
      <c r="AW127" s="14" t="s">
        <v>39</v>
      </c>
      <c r="AX127" s="14" t="s">
        <v>77</v>
      </c>
      <c r="AY127" s="251" t="s">
        <v>164</v>
      </c>
    </row>
    <row r="128" s="15" customFormat="1">
      <c r="A128" s="15"/>
      <c r="B128" s="252"/>
      <c r="C128" s="253"/>
      <c r="D128" s="226" t="s">
        <v>175</v>
      </c>
      <c r="E128" s="254" t="s">
        <v>20</v>
      </c>
      <c r="F128" s="255" t="s">
        <v>225</v>
      </c>
      <c r="G128" s="253"/>
      <c r="H128" s="256">
        <v>1501.5</v>
      </c>
      <c r="I128" s="257"/>
      <c r="J128" s="253"/>
      <c r="K128" s="253"/>
      <c r="L128" s="258"/>
      <c r="M128" s="259"/>
      <c r="N128" s="260"/>
      <c r="O128" s="260"/>
      <c r="P128" s="260"/>
      <c r="Q128" s="260"/>
      <c r="R128" s="260"/>
      <c r="S128" s="260"/>
      <c r="T128" s="261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2" t="s">
        <v>175</v>
      </c>
      <c r="AU128" s="262" t="s">
        <v>85</v>
      </c>
      <c r="AV128" s="15" t="s">
        <v>171</v>
      </c>
      <c r="AW128" s="15" t="s">
        <v>39</v>
      </c>
      <c r="AX128" s="15" t="s">
        <v>22</v>
      </c>
      <c r="AY128" s="262" t="s">
        <v>164</v>
      </c>
    </row>
    <row r="129" s="2" customFormat="1" ht="14.4" customHeight="1">
      <c r="A129" s="39"/>
      <c r="B129" s="40"/>
      <c r="C129" s="213" t="s">
        <v>208</v>
      </c>
      <c r="D129" s="213" t="s">
        <v>166</v>
      </c>
      <c r="E129" s="214" t="s">
        <v>244</v>
      </c>
      <c r="F129" s="215" t="s">
        <v>245</v>
      </c>
      <c r="G129" s="216" t="s">
        <v>180</v>
      </c>
      <c r="H129" s="217">
        <v>608.80999999999995</v>
      </c>
      <c r="I129" s="218"/>
      <c r="J129" s="219">
        <f>ROUND(I129*H129,2)</f>
        <v>0</v>
      </c>
      <c r="K129" s="215" t="s">
        <v>170</v>
      </c>
      <c r="L129" s="45"/>
      <c r="M129" s="220" t="s">
        <v>20</v>
      </c>
      <c r="N129" s="221" t="s">
        <v>48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171</v>
      </c>
      <c r="AT129" s="224" t="s">
        <v>166</v>
      </c>
      <c r="AU129" s="224" t="s">
        <v>85</v>
      </c>
      <c r="AY129" s="18" t="s">
        <v>164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22</v>
      </c>
      <c r="BK129" s="225">
        <f>ROUND(I129*H129,2)</f>
        <v>0</v>
      </c>
      <c r="BL129" s="18" t="s">
        <v>171</v>
      </c>
      <c r="BM129" s="224" t="s">
        <v>1064</v>
      </c>
    </row>
    <row r="130" s="2" customFormat="1">
      <c r="A130" s="39"/>
      <c r="B130" s="40"/>
      <c r="C130" s="41"/>
      <c r="D130" s="226" t="s">
        <v>173</v>
      </c>
      <c r="E130" s="41"/>
      <c r="F130" s="227" t="s">
        <v>247</v>
      </c>
      <c r="G130" s="41"/>
      <c r="H130" s="41"/>
      <c r="I130" s="228"/>
      <c r="J130" s="41"/>
      <c r="K130" s="41"/>
      <c r="L130" s="45"/>
      <c r="M130" s="229"/>
      <c r="N130" s="23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173</v>
      </c>
      <c r="AU130" s="18" t="s">
        <v>85</v>
      </c>
    </row>
    <row r="131" s="13" customFormat="1">
      <c r="A131" s="13"/>
      <c r="B131" s="231"/>
      <c r="C131" s="232"/>
      <c r="D131" s="226" t="s">
        <v>175</v>
      </c>
      <c r="E131" s="233" t="s">
        <v>20</v>
      </c>
      <c r="F131" s="234" t="s">
        <v>248</v>
      </c>
      <c r="G131" s="232"/>
      <c r="H131" s="233" t="s">
        <v>20</v>
      </c>
      <c r="I131" s="235"/>
      <c r="J131" s="232"/>
      <c r="K131" s="232"/>
      <c r="L131" s="236"/>
      <c r="M131" s="237"/>
      <c r="N131" s="238"/>
      <c r="O131" s="238"/>
      <c r="P131" s="238"/>
      <c r="Q131" s="238"/>
      <c r="R131" s="238"/>
      <c r="S131" s="238"/>
      <c r="T131" s="23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0" t="s">
        <v>175</v>
      </c>
      <c r="AU131" s="240" t="s">
        <v>85</v>
      </c>
      <c r="AV131" s="13" t="s">
        <v>22</v>
      </c>
      <c r="AW131" s="13" t="s">
        <v>39</v>
      </c>
      <c r="AX131" s="13" t="s">
        <v>77</v>
      </c>
      <c r="AY131" s="240" t="s">
        <v>164</v>
      </c>
    </row>
    <row r="132" s="13" customFormat="1">
      <c r="A132" s="13"/>
      <c r="B132" s="231"/>
      <c r="C132" s="232"/>
      <c r="D132" s="226" t="s">
        <v>175</v>
      </c>
      <c r="E132" s="233" t="s">
        <v>20</v>
      </c>
      <c r="F132" s="234" t="s">
        <v>1065</v>
      </c>
      <c r="G132" s="232"/>
      <c r="H132" s="233" t="s">
        <v>20</v>
      </c>
      <c r="I132" s="235"/>
      <c r="J132" s="232"/>
      <c r="K132" s="232"/>
      <c r="L132" s="236"/>
      <c r="M132" s="237"/>
      <c r="N132" s="238"/>
      <c r="O132" s="238"/>
      <c r="P132" s="238"/>
      <c r="Q132" s="238"/>
      <c r="R132" s="238"/>
      <c r="S132" s="238"/>
      <c r="T132" s="23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0" t="s">
        <v>175</v>
      </c>
      <c r="AU132" s="240" t="s">
        <v>85</v>
      </c>
      <c r="AV132" s="13" t="s">
        <v>22</v>
      </c>
      <c r="AW132" s="13" t="s">
        <v>39</v>
      </c>
      <c r="AX132" s="13" t="s">
        <v>77</v>
      </c>
      <c r="AY132" s="240" t="s">
        <v>164</v>
      </c>
    </row>
    <row r="133" s="14" customFormat="1">
      <c r="A133" s="14"/>
      <c r="B133" s="241"/>
      <c r="C133" s="242"/>
      <c r="D133" s="226" t="s">
        <v>175</v>
      </c>
      <c r="E133" s="243" t="s">
        <v>20</v>
      </c>
      <c r="F133" s="244" t="s">
        <v>1066</v>
      </c>
      <c r="G133" s="242"/>
      <c r="H133" s="245">
        <v>608.80999999999995</v>
      </c>
      <c r="I133" s="246"/>
      <c r="J133" s="242"/>
      <c r="K133" s="242"/>
      <c r="L133" s="247"/>
      <c r="M133" s="248"/>
      <c r="N133" s="249"/>
      <c r="O133" s="249"/>
      <c r="P133" s="249"/>
      <c r="Q133" s="249"/>
      <c r="R133" s="249"/>
      <c r="S133" s="249"/>
      <c r="T133" s="250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1" t="s">
        <v>175</v>
      </c>
      <c r="AU133" s="251" t="s">
        <v>85</v>
      </c>
      <c r="AV133" s="14" t="s">
        <v>85</v>
      </c>
      <c r="AW133" s="14" t="s">
        <v>39</v>
      </c>
      <c r="AX133" s="14" t="s">
        <v>22</v>
      </c>
      <c r="AY133" s="251" t="s">
        <v>164</v>
      </c>
    </row>
    <row r="134" s="2" customFormat="1" ht="24.15" customHeight="1">
      <c r="A134" s="39"/>
      <c r="B134" s="40"/>
      <c r="C134" s="213" t="s">
        <v>215</v>
      </c>
      <c r="D134" s="213" t="s">
        <v>166</v>
      </c>
      <c r="E134" s="214" t="s">
        <v>251</v>
      </c>
      <c r="F134" s="215" t="s">
        <v>252</v>
      </c>
      <c r="G134" s="216" t="s">
        <v>180</v>
      </c>
      <c r="H134" s="217">
        <v>10958.58</v>
      </c>
      <c r="I134" s="218"/>
      <c r="J134" s="219">
        <f>ROUND(I134*H134,2)</f>
        <v>0</v>
      </c>
      <c r="K134" s="215" t="s">
        <v>170</v>
      </c>
      <c r="L134" s="45"/>
      <c r="M134" s="220" t="s">
        <v>20</v>
      </c>
      <c r="N134" s="221" t="s">
        <v>48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171</v>
      </c>
      <c r="AT134" s="224" t="s">
        <v>166</v>
      </c>
      <c r="AU134" s="224" t="s">
        <v>85</v>
      </c>
      <c r="AY134" s="18" t="s">
        <v>164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22</v>
      </c>
      <c r="BK134" s="225">
        <f>ROUND(I134*H134,2)</f>
        <v>0</v>
      </c>
      <c r="BL134" s="18" t="s">
        <v>171</v>
      </c>
      <c r="BM134" s="224" t="s">
        <v>1067</v>
      </c>
    </row>
    <row r="135" s="2" customFormat="1">
      <c r="A135" s="39"/>
      <c r="B135" s="40"/>
      <c r="C135" s="41"/>
      <c r="D135" s="226" t="s">
        <v>173</v>
      </c>
      <c r="E135" s="41"/>
      <c r="F135" s="227" t="s">
        <v>254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173</v>
      </c>
      <c r="AU135" s="18" t="s">
        <v>85</v>
      </c>
    </row>
    <row r="136" s="13" customFormat="1">
      <c r="A136" s="13"/>
      <c r="B136" s="231"/>
      <c r="C136" s="232"/>
      <c r="D136" s="226" t="s">
        <v>175</v>
      </c>
      <c r="E136" s="233" t="s">
        <v>20</v>
      </c>
      <c r="F136" s="234" t="s">
        <v>248</v>
      </c>
      <c r="G136" s="232"/>
      <c r="H136" s="233" t="s">
        <v>20</v>
      </c>
      <c r="I136" s="235"/>
      <c r="J136" s="232"/>
      <c r="K136" s="232"/>
      <c r="L136" s="236"/>
      <c r="M136" s="237"/>
      <c r="N136" s="238"/>
      <c r="O136" s="238"/>
      <c r="P136" s="238"/>
      <c r="Q136" s="238"/>
      <c r="R136" s="238"/>
      <c r="S136" s="238"/>
      <c r="T136" s="23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0" t="s">
        <v>175</v>
      </c>
      <c r="AU136" s="240" t="s">
        <v>85</v>
      </c>
      <c r="AV136" s="13" t="s">
        <v>22</v>
      </c>
      <c r="AW136" s="13" t="s">
        <v>39</v>
      </c>
      <c r="AX136" s="13" t="s">
        <v>77</v>
      </c>
      <c r="AY136" s="240" t="s">
        <v>164</v>
      </c>
    </row>
    <row r="137" s="13" customFormat="1">
      <c r="A137" s="13"/>
      <c r="B137" s="231"/>
      <c r="C137" s="232"/>
      <c r="D137" s="226" t="s">
        <v>175</v>
      </c>
      <c r="E137" s="233" t="s">
        <v>20</v>
      </c>
      <c r="F137" s="234" t="s">
        <v>1065</v>
      </c>
      <c r="G137" s="232"/>
      <c r="H137" s="233" t="s">
        <v>20</v>
      </c>
      <c r="I137" s="235"/>
      <c r="J137" s="232"/>
      <c r="K137" s="232"/>
      <c r="L137" s="236"/>
      <c r="M137" s="237"/>
      <c r="N137" s="238"/>
      <c r="O137" s="238"/>
      <c r="P137" s="238"/>
      <c r="Q137" s="238"/>
      <c r="R137" s="238"/>
      <c r="S137" s="238"/>
      <c r="T137" s="23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0" t="s">
        <v>175</v>
      </c>
      <c r="AU137" s="240" t="s">
        <v>85</v>
      </c>
      <c r="AV137" s="13" t="s">
        <v>22</v>
      </c>
      <c r="AW137" s="13" t="s">
        <v>39</v>
      </c>
      <c r="AX137" s="13" t="s">
        <v>77</v>
      </c>
      <c r="AY137" s="240" t="s">
        <v>164</v>
      </c>
    </row>
    <row r="138" s="14" customFormat="1">
      <c r="A138" s="14"/>
      <c r="B138" s="241"/>
      <c r="C138" s="242"/>
      <c r="D138" s="226" t="s">
        <v>175</v>
      </c>
      <c r="E138" s="243" t="s">
        <v>20</v>
      </c>
      <c r="F138" s="244" t="s">
        <v>1068</v>
      </c>
      <c r="G138" s="242"/>
      <c r="H138" s="245">
        <v>10958.58</v>
      </c>
      <c r="I138" s="246"/>
      <c r="J138" s="242"/>
      <c r="K138" s="242"/>
      <c r="L138" s="247"/>
      <c r="M138" s="248"/>
      <c r="N138" s="249"/>
      <c r="O138" s="249"/>
      <c r="P138" s="249"/>
      <c r="Q138" s="249"/>
      <c r="R138" s="249"/>
      <c r="S138" s="249"/>
      <c r="T138" s="250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1" t="s">
        <v>175</v>
      </c>
      <c r="AU138" s="251" t="s">
        <v>85</v>
      </c>
      <c r="AV138" s="14" t="s">
        <v>85</v>
      </c>
      <c r="AW138" s="14" t="s">
        <v>39</v>
      </c>
      <c r="AX138" s="14" t="s">
        <v>22</v>
      </c>
      <c r="AY138" s="251" t="s">
        <v>164</v>
      </c>
    </row>
    <row r="139" s="2" customFormat="1" ht="14.4" customHeight="1">
      <c r="A139" s="39"/>
      <c r="B139" s="40"/>
      <c r="C139" s="213" t="s">
        <v>226</v>
      </c>
      <c r="D139" s="213" t="s">
        <v>166</v>
      </c>
      <c r="E139" s="214" t="s">
        <v>257</v>
      </c>
      <c r="F139" s="215" t="s">
        <v>258</v>
      </c>
      <c r="G139" s="216" t="s">
        <v>180</v>
      </c>
      <c r="H139" s="217">
        <v>662.38999999999999</v>
      </c>
      <c r="I139" s="218"/>
      <c r="J139" s="219">
        <f>ROUND(I139*H139,2)</f>
        <v>0</v>
      </c>
      <c r="K139" s="215" t="s">
        <v>170</v>
      </c>
      <c r="L139" s="45"/>
      <c r="M139" s="220" t="s">
        <v>20</v>
      </c>
      <c r="N139" s="221" t="s">
        <v>48</v>
      </c>
      <c r="O139" s="85"/>
      <c r="P139" s="222">
        <f>O139*H139</f>
        <v>0</v>
      </c>
      <c r="Q139" s="222">
        <v>0</v>
      </c>
      <c r="R139" s="222">
        <f>Q139*H139</f>
        <v>0</v>
      </c>
      <c r="S139" s="222">
        <v>0</v>
      </c>
      <c r="T139" s="223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24" t="s">
        <v>171</v>
      </c>
      <c r="AT139" s="224" t="s">
        <v>166</v>
      </c>
      <c r="AU139" s="224" t="s">
        <v>85</v>
      </c>
      <c r="AY139" s="18" t="s">
        <v>164</v>
      </c>
      <c r="BE139" s="225">
        <f>IF(N139="základní",J139,0)</f>
        <v>0</v>
      </c>
      <c r="BF139" s="225">
        <f>IF(N139="snížená",J139,0)</f>
        <v>0</v>
      </c>
      <c r="BG139" s="225">
        <f>IF(N139="zákl. přenesená",J139,0)</f>
        <v>0</v>
      </c>
      <c r="BH139" s="225">
        <f>IF(N139="sníž. přenesená",J139,0)</f>
        <v>0</v>
      </c>
      <c r="BI139" s="225">
        <f>IF(N139="nulová",J139,0)</f>
        <v>0</v>
      </c>
      <c r="BJ139" s="18" t="s">
        <v>22</v>
      </c>
      <c r="BK139" s="225">
        <f>ROUND(I139*H139,2)</f>
        <v>0</v>
      </c>
      <c r="BL139" s="18" t="s">
        <v>171</v>
      </c>
      <c r="BM139" s="224" t="s">
        <v>1069</v>
      </c>
    </row>
    <row r="140" s="2" customFormat="1">
      <c r="A140" s="39"/>
      <c r="B140" s="40"/>
      <c r="C140" s="41"/>
      <c r="D140" s="226" t="s">
        <v>173</v>
      </c>
      <c r="E140" s="41"/>
      <c r="F140" s="227" t="s">
        <v>260</v>
      </c>
      <c r="G140" s="41"/>
      <c r="H140" s="41"/>
      <c r="I140" s="228"/>
      <c r="J140" s="41"/>
      <c r="K140" s="41"/>
      <c r="L140" s="45"/>
      <c r="M140" s="229"/>
      <c r="N140" s="230"/>
      <c r="O140" s="85"/>
      <c r="P140" s="85"/>
      <c r="Q140" s="85"/>
      <c r="R140" s="85"/>
      <c r="S140" s="85"/>
      <c r="T140" s="86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T140" s="18" t="s">
        <v>173</v>
      </c>
      <c r="AU140" s="18" t="s">
        <v>85</v>
      </c>
    </row>
    <row r="141" s="13" customFormat="1">
      <c r="A141" s="13"/>
      <c r="B141" s="231"/>
      <c r="C141" s="232"/>
      <c r="D141" s="226" t="s">
        <v>175</v>
      </c>
      <c r="E141" s="233" t="s">
        <v>20</v>
      </c>
      <c r="F141" s="234" t="s">
        <v>261</v>
      </c>
      <c r="G141" s="232"/>
      <c r="H141" s="233" t="s">
        <v>20</v>
      </c>
      <c r="I141" s="235"/>
      <c r="J141" s="232"/>
      <c r="K141" s="232"/>
      <c r="L141" s="236"/>
      <c r="M141" s="237"/>
      <c r="N141" s="238"/>
      <c r="O141" s="238"/>
      <c r="P141" s="238"/>
      <c r="Q141" s="238"/>
      <c r="R141" s="238"/>
      <c r="S141" s="238"/>
      <c r="T141" s="23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0" t="s">
        <v>175</v>
      </c>
      <c r="AU141" s="240" t="s">
        <v>85</v>
      </c>
      <c r="AV141" s="13" t="s">
        <v>22</v>
      </c>
      <c r="AW141" s="13" t="s">
        <v>39</v>
      </c>
      <c r="AX141" s="13" t="s">
        <v>77</v>
      </c>
      <c r="AY141" s="240" t="s">
        <v>164</v>
      </c>
    </row>
    <row r="142" s="14" customFormat="1">
      <c r="A142" s="14"/>
      <c r="B142" s="241"/>
      <c r="C142" s="242"/>
      <c r="D142" s="226" t="s">
        <v>175</v>
      </c>
      <c r="E142" s="243" t="s">
        <v>20</v>
      </c>
      <c r="F142" s="244" t="s">
        <v>1070</v>
      </c>
      <c r="G142" s="242"/>
      <c r="H142" s="245">
        <v>392.89999999999998</v>
      </c>
      <c r="I142" s="246"/>
      <c r="J142" s="242"/>
      <c r="K142" s="242"/>
      <c r="L142" s="247"/>
      <c r="M142" s="248"/>
      <c r="N142" s="249"/>
      <c r="O142" s="249"/>
      <c r="P142" s="249"/>
      <c r="Q142" s="249"/>
      <c r="R142" s="249"/>
      <c r="S142" s="249"/>
      <c r="T142" s="250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1" t="s">
        <v>175</v>
      </c>
      <c r="AU142" s="251" t="s">
        <v>85</v>
      </c>
      <c r="AV142" s="14" t="s">
        <v>85</v>
      </c>
      <c r="AW142" s="14" t="s">
        <v>39</v>
      </c>
      <c r="AX142" s="14" t="s">
        <v>77</v>
      </c>
      <c r="AY142" s="251" t="s">
        <v>164</v>
      </c>
    </row>
    <row r="143" s="13" customFormat="1">
      <c r="A143" s="13"/>
      <c r="B143" s="231"/>
      <c r="C143" s="232"/>
      <c r="D143" s="226" t="s">
        <v>175</v>
      </c>
      <c r="E143" s="233" t="s">
        <v>20</v>
      </c>
      <c r="F143" s="234" t="s">
        <v>263</v>
      </c>
      <c r="G143" s="232"/>
      <c r="H143" s="233" t="s">
        <v>20</v>
      </c>
      <c r="I143" s="235"/>
      <c r="J143" s="232"/>
      <c r="K143" s="232"/>
      <c r="L143" s="236"/>
      <c r="M143" s="237"/>
      <c r="N143" s="238"/>
      <c r="O143" s="238"/>
      <c r="P143" s="238"/>
      <c r="Q143" s="238"/>
      <c r="R143" s="238"/>
      <c r="S143" s="238"/>
      <c r="T143" s="239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0" t="s">
        <v>175</v>
      </c>
      <c r="AU143" s="240" t="s">
        <v>85</v>
      </c>
      <c r="AV143" s="13" t="s">
        <v>22</v>
      </c>
      <c r="AW143" s="13" t="s">
        <v>39</v>
      </c>
      <c r="AX143" s="13" t="s">
        <v>77</v>
      </c>
      <c r="AY143" s="240" t="s">
        <v>164</v>
      </c>
    </row>
    <row r="144" s="14" customFormat="1">
      <c r="A144" s="14"/>
      <c r="B144" s="241"/>
      <c r="C144" s="242"/>
      <c r="D144" s="226" t="s">
        <v>175</v>
      </c>
      <c r="E144" s="243" t="s">
        <v>20</v>
      </c>
      <c r="F144" s="244" t="s">
        <v>1071</v>
      </c>
      <c r="G144" s="242"/>
      <c r="H144" s="245">
        <v>147.69</v>
      </c>
      <c r="I144" s="246"/>
      <c r="J144" s="242"/>
      <c r="K144" s="242"/>
      <c r="L144" s="247"/>
      <c r="M144" s="248"/>
      <c r="N144" s="249"/>
      <c r="O144" s="249"/>
      <c r="P144" s="249"/>
      <c r="Q144" s="249"/>
      <c r="R144" s="249"/>
      <c r="S144" s="249"/>
      <c r="T144" s="250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1" t="s">
        <v>175</v>
      </c>
      <c r="AU144" s="251" t="s">
        <v>85</v>
      </c>
      <c r="AV144" s="14" t="s">
        <v>85</v>
      </c>
      <c r="AW144" s="14" t="s">
        <v>39</v>
      </c>
      <c r="AX144" s="14" t="s">
        <v>77</v>
      </c>
      <c r="AY144" s="251" t="s">
        <v>164</v>
      </c>
    </row>
    <row r="145" s="13" customFormat="1">
      <c r="A145" s="13"/>
      <c r="B145" s="231"/>
      <c r="C145" s="232"/>
      <c r="D145" s="226" t="s">
        <v>175</v>
      </c>
      <c r="E145" s="233" t="s">
        <v>20</v>
      </c>
      <c r="F145" s="234" t="s">
        <v>265</v>
      </c>
      <c r="G145" s="232"/>
      <c r="H145" s="233" t="s">
        <v>20</v>
      </c>
      <c r="I145" s="235"/>
      <c r="J145" s="232"/>
      <c r="K145" s="232"/>
      <c r="L145" s="236"/>
      <c r="M145" s="237"/>
      <c r="N145" s="238"/>
      <c r="O145" s="238"/>
      <c r="P145" s="238"/>
      <c r="Q145" s="238"/>
      <c r="R145" s="238"/>
      <c r="S145" s="238"/>
      <c r="T145" s="23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0" t="s">
        <v>175</v>
      </c>
      <c r="AU145" s="240" t="s">
        <v>85</v>
      </c>
      <c r="AV145" s="13" t="s">
        <v>22</v>
      </c>
      <c r="AW145" s="13" t="s">
        <v>39</v>
      </c>
      <c r="AX145" s="13" t="s">
        <v>77</v>
      </c>
      <c r="AY145" s="240" t="s">
        <v>164</v>
      </c>
    </row>
    <row r="146" s="14" customFormat="1">
      <c r="A146" s="14"/>
      <c r="B146" s="241"/>
      <c r="C146" s="242"/>
      <c r="D146" s="226" t="s">
        <v>175</v>
      </c>
      <c r="E146" s="243" t="s">
        <v>20</v>
      </c>
      <c r="F146" s="244" t="s">
        <v>1062</v>
      </c>
      <c r="G146" s="242"/>
      <c r="H146" s="245">
        <v>121.8</v>
      </c>
      <c r="I146" s="246"/>
      <c r="J146" s="242"/>
      <c r="K146" s="242"/>
      <c r="L146" s="247"/>
      <c r="M146" s="248"/>
      <c r="N146" s="249"/>
      <c r="O146" s="249"/>
      <c r="P146" s="249"/>
      <c r="Q146" s="249"/>
      <c r="R146" s="249"/>
      <c r="S146" s="249"/>
      <c r="T146" s="250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1" t="s">
        <v>175</v>
      </c>
      <c r="AU146" s="251" t="s">
        <v>85</v>
      </c>
      <c r="AV146" s="14" t="s">
        <v>85</v>
      </c>
      <c r="AW146" s="14" t="s">
        <v>39</v>
      </c>
      <c r="AX146" s="14" t="s">
        <v>77</v>
      </c>
      <c r="AY146" s="251" t="s">
        <v>164</v>
      </c>
    </row>
    <row r="147" s="15" customFormat="1">
      <c r="A147" s="15"/>
      <c r="B147" s="252"/>
      <c r="C147" s="253"/>
      <c r="D147" s="226" t="s">
        <v>175</v>
      </c>
      <c r="E147" s="254" t="s">
        <v>20</v>
      </c>
      <c r="F147" s="255" t="s">
        <v>225</v>
      </c>
      <c r="G147" s="253"/>
      <c r="H147" s="256">
        <v>662.38999999999999</v>
      </c>
      <c r="I147" s="257"/>
      <c r="J147" s="253"/>
      <c r="K147" s="253"/>
      <c r="L147" s="258"/>
      <c r="M147" s="259"/>
      <c r="N147" s="260"/>
      <c r="O147" s="260"/>
      <c r="P147" s="260"/>
      <c r="Q147" s="260"/>
      <c r="R147" s="260"/>
      <c r="S147" s="260"/>
      <c r="T147" s="261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62" t="s">
        <v>175</v>
      </c>
      <c r="AU147" s="262" t="s">
        <v>85</v>
      </c>
      <c r="AV147" s="15" t="s">
        <v>171</v>
      </c>
      <c r="AW147" s="15" t="s">
        <v>39</v>
      </c>
      <c r="AX147" s="15" t="s">
        <v>22</v>
      </c>
      <c r="AY147" s="262" t="s">
        <v>164</v>
      </c>
    </row>
    <row r="148" s="2" customFormat="1" ht="14.4" customHeight="1">
      <c r="A148" s="39"/>
      <c r="B148" s="40"/>
      <c r="C148" s="263" t="s">
        <v>235</v>
      </c>
      <c r="D148" s="263" t="s">
        <v>270</v>
      </c>
      <c r="E148" s="264" t="s">
        <v>271</v>
      </c>
      <c r="F148" s="265" t="s">
        <v>272</v>
      </c>
      <c r="G148" s="266" t="s">
        <v>273</v>
      </c>
      <c r="H148" s="267">
        <v>18.648</v>
      </c>
      <c r="I148" s="268"/>
      <c r="J148" s="269">
        <f>ROUND(I148*H148,2)</f>
        <v>0</v>
      </c>
      <c r="K148" s="265" t="s">
        <v>170</v>
      </c>
      <c r="L148" s="270"/>
      <c r="M148" s="271" t="s">
        <v>20</v>
      </c>
      <c r="N148" s="272" t="s">
        <v>48</v>
      </c>
      <c r="O148" s="85"/>
      <c r="P148" s="222">
        <f>O148*H148</f>
        <v>0</v>
      </c>
      <c r="Q148" s="222">
        <v>1</v>
      </c>
      <c r="R148" s="222">
        <f>Q148*H148</f>
        <v>18.648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226</v>
      </c>
      <c r="AT148" s="224" t="s">
        <v>270</v>
      </c>
      <c r="AU148" s="224" t="s">
        <v>85</v>
      </c>
      <c r="AY148" s="18" t="s">
        <v>164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22</v>
      </c>
      <c r="BK148" s="225">
        <f>ROUND(I148*H148,2)</f>
        <v>0</v>
      </c>
      <c r="BL148" s="18" t="s">
        <v>171</v>
      </c>
      <c r="BM148" s="224" t="s">
        <v>1072</v>
      </c>
    </row>
    <row r="149" s="2" customFormat="1">
      <c r="A149" s="39"/>
      <c r="B149" s="40"/>
      <c r="C149" s="41"/>
      <c r="D149" s="226" t="s">
        <v>173</v>
      </c>
      <c r="E149" s="41"/>
      <c r="F149" s="227" t="s">
        <v>272</v>
      </c>
      <c r="G149" s="41"/>
      <c r="H149" s="41"/>
      <c r="I149" s="228"/>
      <c r="J149" s="41"/>
      <c r="K149" s="41"/>
      <c r="L149" s="45"/>
      <c r="M149" s="229"/>
      <c r="N149" s="23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173</v>
      </c>
      <c r="AU149" s="18" t="s">
        <v>85</v>
      </c>
    </row>
    <row r="150" s="13" customFormat="1">
      <c r="A150" s="13"/>
      <c r="B150" s="231"/>
      <c r="C150" s="232"/>
      <c r="D150" s="226" t="s">
        <v>175</v>
      </c>
      <c r="E150" s="233" t="s">
        <v>20</v>
      </c>
      <c r="F150" s="234" t="s">
        <v>275</v>
      </c>
      <c r="G150" s="232"/>
      <c r="H150" s="233" t="s">
        <v>20</v>
      </c>
      <c r="I150" s="235"/>
      <c r="J150" s="232"/>
      <c r="K150" s="232"/>
      <c r="L150" s="236"/>
      <c r="M150" s="237"/>
      <c r="N150" s="238"/>
      <c r="O150" s="238"/>
      <c r="P150" s="238"/>
      <c r="Q150" s="238"/>
      <c r="R150" s="238"/>
      <c r="S150" s="238"/>
      <c r="T150" s="23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0" t="s">
        <v>175</v>
      </c>
      <c r="AU150" s="240" t="s">
        <v>85</v>
      </c>
      <c r="AV150" s="13" t="s">
        <v>22</v>
      </c>
      <c r="AW150" s="13" t="s">
        <v>39</v>
      </c>
      <c r="AX150" s="13" t="s">
        <v>77</v>
      </c>
      <c r="AY150" s="240" t="s">
        <v>164</v>
      </c>
    </row>
    <row r="151" s="13" customFormat="1">
      <c r="A151" s="13"/>
      <c r="B151" s="231"/>
      <c r="C151" s="232"/>
      <c r="D151" s="226" t="s">
        <v>175</v>
      </c>
      <c r="E151" s="233" t="s">
        <v>20</v>
      </c>
      <c r="F151" s="234" t="s">
        <v>1073</v>
      </c>
      <c r="G151" s="232"/>
      <c r="H151" s="233" t="s">
        <v>20</v>
      </c>
      <c r="I151" s="235"/>
      <c r="J151" s="232"/>
      <c r="K151" s="232"/>
      <c r="L151" s="236"/>
      <c r="M151" s="237"/>
      <c r="N151" s="238"/>
      <c r="O151" s="238"/>
      <c r="P151" s="238"/>
      <c r="Q151" s="238"/>
      <c r="R151" s="238"/>
      <c r="S151" s="238"/>
      <c r="T151" s="239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0" t="s">
        <v>175</v>
      </c>
      <c r="AU151" s="240" t="s">
        <v>85</v>
      </c>
      <c r="AV151" s="13" t="s">
        <v>22</v>
      </c>
      <c r="AW151" s="13" t="s">
        <v>39</v>
      </c>
      <c r="AX151" s="13" t="s">
        <v>77</v>
      </c>
      <c r="AY151" s="240" t="s">
        <v>164</v>
      </c>
    </row>
    <row r="152" s="14" customFormat="1">
      <c r="A152" s="14"/>
      <c r="B152" s="241"/>
      <c r="C152" s="242"/>
      <c r="D152" s="226" t="s">
        <v>175</v>
      </c>
      <c r="E152" s="243" t="s">
        <v>20</v>
      </c>
      <c r="F152" s="244" t="s">
        <v>1074</v>
      </c>
      <c r="G152" s="242"/>
      <c r="H152" s="245">
        <v>18.648</v>
      </c>
      <c r="I152" s="246"/>
      <c r="J152" s="242"/>
      <c r="K152" s="242"/>
      <c r="L152" s="247"/>
      <c r="M152" s="248"/>
      <c r="N152" s="249"/>
      <c r="O152" s="249"/>
      <c r="P152" s="249"/>
      <c r="Q152" s="249"/>
      <c r="R152" s="249"/>
      <c r="S152" s="249"/>
      <c r="T152" s="250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1" t="s">
        <v>175</v>
      </c>
      <c r="AU152" s="251" t="s">
        <v>85</v>
      </c>
      <c r="AV152" s="14" t="s">
        <v>85</v>
      </c>
      <c r="AW152" s="14" t="s">
        <v>39</v>
      </c>
      <c r="AX152" s="14" t="s">
        <v>22</v>
      </c>
      <c r="AY152" s="251" t="s">
        <v>164</v>
      </c>
    </row>
    <row r="153" s="2" customFormat="1" ht="14.4" customHeight="1">
      <c r="A153" s="39"/>
      <c r="B153" s="40"/>
      <c r="C153" s="213" t="s">
        <v>27</v>
      </c>
      <c r="D153" s="213" t="s">
        <v>166</v>
      </c>
      <c r="E153" s="214" t="s">
        <v>279</v>
      </c>
      <c r="F153" s="215" t="s">
        <v>280</v>
      </c>
      <c r="G153" s="216" t="s">
        <v>180</v>
      </c>
      <c r="H153" s="217">
        <v>10.08</v>
      </c>
      <c r="I153" s="218"/>
      <c r="J153" s="219">
        <f>ROUND(I153*H153,2)</f>
        <v>0</v>
      </c>
      <c r="K153" s="215" t="s">
        <v>170</v>
      </c>
      <c r="L153" s="45"/>
      <c r="M153" s="220" t="s">
        <v>20</v>
      </c>
      <c r="N153" s="221" t="s">
        <v>48</v>
      </c>
      <c r="O153" s="85"/>
      <c r="P153" s="222">
        <f>O153*H153</f>
        <v>0</v>
      </c>
      <c r="Q153" s="222">
        <v>0</v>
      </c>
      <c r="R153" s="222">
        <f>Q153*H153</f>
        <v>0</v>
      </c>
      <c r="S153" s="222">
        <v>0</v>
      </c>
      <c r="T153" s="223">
        <f>S153*H153</f>
        <v>0</v>
      </c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R153" s="224" t="s">
        <v>171</v>
      </c>
      <c r="AT153" s="224" t="s">
        <v>166</v>
      </c>
      <c r="AU153" s="224" t="s">
        <v>85</v>
      </c>
      <c r="AY153" s="18" t="s">
        <v>164</v>
      </c>
      <c r="BE153" s="225">
        <f>IF(N153="základní",J153,0)</f>
        <v>0</v>
      </c>
      <c r="BF153" s="225">
        <f>IF(N153="snížená",J153,0)</f>
        <v>0</v>
      </c>
      <c r="BG153" s="225">
        <f>IF(N153="zákl. přenesená",J153,0)</f>
        <v>0</v>
      </c>
      <c r="BH153" s="225">
        <f>IF(N153="sníž. přenesená",J153,0)</f>
        <v>0</v>
      </c>
      <c r="BI153" s="225">
        <f>IF(N153="nulová",J153,0)</f>
        <v>0</v>
      </c>
      <c r="BJ153" s="18" t="s">
        <v>22</v>
      </c>
      <c r="BK153" s="225">
        <f>ROUND(I153*H153,2)</f>
        <v>0</v>
      </c>
      <c r="BL153" s="18" t="s">
        <v>171</v>
      </c>
      <c r="BM153" s="224" t="s">
        <v>1075</v>
      </c>
    </row>
    <row r="154" s="2" customFormat="1">
      <c r="A154" s="39"/>
      <c r="B154" s="40"/>
      <c r="C154" s="41"/>
      <c r="D154" s="226" t="s">
        <v>173</v>
      </c>
      <c r="E154" s="41"/>
      <c r="F154" s="227" t="s">
        <v>282</v>
      </c>
      <c r="G154" s="41"/>
      <c r="H154" s="41"/>
      <c r="I154" s="228"/>
      <c r="J154" s="41"/>
      <c r="K154" s="41"/>
      <c r="L154" s="45"/>
      <c r="M154" s="229"/>
      <c r="N154" s="230"/>
      <c r="O154" s="85"/>
      <c r="P154" s="85"/>
      <c r="Q154" s="85"/>
      <c r="R154" s="85"/>
      <c r="S154" s="85"/>
      <c r="T154" s="86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T154" s="18" t="s">
        <v>173</v>
      </c>
      <c r="AU154" s="18" t="s">
        <v>85</v>
      </c>
    </row>
    <row r="155" s="13" customFormat="1">
      <c r="A155" s="13"/>
      <c r="B155" s="231"/>
      <c r="C155" s="232"/>
      <c r="D155" s="226" t="s">
        <v>175</v>
      </c>
      <c r="E155" s="233" t="s">
        <v>20</v>
      </c>
      <c r="F155" s="234" t="s">
        <v>275</v>
      </c>
      <c r="G155" s="232"/>
      <c r="H155" s="233" t="s">
        <v>20</v>
      </c>
      <c r="I155" s="235"/>
      <c r="J155" s="232"/>
      <c r="K155" s="232"/>
      <c r="L155" s="236"/>
      <c r="M155" s="237"/>
      <c r="N155" s="238"/>
      <c r="O155" s="238"/>
      <c r="P155" s="238"/>
      <c r="Q155" s="238"/>
      <c r="R155" s="238"/>
      <c r="S155" s="238"/>
      <c r="T155" s="239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0" t="s">
        <v>175</v>
      </c>
      <c r="AU155" s="240" t="s">
        <v>85</v>
      </c>
      <c r="AV155" s="13" t="s">
        <v>22</v>
      </c>
      <c r="AW155" s="13" t="s">
        <v>39</v>
      </c>
      <c r="AX155" s="13" t="s">
        <v>77</v>
      </c>
      <c r="AY155" s="240" t="s">
        <v>164</v>
      </c>
    </row>
    <row r="156" s="13" customFormat="1">
      <c r="A156" s="13"/>
      <c r="B156" s="231"/>
      <c r="C156" s="232"/>
      <c r="D156" s="226" t="s">
        <v>175</v>
      </c>
      <c r="E156" s="233" t="s">
        <v>20</v>
      </c>
      <c r="F156" s="234" t="s">
        <v>1073</v>
      </c>
      <c r="G156" s="232"/>
      <c r="H156" s="233" t="s">
        <v>20</v>
      </c>
      <c r="I156" s="235"/>
      <c r="J156" s="232"/>
      <c r="K156" s="232"/>
      <c r="L156" s="236"/>
      <c r="M156" s="237"/>
      <c r="N156" s="238"/>
      <c r="O156" s="238"/>
      <c r="P156" s="238"/>
      <c r="Q156" s="238"/>
      <c r="R156" s="238"/>
      <c r="S156" s="238"/>
      <c r="T156" s="239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0" t="s">
        <v>175</v>
      </c>
      <c r="AU156" s="240" t="s">
        <v>85</v>
      </c>
      <c r="AV156" s="13" t="s">
        <v>22</v>
      </c>
      <c r="AW156" s="13" t="s">
        <v>39</v>
      </c>
      <c r="AX156" s="13" t="s">
        <v>77</v>
      </c>
      <c r="AY156" s="240" t="s">
        <v>164</v>
      </c>
    </row>
    <row r="157" s="14" customFormat="1">
      <c r="A157" s="14"/>
      <c r="B157" s="241"/>
      <c r="C157" s="242"/>
      <c r="D157" s="226" t="s">
        <v>175</v>
      </c>
      <c r="E157" s="243" t="s">
        <v>20</v>
      </c>
      <c r="F157" s="244" t="s">
        <v>1076</v>
      </c>
      <c r="G157" s="242"/>
      <c r="H157" s="245">
        <v>10.08</v>
      </c>
      <c r="I157" s="246"/>
      <c r="J157" s="242"/>
      <c r="K157" s="242"/>
      <c r="L157" s="247"/>
      <c r="M157" s="248"/>
      <c r="N157" s="249"/>
      <c r="O157" s="249"/>
      <c r="P157" s="249"/>
      <c r="Q157" s="249"/>
      <c r="R157" s="249"/>
      <c r="S157" s="249"/>
      <c r="T157" s="250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1" t="s">
        <v>175</v>
      </c>
      <c r="AU157" s="251" t="s">
        <v>85</v>
      </c>
      <c r="AV157" s="14" t="s">
        <v>85</v>
      </c>
      <c r="AW157" s="14" t="s">
        <v>39</v>
      </c>
      <c r="AX157" s="14" t="s">
        <v>22</v>
      </c>
      <c r="AY157" s="251" t="s">
        <v>164</v>
      </c>
    </row>
    <row r="158" s="2" customFormat="1" ht="14.4" customHeight="1">
      <c r="A158" s="39"/>
      <c r="B158" s="40"/>
      <c r="C158" s="213" t="s">
        <v>250</v>
      </c>
      <c r="D158" s="213" t="s">
        <v>166</v>
      </c>
      <c r="E158" s="214" t="s">
        <v>284</v>
      </c>
      <c r="F158" s="215" t="s">
        <v>285</v>
      </c>
      <c r="G158" s="216" t="s">
        <v>180</v>
      </c>
      <c r="H158" s="217">
        <v>1988.51</v>
      </c>
      <c r="I158" s="218"/>
      <c r="J158" s="219">
        <f>ROUND(I158*H158,2)</f>
        <v>0</v>
      </c>
      <c r="K158" s="215" t="s">
        <v>170</v>
      </c>
      <c r="L158" s="45"/>
      <c r="M158" s="220" t="s">
        <v>20</v>
      </c>
      <c r="N158" s="221" t="s">
        <v>48</v>
      </c>
      <c r="O158" s="85"/>
      <c r="P158" s="222">
        <f>O158*H158</f>
        <v>0</v>
      </c>
      <c r="Q158" s="222">
        <v>0</v>
      </c>
      <c r="R158" s="222">
        <f>Q158*H158</f>
        <v>0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171</v>
      </c>
      <c r="AT158" s="224" t="s">
        <v>166</v>
      </c>
      <c r="AU158" s="224" t="s">
        <v>85</v>
      </c>
      <c r="AY158" s="18" t="s">
        <v>164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22</v>
      </c>
      <c r="BK158" s="225">
        <f>ROUND(I158*H158,2)</f>
        <v>0</v>
      </c>
      <c r="BL158" s="18" t="s">
        <v>171</v>
      </c>
      <c r="BM158" s="224" t="s">
        <v>1077</v>
      </c>
    </row>
    <row r="159" s="2" customFormat="1">
      <c r="A159" s="39"/>
      <c r="B159" s="40"/>
      <c r="C159" s="41"/>
      <c r="D159" s="226" t="s">
        <v>173</v>
      </c>
      <c r="E159" s="41"/>
      <c r="F159" s="227" t="s">
        <v>287</v>
      </c>
      <c r="G159" s="41"/>
      <c r="H159" s="41"/>
      <c r="I159" s="228"/>
      <c r="J159" s="41"/>
      <c r="K159" s="41"/>
      <c r="L159" s="45"/>
      <c r="M159" s="229"/>
      <c r="N159" s="230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173</v>
      </c>
      <c r="AU159" s="18" t="s">
        <v>85</v>
      </c>
    </row>
    <row r="160" s="13" customFormat="1">
      <c r="A160" s="13"/>
      <c r="B160" s="231"/>
      <c r="C160" s="232"/>
      <c r="D160" s="226" t="s">
        <v>175</v>
      </c>
      <c r="E160" s="233" t="s">
        <v>20</v>
      </c>
      <c r="F160" s="234" t="s">
        <v>288</v>
      </c>
      <c r="G160" s="232"/>
      <c r="H160" s="233" t="s">
        <v>20</v>
      </c>
      <c r="I160" s="235"/>
      <c r="J160" s="232"/>
      <c r="K160" s="232"/>
      <c r="L160" s="236"/>
      <c r="M160" s="237"/>
      <c r="N160" s="238"/>
      <c r="O160" s="238"/>
      <c r="P160" s="238"/>
      <c r="Q160" s="238"/>
      <c r="R160" s="238"/>
      <c r="S160" s="238"/>
      <c r="T160" s="239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0" t="s">
        <v>175</v>
      </c>
      <c r="AU160" s="240" t="s">
        <v>85</v>
      </c>
      <c r="AV160" s="13" t="s">
        <v>22</v>
      </c>
      <c r="AW160" s="13" t="s">
        <v>39</v>
      </c>
      <c r="AX160" s="13" t="s">
        <v>77</v>
      </c>
      <c r="AY160" s="240" t="s">
        <v>164</v>
      </c>
    </row>
    <row r="161" s="14" customFormat="1">
      <c r="A161" s="14"/>
      <c r="B161" s="241"/>
      <c r="C161" s="242"/>
      <c r="D161" s="226" t="s">
        <v>175</v>
      </c>
      <c r="E161" s="243" t="s">
        <v>20</v>
      </c>
      <c r="F161" s="244" t="s">
        <v>1063</v>
      </c>
      <c r="G161" s="242"/>
      <c r="H161" s="245">
        <v>1379.7000000000001</v>
      </c>
      <c r="I161" s="246"/>
      <c r="J161" s="242"/>
      <c r="K161" s="242"/>
      <c r="L161" s="247"/>
      <c r="M161" s="248"/>
      <c r="N161" s="249"/>
      <c r="O161" s="249"/>
      <c r="P161" s="249"/>
      <c r="Q161" s="249"/>
      <c r="R161" s="249"/>
      <c r="S161" s="249"/>
      <c r="T161" s="250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1" t="s">
        <v>175</v>
      </c>
      <c r="AU161" s="251" t="s">
        <v>85</v>
      </c>
      <c r="AV161" s="14" t="s">
        <v>85</v>
      </c>
      <c r="AW161" s="14" t="s">
        <v>39</v>
      </c>
      <c r="AX161" s="14" t="s">
        <v>77</v>
      </c>
      <c r="AY161" s="251" t="s">
        <v>164</v>
      </c>
    </row>
    <row r="162" s="13" customFormat="1">
      <c r="A162" s="13"/>
      <c r="B162" s="231"/>
      <c r="C162" s="232"/>
      <c r="D162" s="226" t="s">
        <v>175</v>
      </c>
      <c r="E162" s="233" t="s">
        <v>20</v>
      </c>
      <c r="F162" s="234" t="s">
        <v>879</v>
      </c>
      <c r="G162" s="232"/>
      <c r="H162" s="233" t="s">
        <v>20</v>
      </c>
      <c r="I162" s="235"/>
      <c r="J162" s="232"/>
      <c r="K162" s="232"/>
      <c r="L162" s="236"/>
      <c r="M162" s="237"/>
      <c r="N162" s="238"/>
      <c r="O162" s="238"/>
      <c r="P162" s="238"/>
      <c r="Q162" s="238"/>
      <c r="R162" s="238"/>
      <c r="S162" s="238"/>
      <c r="T162" s="23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0" t="s">
        <v>175</v>
      </c>
      <c r="AU162" s="240" t="s">
        <v>85</v>
      </c>
      <c r="AV162" s="13" t="s">
        <v>22</v>
      </c>
      <c r="AW162" s="13" t="s">
        <v>39</v>
      </c>
      <c r="AX162" s="13" t="s">
        <v>77</v>
      </c>
      <c r="AY162" s="240" t="s">
        <v>164</v>
      </c>
    </row>
    <row r="163" s="13" customFormat="1">
      <c r="A163" s="13"/>
      <c r="B163" s="231"/>
      <c r="C163" s="232"/>
      <c r="D163" s="226" t="s">
        <v>175</v>
      </c>
      <c r="E163" s="233" t="s">
        <v>20</v>
      </c>
      <c r="F163" s="234" t="s">
        <v>1065</v>
      </c>
      <c r="G163" s="232"/>
      <c r="H163" s="233" t="s">
        <v>20</v>
      </c>
      <c r="I163" s="235"/>
      <c r="J163" s="232"/>
      <c r="K163" s="232"/>
      <c r="L163" s="236"/>
      <c r="M163" s="237"/>
      <c r="N163" s="238"/>
      <c r="O163" s="238"/>
      <c r="P163" s="238"/>
      <c r="Q163" s="238"/>
      <c r="R163" s="238"/>
      <c r="S163" s="238"/>
      <c r="T163" s="23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0" t="s">
        <v>175</v>
      </c>
      <c r="AU163" s="240" t="s">
        <v>85</v>
      </c>
      <c r="AV163" s="13" t="s">
        <v>22</v>
      </c>
      <c r="AW163" s="13" t="s">
        <v>39</v>
      </c>
      <c r="AX163" s="13" t="s">
        <v>77</v>
      </c>
      <c r="AY163" s="240" t="s">
        <v>164</v>
      </c>
    </row>
    <row r="164" s="14" customFormat="1">
      <c r="A164" s="14"/>
      <c r="B164" s="241"/>
      <c r="C164" s="242"/>
      <c r="D164" s="226" t="s">
        <v>175</v>
      </c>
      <c r="E164" s="243" t="s">
        <v>20</v>
      </c>
      <c r="F164" s="244" t="s">
        <v>1066</v>
      </c>
      <c r="G164" s="242"/>
      <c r="H164" s="245">
        <v>608.80999999999995</v>
      </c>
      <c r="I164" s="246"/>
      <c r="J164" s="242"/>
      <c r="K164" s="242"/>
      <c r="L164" s="247"/>
      <c r="M164" s="248"/>
      <c r="N164" s="249"/>
      <c r="O164" s="249"/>
      <c r="P164" s="249"/>
      <c r="Q164" s="249"/>
      <c r="R164" s="249"/>
      <c r="S164" s="249"/>
      <c r="T164" s="250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1" t="s">
        <v>175</v>
      </c>
      <c r="AU164" s="251" t="s">
        <v>85</v>
      </c>
      <c r="AV164" s="14" t="s">
        <v>85</v>
      </c>
      <c r="AW164" s="14" t="s">
        <v>39</v>
      </c>
      <c r="AX164" s="14" t="s">
        <v>77</v>
      </c>
      <c r="AY164" s="251" t="s">
        <v>164</v>
      </c>
    </row>
    <row r="165" s="15" customFormat="1">
      <c r="A165" s="15"/>
      <c r="B165" s="252"/>
      <c r="C165" s="253"/>
      <c r="D165" s="226" t="s">
        <v>175</v>
      </c>
      <c r="E165" s="254" t="s">
        <v>20</v>
      </c>
      <c r="F165" s="255" t="s">
        <v>225</v>
      </c>
      <c r="G165" s="253"/>
      <c r="H165" s="256">
        <v>1988.51</v>
      </c>
      <c r="I165" s="257"/>
      <c r="J165" s="253"/>
      <c r="K165" s="253"/>
      <c r="L165" s="258"/>
      <c r="M165" s="259"/>
      <c r="N165" s="260"/>
      <c r="O165" s="260"/>
      <c r="P165" s="260"/>
      <c r="Q165" s="260"/>
      <c r="R165" s="260"/>
      <c r="S165" s="260"/>
      <c r="T165" s="261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T165" s="262" t="s">
        <v>175</v>
      </c>
      <c r="AU165" s="262" t="s">
        <v>85</v>
      </c>
      <c r="AV165" s="15" t="s">
        <v>171</v>
      </c>
      <c r="AW165" s="15" t="s">
        <v>39</v>
      </c>
      <c r="AX165" s="15" t="s">
        <v>22</v>
      </c>
      <c r="AY165" s="262" t="s">
        <v>164</v>
      </c>
    </row>
    <row r="166" s="2" customFormat="1" ht="14.4" customHeight="1">
      <c r="A166" s="39"/>
      <c r="B166" s="40"/>
      <c r="C166" s="213" t="s">
        <v>256</v>
      </c>
      <c r="D166" s="213" t="s">
        <v>166</v>
      </c>
      <c r="E166" s="214" t="s">
        <v>292</v>
      </c>
      <c r="F166" s="215" t="s">
        <v>293</v>
      </c>
      <c r="G166" s="216" t="s">
        <v>273</v>
      </c>
      <c r="H166" s="217">
        <v>1095.858</v>
      </c>
      <c r="I166" s="218"/>
      <c r="J166" s="219">
        <f>ROUND(I166*H166,2)</f>
        <v>0</v>
      </c>
      <c r="K166" s="215" t="s">
        <v>170</v>
      </c>
      <c r="L166" s="45"/>
      <c r="M166" s="220" t="s">
        <v>20</v>
      </c>
      <c r="N166" s="221" t="s">
        <v>48</v>
      </c>
      <c r="O166" s="85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171</v>
      </c>
      <c r="AT166" s="224" t="s">
        <v>166</v>
      </c>
      <c r="AU166" s="224" t="s">
        <v>85</v>
      </c>
      <c r="AY166" s="18" t="s">
        <v>164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22</v>
      </c>
      <c r="BK166" s="225">
        <f>ROUND(I166*H166,2)</f>
        <v>0</v>
      </c>
      <c r="BL166" s="18" t="s">
        <v>171</v>
      </c>
      <c r="BM166" s="224" t="s">
        <v>1078</v>
      </c>
    </row>
    <row r="167" s="2" customFormat="1">
      <c r="A167" s="39"/>
      <c r="B167" s="40"/>
      <c r="C167" s="41"/>
      <c r="D167" s="226" t="s">
        <v>173</v>
      </c>
      <c r="E167" s="41"/>
      <c r="F167" s="227" t="s">
        <v>295</v>
      </c>
      <c r="G167" s="41"/>
      <c r="H167" s="41"/>
      <c r="I167" s="228"/>
      <c r="J167" s="41"/>
      <c r="K167" s="41"/>
      <c r="L167" s="45"/>
      <c r="M167" s="229"/>
      <c r="N167" s="23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173</v>
      </c>
      <c r="AU167" s="18" t="s">
        <v>85</v>
      </c>
    </row>
    <row r="168" s="13" customFormat="1">
      <c r="A168" s="13"/>
      <c r="B168" s="231"/>
      <c r="C168" s="232"/>
      <c r="D168" s="226" t="s">
        <v>175</v>
      </c>
      <c r="E168" s="233" t="s">
        <v>20</v>
      </c>
      <c r="F168" s="234" t="s">
        <v>296</v>
      </c>
      <c r="G168" s="232"/>
      <c r="H168" s="233" t="s">
        <v>20</v>
      </c>
      <c r="I168" s="235"/>
      <c r="J168" s="232"/>
      <c r="K168" s="232"/>
      <c r="L168" s="236"/>
      <c r="M168" s="237"/>
      <c r="N168" s="238"/>
      <c r="O168" s="238"/>
      <c r="P168" s="238"/>
      <c r="Q168" s="238"/>
      <c r="R168" s="238"/>
      <c r="S168" s="238"/>
      <c r="T168" s="23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0" t="s">
        <v>175</v>
      </c>
      <c r="AU168" s="240" t="s">
        <v>85</v>
      </c>
      <c r="AV168" s="13" t="s">
        <v>22</v>
      </c>
      <c r="AW168" s="13" t="s">
        <v>39</v>
      </c>
      <c r="AX168" s="13" t="s">
        <v>77</v>
      </c>
      <c r="AY168" s="240" t="s">
        <v>164</v>
      </c>
    </row>
    <row r="169" s="14" customFormat="1">
      <c r="A169" s="14"/>
      <c r="B169" s="241"/>
      <c r="C169" s="242"/>
      <c r="D169" s="226" t="s">
        <v>175</v>
      </c>
      <c r="E169" s="243" t="s">
        <v>20</v>
      </c>
      <c r="F169" s="244" t="s">
        <v>1079</v>
      </c>
      <c r="G169" s="242"/>
      <c r="H169" s="245">
        <v>1095.858</v>
      </c>
      <c r="I169" s="246"/>
      <c r="J169" s="242"/>
      <c r="K169" s="242"/>
      <c r="L169" s="247"/>
      <c r="M169" s="248"/>
      <c r="N169" s="249"/>
      <c r="O169" s="249"/>
      <c r="P169" s="249"/>
      <c r="Q169" s="249"/>
      <c r="R169" s="249"/>
      <c r="S169" s="249"/>
      <c r="T169" s="250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1" t="s">
        <v>175</v>
      </c>
      <c r="AU169" s="251" t="s">
        <v>85</v>
      </c>
      <c r="AV169" s="14" t="s">
        <v>85</v>
      </c>
      <c r="AW169" s="14" t="s">
        <v>39</v>
      </c>
      <c r="AX169" s="14" t="s">
        <v>22</v>
      </c>
      <c r="AY169" s="251" t="s">
        <v>164</v>
      </c>
    </row>
    <row r="170" s="2" customFormat="1" ht="14.4" customHeight="1">
      <c r="A170" s="39"/>
      <c r="B170" s="40"/>
      <c r="C170" s="213" t="s">
        <v>269</v>
      </c>
      <c r="D170" s="213" t="s">
        <v>166</v>
      </c>
      <c r="E170" s="214" t="s">
        <v>306</v>
      </c>
      <c r="F170" s="215" t="s">
        <v>307</v>
      </c>
      <c r="G170" s="216" t="s">
        <v>180</v>
      </c>
      <c r="H170" s="217">
        <v>147.69</v>
      </c>
      <c r="I170" s="218"/>
      <c r="J170" s="219">
        <f>ROUND(I170*H170,2)</f>
        <v>0</v>
      </c>
      <c r="K170" s="215" t="s">
        <v>170</v>
      </c>
      <c r="L170" s="45"/>
      <c r="M170" s="220" t="s">
        <v>20</v>
      </c>
      <c r="N170" s="221" t="s">
        <v>48</v>
      </c>
      <c r="O170" s="85"/>
      <c r="P170" s="222">
        <f>O170*H170</f>
        <v>0</v>
      </c>
      <c r="Q170" s="222">
        <v>0</v>
      </c>
      <c r="R170" s="222">
        <f>Q170*H170</f>
        <v>0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171</v>
      </c>
      <c r="AT170" s="224" t="s">
        <v>166</v>
      </c>
      <c r="AU170" s="224" t="s">
        <v>85</v>
      </c>
      <c r="AY170" s="18" t="s">
        <v>164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22</v>
      </c>
      <c r="BK170" s="225">
        <f>ROUND(I170*H170,2)</f>
        <v>0</v>
      </c>
      <c r="BL170" s="18" t="s">
        <v>171</v>
      </c>
      <c r="BM170" s="224" t="s">
        <v>1080</v>
      </c>
    </row>
    <row r="171" s="2" customFormat="1">
      <c r="A171" s="39"/>
      <c r="B171" s="40"/>
      <c r="C171" s="41"/>
      <c r="D171" s="226" t="s">
        <v>173</v>
      </c>
      <c r="E171" s="41"/>
      <c r="F171" s="227" t="s">
        <v>309</v>
      </c>
      <c r="G171" s="41"/>
      <c r="H171" s="41"/>
      <c r="I171" s="228"/>
      <c r="J171" s="41"/>
      <c r="K171" s="41"/>
      <c r="L171" s="45"/>
      <c r="M171" s="229"/>
      <c r="N171" s="230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173</v>
      </c>
      <c r="AU171" s="18" t="s">
        <v>85</v>
      </c>
    </row>
    <row r="172" s="13" customFormat="1">
      <c r="A172" s="13"/>
      <c r="B172" s="231"/>
      <c r="C172" s="232"/>
      <c r="D172" s="226" t="s">
        <v>175</v>
      </c>
      <c r="E172" s="233" t="s">
        <v>20</v>
      </c>
      <c r="F172" s="234" t="s">
        <v>1081</v>
      </c>
      <c r="G172" s="232"/>
      <c r="H172" s="233" t="s">
        <v>20</v>
      </c>
      <c r="I172" s="235"/>
      <c r="J172" s="232"/>
      <c r="K172" s="232"/>
      <c r="L172" s="236"/>
      <c r="M172" s="237"/>
      <c r="N172" s="238"/>
      <c r="O172" s="238"/>
      <c r="P172" s="238"/>
      <c r="Q172" s="238"/>
      <c r="R172" s="238"/>
      <c r="S172" s="238"/>
      <c r="T172" s="23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0" t="s">
        <v>175</v>
      </c>
      <c r="AU172" s="240" t="s">
        <v>85</v>
      </c>
      <c r="AV172" s="13" t="s">
        <v>22</v>
      </c>
      <c r="AW172" s="13" t="s">
        <v>39</v>
      </c>
      <c r="AX172" s="13" t="s">
        <v>77</v>
      </c>
      <c r="AY172" s="240" t="s">
        <v>164</v>
      </c>
    </row>
    <row r="173" s="14" customFormat="1">
      <c r="A173" s="14"/>
      <c r="B173" s="241"/>
      <c r="C173" s="242"/>
      <c r="D173" s="226" t="s">
        <v>175</v>
      </c>
      <c r="E173" s="243" t="s">
        <v>20</v>
      </c>
      <c r="F173" s="244" t="s">
        <v>1082</v>
      </c>
      <c r="G173" s="242"/>
      <c r="H173" s="245">
        <v>147.69</v>
      </c>
      <c r="I173" s="246"/>
      <c r="J173" s="242"/>
      <c r="K173" s="242"/>
      <c r="L173" s="247"/>
      <c r="M173" s="248"/>
      <c r="N173" s="249"/>
      <c r="O173" s="249"/>
      <c r="P173" s="249"/>
      <c r="Q173" s="249"/>
      <c r="R173" s="249"/>
      <c r="S173" s="249"/>
      <c r="T173" s="250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1" t="s">
        <v>175</v>
      </c>
      <c r="AU173" s="251" t="s">
        <v>85</v>
      </c>
      <c r="AV173" s="14" t="s">
        <v>85</v>
      </c>
      <c r="AW173" s="14" t="s">
        <v>39</v>
      </c>
      <c r="AX173" s="14" t="s">
        <v>77</v>
      </c>
      <c r="AY173" s="251" t="s">
        <v>164</v>
      </c>
    </row>
    <row r="174" s="15" customFormat="1">
      <c r="A174" s="15"/>
      <c r="B174" s="252"/>
      <c r="C174" s="253"/>
      <c r="D174" s="226" t="s">
        <v>175</v>
      </c>
      <c r="E174" s="254" t="s">
        <v>20</v>
      </c>
      <c r="F174" s="255" t="s">
        <v>225</v>
      </c>
      <c r="G174" s="253"/>
      <c r="H174" s="256">
        <v>147.69</v>
      </c>
      <c r="I174" s="257"/>
      <c r="J174" s="253"/>
      <c r="K174" s="253"/>
      <c r="L174" s="258"/>
      <c r="M174" s="259"/>
      <c r="N174" s="260"/>
      <c r="O174" s="260"/>
      <c r="P174" s="260"/>
      <c r="Q174" s="260"/>
      <c r="R174" s="260"/>
      <c r="S174" s="260"/>
      <c r="T174" s="261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62" t="s">
        <v>175</v>
      </c>
      <c r="AU174" s="262" t="s">
        <v>85</v>
      </c>
      <c r="AV174" s="15" t="s">
        <v>171</v>
      </c>
      <c r="AW174" s="15" t="s">
        <v>39</v>
      </c>
      <c r="AX174" s="15" t="s">
        <v>22</v>
      </c>
      <c r="AY174" s="262" t="s">
        <v>164</v>
      </c>
    </row>
    <row r="175" s="2" customFormat="1" ht="14.4" customHeight="1">
      <c r="A175" s="39"/>
      <c r="B175" s="40"/>
      <c r="C175" s="213" t="s">
        <v>278</v>
      </c>
      <c r="D175" s="213" t="s">
        <v>166</v>
      </c>
      <c r="E175" s="214" t="s">
        <v>315</v>
      </c>
      <c r="F175" s="215" t="s">
        <v>316</v>
      </c>
      <c r="G175" s="216" t="s">
        <v>169</v>
      </c>
      <c r="H175" s="217">
        <v>5005</v>
      </c>
      <c r="I175" s="218"/>
      <c r="J175" s="219">
        <f>ROUND(I175*H175,2)</f>
        <v>0</v>
      </c>
      <c r="K175" s="215" t="s">
        <v>170</v>
      </c>
      <c r="L175" s="45"/>
      <c r="M175" s="220" t="s">
        <v>20</v>
      </c>
      <c r="N175" s="221" t="s">
        <v>48</v>
      </c>
      <c r="O175" s="85"/>
      <c r="P175" s="222">
        <f>O175*H175</f>
        <v>0</v>
      </c>
      <c r="Q175" s="222">
        <v>0</v>
      </c>
      <c r="R175" s="222">
        <f>Q175*H175</f>
        <v>0</v>
      </c>
      <c r="S175" s="222">
        <v>0</v>
      </c>
      <c r="T175" s="223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4" t="s">
        <v>171</v>
      </c>
      <c r="AT175" s="224" t="s">
        <v>166</v>
      </c>
      <c r="AU175" s="224" t="s">
        <v>85</v>
      </c>
      <c r="AY175" s="18" t="s">
        <v>164</v>
      </c>
      <c r="BE175" s="225">
        <f>IF(N175="základní",J175,0)</f>
        <v>0</v>
      </c>
      <c r="BF175" s="225">
        <f>IF(N175="snížená",J175,0)</f>
        <v>0</v>
      </c>
      <c r="BG175" s="225">
        <f>IF(N175="zákl. přenesená",J175,0)</f>
        <v>0</v>
      </c>
      <c r="BH175" s="225">
        <f>IF(N175="sníž. přenesená",J175,0)</f>
        <v>0</v>
      </c>
      <c r="BI175" s="225">
        <f>IF(N175="nulová",J175,0)</f>
        <v>0</v>
      </c>
      <c r="BJ175" s="18" t="s">
        <v>22</v>
      </c>
      <c r="BK175" s="225">
        <f>ROUND(I175*H175,2)</f>
        <v>0</v>
      </c>
      <c r="BL175" s="18" t="s">
        <v>171</v>
      </c>
      <c r="BM175" s="224" t="s">
        <v>1083</v>
      </c>
    </row>
    <row r="176" s="2" customFormat="1">
      <c r="A176" s="39"/>
      <c r="B176" s="40"/>
      <c r="C176" s="41"/>
      <c r="D176" s="226" t="s">
        <v>173</v>
      </c>
      <c r="E176" s="41"/>
      <c r="F176" s="227" t="s">
        <v>318</v>
      </c>
      <c r="G176" s="41"/>
      <c r="H176" s="41"/>
      <c r="I176" s="228"/>
      <c r="J176" s="41"/>
      <c r="K176" s="41"/>
      <c r="L176" s="45"/>
      <c r="M176" s="229"/>
      <c r="N176" s="230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173</v>
      </c>
      <c r="AU176" s="18" t="s">
        <v>85</v>
      </c>
    </row>
    <row r="177" s="13" customFormat="1">
      <c r="A177" s="13"/>
      <c r="B177" s="231"/>
      <c r="C177" s="232"/>
      <c r="D177" s="226" t="s">
        <v>175</v>
      </c>
      <c r="E177" s="233" t="s">
        <v>20</v>
      </c>
      <c r="F177" s="234" t="s">
        <v>319</v>
      </c>
      <c r="G177" s="232"/>
      <c r="H177" s="233" t="s">
        <v>20</v>
      </c>
      <c r="I177" s="235"/>
      <c r="J177" s="232"/>
      <c r="K177" s="232"/>
      <c r="L177" s="236"/>
      <c r="M177" s="237"/>
      <c r="N177" s="238"/>
      <c r="O177" s="238"/>
      <c r="P177" s="238"/>
      <c r="Q177" s="238"/>
      <c r="R177" s="238"/>
      <c r="S177" s="238"/>
      <c r="T177" s="239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40" t="s">
        <v>175</v>
      </c>
      <c r="AU177" s="240" t="s">
        <v>85</v>
      </c>
      <c r="AV177" s="13" t="s">
        <v>22</v>
      </c>
      <c r="AW177" s="13" t="s">
        <v>39</v>
      </c>
      <c r="AX177" s="13" t="s">
        <v>77</v>
      </c>
      <c r="AY177" s="240" t="s">
        <v>164</v>
      </c>
    </row>
    <row r="178" s="14" customFormat="1">
      <c r="A178" s="14"/>
      <c r="B178" s="241"/>
      <c r="C178" s="242"/>
      <c r="D178" s="226" t="s">
        <v>175</v>
      </c>
      <c r="E178" s="243" t="s">
        <v>20</v>
      </c>
      <c r="F178" s="244" t="s">
        <v>1084</v>
      </c>
      <c r="G178" s="242"/>
      <c r="H178" s="245">
        <v>5005</v>
      </c>
      <c r="I178" s="246"/>
      <c r="J178" s="242"/>
      <c r="K178" s="242"/>
      <c r="L178" s="247"/>
      <c r="M178" s="248"/>
      <c r="N178" s="249"/>
      <c r="O178" s="249"/>
      <c r="P178" s="249"/>
      <c r="Q178" s="249"/>
      <c r="R178" s="249"/>
      <c r="S178" s="249"/>
      <c r="T178" s="250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1" t="s">
        <v>175</v>
      </c>
      <c r="AU178" s="251" t="s">
        <v>85</v>
      </c>
      <c r="AV178" s="14" t="s">
        <v>85</v>
      </c>
      <c r="AW178" s="14" t="s">
        <v>39</v>
      </c>
      <c r="AX178" s="14" t="s">
        <v>22</v>
      </c>
      <c r="AY178" s="251" t="s">
        <v>164</v>
      </c>
    </row>
    <row r="179" s="2" customFormat="1" ht="14.4" customHeight="1">
      <c r="A179" s="39"/>
      <c r="B179" s="40"/>
      <c r="C179" s="213" t="s">
        <v>8</v>
      </c>
      <c r="D179" s="213" t="s">
        <v>166</v>
      </c>
      <c r="E179" s="214" t="s">
        <v>322</v>
      </c>
      <c r="F179" s="215" t="s">
        <v>323</v>
      </c>
      <c r="G179" s="216" t="s">
        <v>169</v>
      </c>
      <c r="H179" s="217">
        <v>2771.9000000000001</v>
      </c>
      <c r="I179" s="218"/>
      <c r="J179" s="219">
        <f>ROUND(I179*H179,2)</f>
        <v>0</v>
      </c>
      <c r="K179" s="215" t="s">
        <v>170</v>
      </c>
      <c r="L179" s="45"/>
      <c r="M179" s="220" t="s">
        <v>20</v>
      </c>
      <c r="N179" s="221" t="s">
        <v>48</v>
      </c>
      <c r="O179" s="85"/>
      <c r="P179" s="222">
        <f>O179*H179</f>
        <v>0</v>
      </c>
      <c r="Q179" s="222">
        <v>0</v>
      </c>
      <c r="R179" s="222">
        <f>Q179*H179</f>
        <v>0</v>
      </c>
      <c r="S179" s="222">
        <v>0</v>
      </c>
      <c r="T179" s="223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4" t="s">
        <v>171</v>
      </c>
      <c r="AT179" s="224" t="s">
        <v>166</v>
      </c>
      <c r="AU179" s="224" t="s">
        <v>85</v>
      </c>
      <c r="AY179" s="18" t="s">
        <v>164</v>
      </c>
      <c r="BE179" s="225">
        <f>IF(N179="základní",J179,0)</f>
        <v>0</v>
      </c>
      <c r="BF179" s="225">
        <f>IF(N179="snížená",J179,0)</f>
        <v>0</v>
      </c>
      <c r="BG179" s="225">
        <f>IF(N179="zákl. přenesená",J179,0)</f>
        <v>0</v>
      </c>
      <c r="BH179" s="225">
        <f>IF(N179="sníž. přenesená",J179,0)</f>
        <v>0</v>
      </c>
      <c r="BI179" s="225">
        <f>IF(N179="nulová",J179,0)</f>
        <v>0</v>
      </c>
      <c r="BJ179" s="18" t="s">
        <v>22</v>
      </c>
      <c r="BK179" s="225">
        <f>ROUND(I179*H179,2)</f>
        <v>0</v>
      </c>
      <c r="BL179" s="18" t="s">
        <v>171</v>
      </c>
      <c r="BM179" s="224" t="s">
        <v>1085</v>
      </c>
    </row>
    <row r="180" s="2" customFormat="1">
      <c r="A180" s="39"/>
      <c r="B180" s="40"/>
      <c r="C180" s="41"/>
      <c r="D180" s="226" t="s">
        <v>173</v>
      </c>
      <c r="E180" s="41"/>
      <c r="F180" s="227" t="s">
        <v>325</v>
      </c>
      <c r="G180" s="41"/>
      <c r="H180" s="41"/>
      <c r="I180" s="228"/>
      <c r="J180" s="41"/>
      <c r="K180" s="41"/>
      <c r="L180" s="45"/>
      <c r="M180" s="229"/>
      <c r="N180" s="230"/>
      <c r="O180" s="85"/>
      <c r="P180" s="85"/>
      <c r="Q180" s="85"/>
      <c r="R180" s="85"/>
      <c r="S180" s="85"/>
      <c r="T180" s="86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T180" s="18" t="s">
        <v>173</v>
      </c>
      <c r="AU180" s="18" t="s">
        <v>85</v>
      </c>
    </row>
    <row r="181" s="13" customFormat="1">
      <c r="A181" s="13"/>
      <c r="B181" s="231"/>
      <c r="C181" s="232"/>
      <c r="D181" s="226" t="s">
        <v>175</v>
      </c>
      <c r="E181" s="233" t="s">
        <v>20</v>
      </c>
      <c r="F181" s="234" t="s">
        <v>326</v>
      </c>
      <c r="G181" s="232"/>
      <c r="H181" s="233" t="s">
        <v>20</v>
      </c>
      <c r="I181" s="235"/>
      <c r="J181" s="232"/>
      <c r="K181" s="232"/>
      <c r="L181" s="236"/>
      <c r="M181" s="237"/>
      <c r="N181" s="238"/>
      <c r="O181" s="238"/>
      <c r="P181" s="238"/>
      <c r="Q181" s="238"/>
      <c r="R181" s="238"/>
      <c r="S181" s="238"/>
      <c r="T181" s="239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0" t="s">
        <v>175</v>
      </c>
      <c r="AU181" s="240" t="s">
        <v>85</v>
      </c>
      <c r="AV181" s="13" t="s">
        <v>22</v>
      </c>
      <c r="AW181" s="13" t="s">
        <v>39</v>
      </c>
      <c r="AX181" s="13" t="s">
        <v>77</v>
      </c>
      <c r="AY181" s="240" t="s">
        <v>164</v>
      </c>
    </row>
    <row r="182" s="13" customFormat="1">
      <c r="A182" s="13"/>
      <c r="B182" s="231"/>
      <c r="C182" s="232"/>
      <c r="D182" s="226" t="s">
        <v>175</v>
      </c>
      <c r="E182" s="233" t="s">
        <v>20</v>
      </c>
      <c r="F182" s="234" t="s">
        <v>327</v>
      </c>
      <c r="G182" s="232"/>
      <c r="H182" s="233" t="s">
        <v>20</v>
      </c>
      <c r="I182" s="235"/>
      <c r="J182" s="232"/>
      <c r="K182" s="232"/>
      <c r="L182" s="236"/>
      <c r="M182" s="237"/>
      <c r="N182" s="238"/>
      <c r="O182" s="238"/>
      <c r="P182" s="238"/>
      <c r="Q182" s="238"/>
      <c r="R182" s="238"/>
      <c r="S182" s="238"/>
      <c r="T182" s="23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0" t="s">
        <v>175</v>
      </c>
      <c r="AU182" s="240" t="s">
        <v>85</v>
      </c>
      <c r="AV182" s="13" t="s">
        <v>22</v>
      </c>
      <c r="AW182" s="13" t="s">
        <v>39</v>
      </c>
      <c r="AX182" s="13" t="s">
        <v>77</v>
      </c>
      <c r="AY182" s="240" t="s">
        <v>164</v>
      </c>
    </row>
    <row r="183" s="14" customFormat="1">
      <c r="A183" s="14"/>
      <c r="B183" s="241"/>
      <c r="C183" s="242"/>
      <c r="D183" s="226" t="s">
        <v>175</v>
      </c>
      <c r="E183" s="243" t="s">
        <v>20</v>
      </c>
      <c r="F183" s="244" t="s">
        <v>1086</v>
      </c>
      <c r="G183" s="242"/>
      <c r="H183" s="245">
        <v>2771.9000000000001</v>
      </c>
      <c r="I183" s="246"/>
      <c r="J183" s="242"/>
      <c r="K183" s="242"/>
      <c r="L183" s="247"/>
      <c r="M183" s="248"/>
      <c r="N183" s="249"/>
      <c r="O183" s="249"/>
      <c r="P183" s="249"/>
      <c r="Q183" s="249"/>
      <c r="R183" s="249"/>
      <c r="S183" s="249"/>
      <c r="T183" s="250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1" t="s">
        <v>175</v>
      </c>
      <c r="AU183" s="251" t="s">
        <v>85</v>
      </c>
      <c r="AV183" s="14" t="s">
        <v>85</v>
      </c>
      <c r="AW183" s="14" t="s">
        <v>39</v>
      </c>
      <c r="AX183" s="14" t="s">
        <v>22</v>
      </c>
      <c r="AY183" s="251" t="s">
        <v>164</v>
      </c>
    </row>
    <row r="184" s="2" customFormat="1" ht="14.4" customHeight="1">
      <c r="A184" s="39"/>
      <c r="B184" s="40"/>
      <c r="C184" s="213" t="s">
        <v>291</v>
      </c>
      <c r="D184" s="213" t="s">
        <v>166</v>
      </c>
      <c r="E184" s="214" t="s">
        <v>329</v>
      </c>
      <c r="F184" s="215" t="s">
        <v>330</v>
      </c>
      <c r="G184" s="216" t="s">
        <v>169</v>
      </c>
      <c r="H184" s="217">
        <v>793.10000000000002</v>
      </c>
      <c r="I184" s="218"/>
      <c r="J184" s="219">
        <f>ROUND(I184*H184,2)</f>
        <v>0</v>
      </c>
      <c r="K184" s="215" t="s">
        <v>170</v>
      </c>
      <c r="L184" s="45"/>
      <c r="M184" s="220" t="s">
        <v>20</v>
      </c>
      <c r="N184" s="221" t="s">
        <v>48</v>
      </c>
      <c r="O184" s="85"/>
      <c r="P184" s="222">
        <f>O184*H184</f>
        <v>0</v>
      </c>
      <c r="Q184" s="222">
        <v>0</v>
      </c>
      <c r="R184" s="222">
        <f>Q184*H184</f>
        <v>0</v>
      </c>
      <c r="S184" s="222">
        <v>0</v>
      </c>
      <c r="T184" s="223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24" t="s">
        <v>171</v>
      </c>
      <c r="AT184" s="224" t="s">
        <v>166</v>
      </c>
      <c r="AU184" s="224" t="s">
        <v>85</v>
      </c>
      <c r="AY184" s="18" t="s">
        <v>164</v>
      </c>
      <c r="BE184" s="225">
        <f>IF(N184="základní",J184,0)</f>
        <v>0</v>
      </c>
      <c r="BF184" s="225">
        <f>IF(N184="snížená",J184,0)</f>
        <v>0</v>
      </c>
      <c r="BG184" s="225">
        <f>IF(N184="zákl. přenesená",J184,0)</f>
        <v>0</v>
      </c>
      <c r="BH184" s="225">
        <f>IF(N184="sníž. přenesená",J184,0)</f>
        <v>0</v>
      </c>
      <c r="BI184" s="225">
        <f>IF(N184="nulová",J184,0)</f>
        <v>0</v>
      </c>
      <c r="BJ184" s="18" t="s">
        <v>22</v>
      </c>
      <c r="BK184" s="225">
        <f>ROUND(I184*H184,2)</f>
        <v>0</v>
      </c>
      <c r="BL184" s="18" t="s">
        <v>171</v>
      </c>
      <c r="BM184" s="224" t="s">
        <v>1087</v>
      </c>
    </row>
    <row r="185" s="2" customFormat="1">
      <c r="A185" s="39"/>
      <c r="B185" s="40"/>
      <c r="C185" s="41"/>
      <c r="D185" s="226" t="s">
        <v>173</v>
      </c>
      <c r="E185" s="41"/>
      <c r="F185" s="227" t="s">
        <v>332</v>
      </c>
      <c r="G185" s="41"/>
      <c r="H185" s="41"/>
      <c r="I185" s="228"/>
      <c r="J185" s="41"/>
      <c r="K185" s="41"/>
      <c r="L185" s="45"/>
      <c r="M185" s="229"/>
      <c r="N185" s="230"/>
      <c r="O185" s="85"/>
      <c r="P185" s="85"/>
      <c r="Q185" s="85"/>
      <c r="R185" s="85"/>
      <c r="S185" s="85"/>
      <c r="T185" s="86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T185" s="18" t="s">
        <v>173</v>
      </c>
      <c r="AU185" s="18" t="s">
        <v>85</v>
      </c>
    </row>
    <row r="186" s="13" customFormat="1">
      <c r="A186" s="13"/>
      <c r="B186" s="231"/>
      <c r="C186" s="232"/>
      <c r="D186" s="226" t="s">
        <v>175</v>
      </c>
      <c r="E186" s="233" t="s">
        <v>20</v>
      </c>
      <c r="F186" s="234" t="s">
        <v>333</v>
      </c>
      <c r="G186" s="232"/>
      <c r="H186" s="233" t="s">
        <v>20</v>
      </c>
      <c r="I186" s="235"/>
      <c r="J186" s="232"/>
      <c r="K186" s="232"/>
      <c r="L186" s="236"/>
      <c r="M186" s="237"/>
      <c r="N186" s="238"/>
      <c r="O186" s="238"/>
      <c r="P186" s="238"/>
      <c r="Q186" s="238"/>
      <c r="R186" s="238"/>
      <c r="S186" s="238"/>
      <c r="T186" s="239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0" t="s">
        <v>175</v>
      </c>
      <c r="AU186" s="240" t="s">
        <v>85</v>
      </c>
      <c r="AV186" s="13" t="s">
        <v>22</v>
      </c>
      <c r="AW186" s="13" t="s">
        <v>39</v>
      </c>
      <c r="AX186" s="13" t="s">
        <v>77</v>
      </c>
      <c r="AY186" s="240" t="s">
        <v>164</v>
      </c>
    </row>
    <row r="187" s="14" customFormat="1">
      <c r="A187" s="14"/>
      <c r="B187" s="241"/>
      <c r="C187" s="242"/>
      <c r="D187" s="226" t="s">
        <v>175</v>
      </c>
      <c r="E187" s="243" t="s">
        <v>20</v>
      </c>
      <c r="F187" s="244" t="s">
        <v>1088</v>
      </c>
      <c r="G187" s="242"/>
      <c r="H187" s="245">
        <v>793.10000000000002</v>
      </c>
      <c r="I187" s="246"/>
      <c r="J187" s="242"/>
      <c r="K187" s="242"/>
      <c r="L187" s="247"/>
      <c r="M187" s="248"/>
      <c r="N187" s="249"/>
      <c r="O187" s="249"/>
      <c r="P187" s="249"/>
      <c r="Q187" s="249"/>
      <c r="R187" s="249"/>
      <c r="S187" s="249"/>
      <c r="T187" s="250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1" t="s">
        <v>175</v>
      </c>
      <c r="AU187" s="251" t="s">
        <v>85</v>
      </c>
      <c r="AV187" s="14" t="s">
        <v>85</v>
      </c>
      <c r="AW187" s="14" t="s">
        <v>39</v>
      </c>
      <c r="AX187" s="14" t="s">
        <v>22</v>
      </c>
      <c r="AY187" s="251" t="s">
        <v>164</v>
      </c>
    </row>
    <row r="188" s="2" customFormat="1" ht="14.4" customHeight="1">
      <c r="A188" s="39"/>
      <c r="B188" s="40"/>
      <c r="C188" s="213" t="s">
        <v>298</v>
      </c>
      <c r="D188" s="213" t="s">
        <v>166</v>
      </c>
      <c r="E188" s="214" t="s">
        <v>896</v>
      </c>
      <c r="F188" s="215" t="s">
        <v>897</v>
      </c>
      <c r="G188" s="216" t="s">
        <v>169</v>
      </c>
      <c r="H188" s="217">
        <v>425</v>
      </c>
      <c r="I188" s="218"/>
      <c r="J188" s="219">
        <f>ROUND(I188*H188,2)</f>
        <v>0</v>
      </c>
      <c r="K188" s="215" t="s">
        <v>170</v>
      </c>
      <c r="L188" s="45"/>
      <c r="M188" s="220" t="s">
        <v>20</v>
      </c>
      <c r="N188" s="221" t="s">
        <v>48</v>
      </c>
      <c r="O188" s="85"/>
      <c r="P188" s="222">
        <f>O188*H188</f>
        <v>0</v>
      </c>
      <c r="Q188" s="222">
        <v>0</v>
      </c>
      <c r="R188" s="222">
        <f>Q188*H188</f>
        <v>0</v>
      </c>
      <c r="S188" s="222">
        <v>0</v>
      </c>
      <c r="T188" s="223">
        <f>S188*H188</f>
        <v>0</v>
      </c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R188" s="224" t="s">
        <v>171</v>
      </c>
      <c r="AT188" s="224" t="s">
        <v>166</v>
      </c>
      <c r="AU188" s="224" t="s">
        <v>85</v>
      </c>
      <c r="AY188" s="18" t="s">
        <v>164</v>
      </c>
      <c r="BE188" s="225">
        <f>IF(N188="základní",J188,0)</f>
        <v>0</v>
      </c>
      <c r="BF188" s="225">
        <f>IF(N188="snížená",J188,0)</f>
        <v>0</v>
      </c>
      <c r="BG188" s="225">
        <f>IF(N188="zákl. přenesená",J188,0)</f>
        <v>0</v>
      </c>
      <c r="BH188" s="225">
        <f>IF(N188="sníž. přenesená",J188,0)</f>
        <v>0</v>
      </c>
      <c r="BI188" s="225">
        <f>IF(N188="nulová",J188,0)</f>
        <v>0</v>
      </c>
      <c r="BJ188" s="18" t="s">
        <v>22</v>
      </c>
      <c r="BK188" s="225">
        <f>ROUND(I188*H188,2)</f>
        <v>0</v>
      </c>
      <c r="BL188" s="18" t="s">
        <v>171</v>
      </c>
      <c r="BM188" s="224" t="s">
        <v>1089</v>
      </c>
    </row>
    <row r="189" s="2" customFormat="1">
      <c r="A189" s="39"/>
      <c r="B189" s="40"/>
      <c r="C189" s="41"/>
      <c r="D189" s="226" t="s">
        <v>173</v>
      </c>
      <c r="E189" s="41"/>
      <c r="F189" s="227" t="s">
        <v>899</v>
      </c>
      <c r="G189" s="41"/>
      <c r="H189" s="41"/>
      <c r="I189" s="228"/>
      <c r="J189" s="41"/>
      <c r="K189" s="41"/>
      <c r="L189" s="45"/>
      <c r="M189" s="229"/>
      <c r="N189" s="230"/>
      <c r="O189" s="85"/>
      <c r="P189" s="85"/>
      <c r="Q189" s="85"/>
      <c r="R189" s="85"/>
      <c r="S189" s="85"/>
      <c r="T189" s="86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T189" s="18" t="s">
        <v>173</v>
      </c>
      <c r="AU189" s="18" t="s">
        <v>85</v>
      </c>
    </row>
    <row r="190" s="13" customFormat="1">
      <c r="A190" s="13"/>
      <c r="B190" s="231"/>
      <c r="C190" s="232"/>
      <c r="D190" s="226" t="s">
        <v>175</v>
      </c>
      <c r="E190" s="233" t="s">
        <v>20</v>
      </c>
      <c r="F190" s="234" t="s">
        <v>349</v>
      </c>
      <c r="G190" s="232"/>
      <c r="H190" s="233" t="s">
        <v>20</v>
      </c>
      <c r="I190" s="235"/>
      <c r="J190" s="232"/>
      <c r="K190" s="232"/>
      <c r="L190" s="236"/>
      <c r="M190" s="237"/>
      <c r="N190" s="238"/>
      <c r="O190" s="238"/>
      <c r="P190" s="238"/>
      <c r="Q190" s="238"/>
      <c r="R190" s="238"/>
      <c r="S190" s="238"/>
      <c r="T190" s="23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0" t="s">
        <v>175</v>
      </c>
      <c r="AU190" s="240" t="s">
        <v>85</v>
      </c>
      <c r="AV190" s="13" t="s">
        <v>22</v>
      </c>
      <c r="AW190" s="13" t="s">
        <v>39</v>
      </c>
      <c r="AX190" s="13" t="s">
        <v>77</v>
      </c>
      <c r="AY190" s="240" t="s">
        <v>164</v>
      </c>
    </row>
    <row r="191" s="14" customFormat="1">
      <c r="A191" s="14"/>
      <c r="B191" s="241"/>
      <c r="C191" s="242"/>
      <c r="D191" s="226" t="s">
        <v>175</v>
      </c>
      <c r="E191" s="243" t="s">
        <v>20</v>
      </c>
      <c r="F191" s="244" t="s">
        <v>1090</v>
      </c>
      <c r="G191" s="242"/>
      <c r="H191" s="245">
        <v>425</v>
      </c>
      <c r="I191" s="246"/>
      <c r="J191" s="242"/>
      <c r="K191" s="242"/>
      <c r="L191" s="247"/>
      <c r="M191" s="248"/>
      <c r="N191" s="249"/>
      <c r="O191" s="249"/>
      <c r="P191" s="249"/>
      <c r="Q191" s="249"/>
      <c r="R191" s="249"/>
      <c r="S191" s="249"/>
      <c r="T191" s="250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1" t="s">
        <v>175</v>
      </c>
      <c r="AU191" s="251" t="s">
        <v>85</v>
      </c>
      <c r="AV191" s="14" t="s">
        <v>85</v>
      </c>
      <c r="AW191" s="14" t="s">
        <v>39</v>
      </c>
      <c r="AX191" s="14" t="s">
        <v>22</v>
      </c>
      <c r="AY191" s="251" t="s">
        <v>164</v>
      </c>
    </row>
    <row r="192" s="2" customFormat="1" ht="14.4" customHeight="1">
      <c r="A192" s="39"/>
      <c r="B192" s="40"/>
      <c r="C192" s="213" t="s">
        <v>305</v>
      </c>
      <c r="D192" s="213" t="s">
        <v>166</v>
      </c>
      <c r="E192" s="214" t="s">
        <v>336</v>
      </c>
      <c r="F192" s="215" t="s">
        <v>337</v>
      </c>
      <c r="G192" s="216" t="s">
        <v>169</v>
      </c>
      <c r="H192" s="217">
        <v>3565</v>
      </c>
      <c r="I192" s="218"/>
      <c r="J192" s="219">
        <f>ROUND(I192*H192,2)</f>
        <v>0</v>
      </c>
      <c r="K192" s="215" t="s">
        <v>170</v>
      </c>
      <c r="L192" s="45"/>
      <c r="M192" s="220" t="s">
        <v>20</v>
      </c>
      <c r="N192" s="221" t="s">
        <v>48</v>
      </c>
      <c r="O192" s="85"/>
      <c r="P192" s="222">
        <f>O192*H192</f>
        <v>0</v>
      </c>
      <c r="Q192" s="222">
        <v>0</v>
      </c>
      <c r="R192" s="222">
        <f>Q192*H192</f>
        <v>0</v>
      </c>
      <c r="S192" s="222">
        <v>0</v>
      </c>
      <c r="T192" s="223">
        <f>S192*H192</f>
        <v>0</v>
      </c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R192" s="224" t="s">
        <v>171</v>
      </c>
      <c r="AT192" s="224" t="s">
        <v>166</v>
      </c>
      <c r="AU192" s="224" t="s">
        <v>85</v>
      </c>
      <c r="AY192" s="18" t="s">
        <v>164</v>
      </c>
      <c r="BE192" s="225">
        <f>IF(N192="základní",J192,0)</f>
        <v>0</v>
      </c>
      <c r="BF192" s="225">
        <f>IF(N192="snížená",J192,0)</f>
        <v>0</v>
      </c>
      <c r="BG192" s="225">
        <f>IF(N192="zákl. přenesená",J192,0)</f>
        <v>0</v>
      </c>
      <c r="BH192" s="225">
        <f>IF(N192="sníž. přenesená",J192,0)</f>
        <v>0</v>
      </c>
      <c r="BI192" s="225">
        <f>IF(N192="nulová",J192,0)</f>
        <v>0</v>
      </c>
      <c r="BJ192" s="18" t="s">
        <v>22</v>
      </c>
      <c r="BK192" s="225">
        <f>ROUND(I192*H192,2)</f>
        <v>0</v>
      </c>
      <c r="BL192" s="18" t="s">
        <v>171</v>
      </c>
      <c r="BM192" s="224" t="s">
        <v>1091</v>
      </c>
    </row>
    <row r="193" s="2" customFormat="1">
      <c r="A193" s="39"/>
      <c r="B193" s="40"/>
      <c r="C193" s="41"/>
      <c r="D193" s="226" t="s">
        <v>173</v>
      </c>
      <c r="E193" s="41"/>
      <c r="F193" s="227" t="s">
        <v>339</v>
      </c>
      <c r="G193" s="41"/>
      <c r="H193" s="41"/>
      <c r="I193" s="228"/>
      <c r="J193" s="41"/>
      <c r="K193" s="41"/>
      <c r="L193" s="45"/>
      <c r="M193" s="229"/>
      <c r="N193" s="230"/>
      <c r="O193" s="85"/>
      <c r="P193" s="85"/>
      <c r="Q193" s="85"/>
      <c r="R193" s="85"/>
      <c r="S193" s="85"/>
      <c r="T193" s="86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T193" s="18" t="s">
        <v>173</v>
      </c>
      <c r="AU193" s="18" t="s">
        <v>85</v>
      </c>
    </row>
    <row r="194" s="13" customFormat="1">
      <c r="A194" s="13"/>
      <c r="B194" s="231"/>
      <c r="C194" s="232"/>
      <c r="D194" s="226" t="s">
        <v>175</v>
      </c>
      <c r="E194" s="233" t="s">
        <v>20</v>
      </c>
      <c r="F194" s="234" t="s">
        <v>340</v>
      </c>
      <c r="G194" s="232"/>
      <c r="H194" s="233" t="s">
        <v>20</v>
      </c>
      <c r="I194" s="235"/>
      <c r="J194" s="232"/>
      <c r="K194" s="232"/>
      <c r="L194" s="236"/>
      <c r="M194" s="237"/>
      <c r="N194" s="238"/>
      <c r="O194" s="238"/>
      <c r="P194" s="238"/>
      <c r="Q194" s="238"/>
      <c r="R194" s="238"/>
      <c r="S194" s="238"/>
      <c r="T194" s="239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0" t="s">
        <v>175</v>
      </c>
      <c r="AU194" s="240" t="s">
        <v>85</v>
      </c>
      <c r="AV194" s="13" t="s">
        <v>22</v>
      </c>
      <c r="AW194" s="13" t="s">
        <v>39</v>
      </c>
      <c r="AX194" s="13" t="s">
        <v>77</v>
      </c>
      <c r="AY194" s="240" t="s">
        <v>164</v>
      </c>
    </row>
    <row r="195" s="14" customFormat="1">
      <c r="A195" s="14"/>
      <c r="B195" s="241"/>
      <c r="C195" s="242"/>
      <c r="D195" s="226" t="s">
        <v>175</v>
      </c>
      <c r="E195" s="243" t="s">
        <v>20</v>
      </c>
      <c r="F195" s="244" t="s">
        <v>1092</v>
      </c>
      <c r="G195" s="242"/>
      <c r="H195" s="245">
        <v>3565</v>
      </c>
      <c r="I195" s="246"/>
      <c r="J195" s="242"/>
      <c r="K195" s="242"/>
      <c r="L195" s="247"/>
      <c r="M195" s="248"/>
      <c r="N195" s="249"/>
      <c r="O195" s="249"/>
      <c r="P195" s="249"/>
      <c r="Q195" s="249"/>
      <c r="R195" s="249"/>
      <c r="S195" s="249"/>
      <c r="T195" s="250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1" t="s">
        <v>175</v>
      </c>
      <c r="AU195" s="251" t="s">
        <v>85</v>
      </c>
      <c r="AV195" s="14" t="s">
        <v>85</v>
      </c>
      <c r="AW195" s="14" t="s">
        <v>39</v>
      </c>
      <c r="AX195" s="14" t="s">
        <v>22</v>
      </c>
      <c r="AY195" s="251" t="s">
        <v>164</v>
      </c>
    </row>
    <row r="196" s="2" customFormat="1" ht="14.4" customHeight="1">
      <c r="A196" s="39"/>
      <c r="B196" s="40"/>
      <c r="C196" s="263" t="s">
        <v>314</v>
      </c>
      <c r="D196" s="263" t="s">
        <v>270</v>
      </c>
      <c r="E196" s="264" t="s">
        <v>352</v>
      </c>
      <c r="F196" s="265" t="s">
        <v>353</v>
      </c>
      <c r="G196" s="266" t="s">
        <v>354</v>
      </c>
      <c r="H196" s="267">
        <v>36.719999999999999</v>
      </c>
      <c r="I196" s="268"/>
      <c r="J196" s="269">
        <f>ROUND(I196*H196,2)</f>
        <v>0</v>
      </c>
      <c r="K196" s="265" t="s">
        <v>170</v>
      </c>
      <c r="L196" s="270"/>
      <c r="M196" s="271" t="s">
        <v>20</v>
      </c>
      <c r="N196" s="272" t="s">
        <v>48</v>
      </c>
      <c r="O196" s="85"/>
      <c r="P196" s="222">
        <f>O196*H196</f>
        <v>0</v>
      </c>
      <c r="Q196" s="222">
        <v>0.001</v>
      </c>
      <c r="R196" s="222">
        <f>Q196*H196</f>
        <v>0.036720000000000003</v>
      </c>
      <c r="S196" s="222">
        <v>0</v>
      </c>
      <c r="T196" s="223">
        <f>S196*H196</f>
        <v>0</v>
      </c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R196" s="224" t="s">
        <v>226</v>
      </c>
      <c r="AT196" s="224" t="s">
        <v>270</v>
      </c>
      <c r="AU196" s="224" t="s">
        <v>85</v>
      </c>
      <c r="AY196" s="18" t="s">
        <v>164</v>
      </c>
      <c r="BE196" s="225">
        <f>IF(N196="základní",J196,0)</f>
        <v>0</v>
      </c>
      <c r="BF196" s="225">
        <f>IF(N196="snížená",J196,0)</f>
        <v>0</v>
      </c>
      <c r="BG196" s="225">
        <f>IF(N196="zákl. přenesená",J196,0)</f>
        <v>0</v>
      </c>
      <c r="BH196" s="225">
        <f>IF(N196="sníž. přenesená",J196,0)</f>
        <v>0</v>
      </c>
      <c r="BI196" s="225">
        <f>IF(N196="nulová",J196,0)</f>
        <v>0</v>
      </c>
      <c r="BJ196" s="18" t="s">
        <v>22</v>
      </c>
      <c r="BK196" s="225">
        <f>ROUND(I196*H196,2)</f>
        <v>0</v>
      </c>
      <c r="BL196" s="18" t="s">
        <v>171</v>
      </c>
      <c r="BM196" s="224" t="s">
        <v>1093</v>
      </c>
    </row>
    <row r="197" s="2" customFormat="1">
      <c r="A197" s="39"/>
      <c r="B197" s="40"/>
      <c r="C197" s="41"/>
      <c r="D197" s="226" t="s">
        <v>173</v>
      </c>
      <c r="E197" s="41"/>
      <c r="F197" s="227" t="s">
        <v>353</v>
      </c>
      <c r="G197" s="41"/>
      <c r="H197" s="41"/>
      <c r="I197" s="228"/>
      <c r="J197" s="41"/>
      <c r="K197" s="41"/>
      <c r="L197" s="45"/>
      <c r="M197" s="229"/>
      <c r="N197" s="230"/>
      <c r="O197" s="85"/>
      <c r="P197" s="85"/>
      <c r="Q197" s="85"/>
      <c r="R197" s="85"/>
      <c r="S197" s="85"/>
      <c r="T197" s="86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T197" s="18" t="s">
        <v>173</v>
      </c>
      <c r="AU197" s="18" t="s">
        <v>85</v>
      </c>
    </row>
    <row r="198" s="13" customFormat="1">
      <c r="A198" s="13"/>
      <c r="B198" s="231"/>
      <c r="C198" s="232"/>
      <c r="D198" s="226" t="s">
        <v>175</v>
      </c>
      <c r="E198" s="233" t="s">
        <v>20</v>
      </c>
      <c r="F198" s="234" t="s">
        <v>356</v>
      </c>
      <c r="G198" s="232"/>
      <c r="H198" s="233" t="s">
        <v>20</v>
      </c>
      <c r="I198" s="235"/>
      <c r="J198" s="232"/>
      <c r="K198" s="232"/>
      <c r="L198" s="236"/>
      <c r="M198" s="237"/>
      <c r="N198" s="238"/>
      <c r="O198" s="238"/>
      <c r="P198" s="238"/>
      <c r="Q198" s="238"/>
      <c r="R198" s="238"/>
      <c r="S198" s="238"/>
      <c r="T198" s="239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0" t="s">
        <v>175</v>
      </c>
      <c r="AU198" s="240" t="s">
        <v>85</v>
      </c>
      <c r="AV198" s="13" t="s">
        <v>22</v>
      </c>
      <c r="AW198" s="13" t="s">
        <v>39</v>
      </c>
      <c r="AX198" s="13" t="s">
        <v>77</v>
      </c>
      <c r="AY198" s="240" t="s">
        <v>164</v>
      </c>
    </row>
    <row r="199" s="14" customFormat="1">
      <c r="A199" s="14"/>
      <c r="B199" s="241"/>
      <c r="C199" s="242"/>
      <c r="D199" s="226" t="s">
        <v>175</v>
      </c>
      <c r="E199" s="243" t="s">
        <v>20</v>
      </c>
      <c r="F199" s="244" t="s">
        <v>1094</v>
      </c>
      <c r="G199" s="242"/>
      <c r="H199" s="245">
        <v>36.719999999999999</v>
      </c>
      <c r="I199" s="246"/>
      <c r="J199" s="242"/>
      <c r="K199" s="242"/>
      <c r="L199" s="247"/>
      <c r="M199" s="248"/>
      <c r="N199" s="249"/>
      <c r="O199" s="249"/>
      <c r="P199" s="249"/>
      <c r="Q199" s="249"/>
      <c r="R199" s="249"/>
      <c r="S199" s="249"/>
      <c r="T199" s="250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1" t="s">
        <v>175</v>
      </c>
      <c r="AU199" s="251" t="s">
        <v>85</v>
      </c>
      <c r="AV199" s="14" t="s">
        <v>85</v>
      </c>
      <c r="AW199" s="14" t="s">
        <v>39</v>
      </c>
      <c r="AX199" s="14" t="s">
        <v>22</v>
      </c>
      <c r="AY199" s="251" t="s">
        <v>164</v>
      </c>
    </row>
    <row r="200" s="2" customFormat="1" ht="14.4" customHeight="1">
      <c r="A200" s="39"/>
      <c r="B200" s="40"/>
      <c r="C200" s="263" t="s">
        <v>321</v>
      </c>
      <c r="D200" s="263" t="s">
        <v>270</v>
      </c>
      <c r="E200" s="264" t="s">
        <v>359</v>
      </c>
      <c r="F200" s="265" t="s">
        <v>360</v>
      </c>
      <c r="G200" s="266" t="s">
        <v>354</v>
      </c>
      <c r="H200" s="267">
        <v>13.132999999999999</v>
      </c>
      <c r="I200" s="268"/>
      <c r="J200" s="269">
        <f>ROUND(I200*H200,2)</f>
        <v>0</v>
      </c>
      <c r="K200" s="265" t="s">
        <v>170</v>
      </c>
      <c r="L200" s="270"/>
      <c r="M200" s="271" t="s">
        <v>20</v>
      </c>
      <c r="N200" s="272" t="s">
        <v>48</v>
      </c>
      <c r="O200" s="85"/>
      <c r="P200" s="222">
        <f>O200*H200</f>
        <v>0</v>
      </c>
      <c r="Q200" s="222">
        <v>0.001</v>
      </c>
      <c r="R200" s="222">
        <f>Q200*H200</f>
        <v>0.013132999999999999</v>
      </c>
      <c r="S200" s="222">
        <v>0</v>
      </c>
      <c r="T200" s="223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24" t="s">
        <v>226</v>
      </c>
      <c r="AT200" s="224" t="s">
        <v>270</v>
      </c>
      <c r="AU200" s="224" t="s">
        <v>85</v>
      </c>
      <c r="AY200" s="18" t="s">
        <v>164</v>
      </c>
      <c r="BE200" s="225">
        <f>IF(N200="základní",J200,0)</f>
        <v>0</v>
      </c>
      <c r="BF200" s="225">
        <f>IF(N200="snížená",J200,0)</f>
        <v>0</v>
      </c>
      <c r="BG200" s="225">
        <f>IF(N200="zákl. přenesená",J200,0)</f>
        <v>0</v>
      </c>
      <c r="BH200" s="225">
        <f>IF(N200="sníž. přenesená",J200,0)</f>
        <v>0</v>
      </c>
      <c r="BI200" s="225">
        <f>IF(N200="nulová",J200,0)</f>
        <v>0</v>
      </c>
      <c r="BJ200" s="18" t="s">
        <v>22</v>
      </c>
      <c r="BK200" s="225">
        <f>ROUND(I200*H200,2)</f>
        <v>0</v>
      </c>
      <c r="BL200" s="18" t="s">
        <v>171</v>
      </c>
      <c r="BM200" s="224" t="s">
        <v>1095</v>
      </c>
    </row>
    <row r="201" s="2" customFormat="1">
      <c r="A201" s="39"/>
      <c r="B201" s="40"/>
      <c r="C201" s="41"/>
      <c r="D201" s="226" t="s">
        <v>173</v>
      </c>
      <c r="E201" s="41"/>
      <c r="F201" s="227" t="s">
        <v>360</v>
      </c>
      <c r="G201" s="41"/>
      <c r="H201" s="41"/>
      <c r="I201" s="228"/>
      <c r="J201" s="41"/>
      <c r="K201" s="41"/>
      <c r="L201" s="45"/>
      <c r="M201" s="229"/>
      <c r="N201" s="230"/>
      <c r="O201" s="85"/>
      <c r="P201" s="85"/>
      <c r="Q201" s="85"/>
      <c r="R201" s="85"/>
      <c r="S201" s="85"/>
      <c r="T201" s="86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T201" s="18" t="s">
        <v>173</v>
      </c>
      <c r="AU201" s="18" t="s">
        <v>85</v>
      </c>
    </row>
    <row r="202" s="13" customFormat="1">
      <c r="A202" s="13"/>
      <c r="B202" s="231"/>
      <c r="C202" s="232"/>
      <c r="D202" s="226" t="s">
        <v>175</v>
      </c>
      <c r="E202" s="233" t="s">
        <v>20</v>
      </c>
      <c r="F202" s="234" t="s">
        <v>362</v>
      </c>
      <c r="G202" s="232"/>
      <c r="H202" s="233" t="s">
        <v>20</v>
      </c>
      <c r="I202" s="235"/>
      <c r="J202" s="232"/>
      <c r="K202" s="232"/>
      <c r="L202" s="236"/>
      <c r="M202" s="237"/>
      <c r="N202" s="238"/>
      <c r="O202" s="238"/>
      <c r="P202" s="238"/>
      <c r="Q202" s="238"/>
      <c r="R202" s="238"/>
      <c r="S202" s="238"/>
      <c r="T202" s="239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0" t="s">
        <v>175</v>
      </c>
      <c r="AU202" s="240" t="s">
        <v>85</v>
      </c>
      <c r="AV202" s="13" t="s">
        <v>22</v>
      </c>
      <c r="AW202" s="13" t="s">
        <v>39</v>
      </c>
      <c r="AX202" s="13" t="s">
        <v>77</v>
      </c>
      <c r="AY202" s="240" t="s">
        <v>164</v>
      </c>
    </row>
    <row r="203" s="14" customFormat="1">
      <c r="A203" s="14"/>
      <c r="B203" s="241"/>
      <c r="C203" s="242"/>
      <c r="D203" s="226" t="s">
        <v>175</v>
      </c>
      <c r="E203" s="243" t="s">
        <v>20</v>
      </c>
      <c r="F203" s="244" t="s">
        <v>1096</v>
      </c>
      <c r="G203" s="242"/>
      <c r="H203" s="245">
        <v>13.132999999999999</v>
      </c>
      <c r="I203" s="246"/>
      <c r="J203" s="242"/>
      <c r="K203" s="242"/>
      <c r="L203" s="247"/>
      <c r="M203" s="248"/>
      <c r="N203" s="249"/>
      <c r="O203" s="249"/>
      <c r="P203" s="249"/>
      <c r="Q203" s="249"/>
      <c r="R203" s="249"/>
      <c r="S203" s="249"/>
      <c r="T203" s="250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1" t="s">
        <v>175</v>
      </c>
      <c r="AU203" s="251" t="s">
        <v>85</v>
      </c>
      <c r="AV203" s="14" t="s">
        <v>85</v>
      </c>
      <c r="AW203" s="14" t="s">
        <v>39</v>
      </c>
      <c r="AX203" s="14" t="s">
        <v>22</v>
      </c>
      <c r="AY203" s="251" t="s">
        <v>164</v>
      </c>
    </row>
    <row r="204" s="2" customFormat="1" ht="14.4" customHeight="1">
      <c r="A204" s="39"/>
      <c r="B204" s="40"/>
      <c r="C204" s="213" t="s">
        <v>7</v>
      </c>
      <c r="D204" s="213" t="s">
        <v>166</v>
      </c>
      <c r="E204" s="214" t="s">
        <v>299</v>
      </c>
      <c r="F204" s="215" t="s">
        <v>300</v>
      </c>
      <c r="G204" s="216" t="s">
        <v>169</v>
      </c>
      <c r="H204" s="217">
        <v>160</v>
      </c>
      <c r="I204" s="218"/>
      <c r="J204" s="219">
        <f>ROUND(I204*H204,2)</f>
        <v>0</v>
      </c>
      <c r="K204" s="215" t="s">
        <v>170</v>
      </c>
      <c r="L204" s="45"/>
      <c r="M204" s="220" t="s">
        <v>20</v>
      </c>
      <c r="N204" s="221" t="s">
        <v>48</v>
      </c>
      <c r="O204" s="85"/>
      <c r="P204" s="222">
        <f>O204*H204</f>
        <v>0</v>
      </c>
      <c r="Q204" s="222">
        <v>0</v>
      </c>
      <c r="R204" s="222">
        <f>Q204*H204</f>
        <v>0</v>
      </c>
      <c r="S204" s="222">
        <v>0</v>
      </c>
      <c r="T204" s="223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24" t="s">
        <v>171</v>
      </c>
      <c r="AT204" s="224" t="s">
        <v>166</v>
      </c>
      <c r="AU204" s="224" t="s">
        <v>85</v>
      </c>
      <c r="AY204" s="18" t="s">
        <v>164</v>
      </c>
      <c r="BE204" s="225">
        <f>IF(N204="základní",J204,0)</f>
        <v>0</v>
      </c>
      <c r="BF204" s="225">
        <f>IF(N204="snížená",J204,0)</f>
        <v>0</v>
      </c>
      <c r="BG204" s="225">
        <f>IF(N204="zákl. přenesená",J204,0)</f>
        <v>0</v>
      </c>
      <c r="BH204" s="225">
        <f>IF(N204="sníž. přenesená",J204,0)</f>
        <v>0</v>
      </c>
      <c r="BI204" s="225">
        <f>IF(N204="nulová",J204,0)</f>
        <v>0</v>
      </c>
      <c r="BJ204" s="18" t="s">
        <v>22</v>
      </c>
      <c r="BK204" s="225">
        <f>ROUND(I204*H204,2)</f>
        <v>0</v>
      </c>
      <c r="BL204" s="18" t="s">
        <v>171</v>
      </c>
      <c r="BM204" s="224" t="s">
        <v>1097</v>
      </c>
    </row>
    <row r="205" s="2" customFormat="1">
      <c r="A205" s="39"/>
      <c r="B205" s="40"/>
      <c r="C205" s="41"/>
      <c r="D205" s="226" t="s">
        <v>173</v>
      </c>
      <c r="E205" s="41"/>
      <c r="F205" s="227" t="s">
        <v>302</v>
      </c>
      <c r="G205" s="41"/>
      <c r="H205" s="41"/>
      <c r="I205" s="228"/>
      <c r="J205" s="41"/>
      <c r="K205" s="41"/>
      <c r="L205" s="45"/>
      <c r="M205" s="229"/>
      <c r="N205" s="230"/>
      <c r="O205" s="85"/>
      <c r="P205" s="85"/>
      <c r="Q205" s="85"/>
      <c r="R205" s="85"/>
      <c r="S205" s="85"/>
      <c r="T205" s="86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T205" s="18" t="s">
        <v>173</v>
      </c>
      <c r="AU205" s="18" t="s">
        <v>85</v>
      </c>
    </row>
    <row r="206" s="13" customFormat="1">
      <c r="A206" s="13"/>
      <c r="B206" s="231"/>
      <c r="C206" s="232"/>
      <c r="D206" s="226" t="s">
        <v>175</v>
      </c>
      <c r="E206" s="233" t="s">
        <v>20</v>
      </c>
      <c r="F206" s="234" t="s">
        <v>303</v>
      </c>
      <c r="G206" s="232"/>
      <c r="H206" s="233" t="s">
        <v>20</v>
      </c>
      <c r="I206" s="235"/>
      <c r="J206" s="232"/>
      <c r="K206" s="232"/>
      <c r="L206" s="236"/>
      <c r="M206" s="237"/>
      <c r="N206" s="238"/>
      <c r="O206" s="238"/>
      <c r="P206" s="238"/>
      <c r="Q206" s="238"/>
      <c r="R206" s="238"/>
      <c r="S206" s="238"/>
      <c r="T206" s="23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0" t="s">
        <v>175</v>
      </c>
      <c r="AU206" s="240" t="s">
        <v>85</v>
      </c>
      <c r="AV206" s="13" t="s">
        <v>22</v>
      </c>
      <c r="AW206" s="13" t="s">
        <v>39</v>
      </c>
      <c r="AX206" s="13" t="s">
        <v>77</v>
      </c>
      <c r="AY206" s="240" t="s">
        <v>164</v>
      </c>
    </row>
    <row r="207" s="14" customFormat="1">
      <c r="A207" s="14"/>
      <c r="B207" s="241"/>
      <c r="C207" s="242"/>
      <c r="D207" s="226" t="s">
        <v>175</v>
      </c>
      <c r="E207" s="243" t="s">
        <v>20</v>
      </c>
      <c r="F207" s="244" t="s">
        <v>1098</v>
      </c>
      <c r="G207" s="242"/>
      <c r="H207" s="245">
        <v>160</v>
      </c>
      <c r="I207" s="246"/>
      <c r="J207" s="242"/>
      <c r="K207" s="242"/>
      <c r="L207" s="247"/>
      <c r="M207" s="248"/>
      <c r="N207" s="249"/>
      <c r="O207" s="249"/>
      <c r="P207" s="249"/>
      <c r="Q207" s="249"/>
      <c r="R207" s="249"/>
      <c r="S207" s="249"/>
      <c r="T207" s="250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1" t="s">
        <v>175</v>
      </c>
      <c r="AU207" s="251" t="s">
        <v>85</v>
      </c>
      <c r="AV207" s="14" t="s">
        <v>85</v>
      </c>
      <c r="AW207" s="14" t="s">
        <v>39</v>
      </c>
      <c r="AX207" s="14" t="s">
        <v>22</v>
      </c>
      <c r="AY207" s="251" t="s">
        <v>164</v>
      </c>
    </row>
    <row r="208" s="2" customFormat="1" ht="14.4" customHeight="1">
      <c r="A208" s="39"/>
      <c r="B208" s="40"/>
      <c r="C208" s="213" t="s">
        <v>335</v>
      </c>
      <c r="D208" s="213" t="s">
        <v>166</v>
      </c>
      <c r="E208" s="214" t="s">
        <v>365</v>
      </c>
      <c r="F208" s="215" t="s">
        <v>366</v>
      </c>
      <c r="G208" s="216" t="s">
        <v>169</v>
      </c>
      <c r="H208" s="217">
        <v>1058.0999999999999</v>
      </c>
      <c r="I208" s="218"/>
      <c r="J208" s="219">
        <f>ROUND(I208*H208,2)</f>
        <v>0</v>
      </c>
      <c r="K208" s="215" t="s">
        <v>170</v>
      </c>
      <c r="L208" s="45"/>
      <c r="M208" s="220" t="s">
        <v>20</v>
      </c>
      <c r="N208" s="221" t="s">
        <v>48</v>
      </c>
      <c r="O208" s="85"/>
      <c r="P208" s="222">
        <f>O208*H208</f>
        <v>0</v>
      </c>
      <c r="Q208" s="222">
        <v>0</v>
      </c>
      <c r="R208" s="222">
        <f>Q208*H208</f>
        <v>0</v>
      </c>
      <c r="S208" s="222">
        <v>0</v>
      </c>
      <c r="T208" s="223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4" t="s">
        <v>171</v>
      </c>
      <c r="AT208" s="224" t="s">
        <v>166</v>
      </c>
      <c r="AU208" s="224" t="s">
        <v>85</v>
      </c>
      <c r="AY208" s="18" t="s">
        <v>164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22</v>
      </c>
      <c r="BK208" s="225">
        <f>ROUND(I208*H208,2)</f>
        <v>0</v>
      </c>
      <c r="BL208" s="18" t="s">
        <v>171</v>
      </c>
      <c r="BM208" s="224" t="s">
        <v>1099</v>
      </c>
    </row>
    <row r="209" s="2" customFormat="1">
      <c r="A209" s="39"/>
      <c r="B209" s="40"/>
      <c r="C209" s="41"/>
      <c r="D209" s="226" t="s">
        <v>173</v>
      </c>
      <c r="E209" s="41"/>
      <c r="F209" s="227" t="s">
        <v>368</v>
      </c>
      <c r="G209" s="41"/>
      <c r="H209" s="41"/>
      <c r="I209" s="228"/>
      <c r="J209" s="41"/>
      <c r="K209" s="41"/>
      <c r="L209" s="45"/>
      <c r="M209" s="229"/>
      <c r="N209" s="230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173</v>
      </c>
      <c r="AU209" s="18" t="s">
        <v>85</v>
      </c>
    </row>
    <row r="210" s="13" customFormat="1">
      <c r="A210" s="13"/>
      <c r="B210" s="231"/>
      <c r="C210" s="232"/>
      <c r="D210" s="226" t="s">
        <v>175</v>
      </c>
      <c r="E210" s="233" t="s">
        <v>20</v>
      </c>
      <c r="F210" s="234" t="s">
        <v>303</v>
      </c>
      <c r="G210" s="232"/>
      <c r="H210" s="233" t="s">
        <v>20</v>
      </c>
      <c r="I210" s="235"/>
      <c r="J210" s="232"/>
      <c r="K210" s="232"/>
      <c r="L210" s="236"/>
      <c r="M210" s="237"/>
      <c r="N210" s="238"/>
      <c r="O210" s="238"/>
      <c r="P210" s="238"/>
      <c r="Q210" s="238"/>
      <c r="R210" s="238"/>
      <c r="S210" s="238"/>
      <c r="T210" s="23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0" t="s">
        <v>175</v>
      </c>
      <c r="AU210" s="240" t="s">
        <v>85</v>
      </c>
      <c r="AV210" s="13" t="s">
        <v>22</v>
      </c>
      <c r="AW210" s="13" t="s">
        <v>39</v>
      </c>
      <c r="AX210" s="13" t="s">
        <v>77</v>
      </c>
      <c r="AY210" s="240" t="s">
        <v>164</v>
      </c>
    </row>
    <row r="211" s="14" customFormat="1">
      <c r="A211" s="14"/>
      <c r="B211" s="241"/>
      <c r="C211" s="242"/>
      <c r="D211" s="226" t="s">
        <v>175</v>
      </c>
      <c r="E211" s="243" t="s">
        <v>20</v>
      </c>
      <c r="F211" s="244" t="s">
        <v>1100</v>
      </c>
      <c r="G211" s="242"/>
      <c r="H211" s="245">
        <v>265</v>
      </c>
      <c r="I211" s="246"/>
      <c r="J211" s="242"/>
      <c r="K211" s="242"/>
      <c r="L211" s="247"/>
      <c r="M211" s="248"/>
      <c r="N211" s="249"/>
      <c r="O211" s="249"/>
      <c r="P211" s="249"/>
      <c r="Q211" s="249"/>
      <c r="R211" s="249"/>
      <c r="S211" s="249"/>
      <c r="T211" s="250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1" t="s">
        <v>175</v>
      </c>
      <c r="AU211" s="251" t="s">
        <v>85</v>
      </c>
      <c r="AV211" s="14" t="s">
        <v>85</v>
      </c>
      <c r="AW211" s="14" t="s">
        <v>39</v>
      </c>
      <c r="AX211" s="14" t="s">
        <v>77</v>
      </c>
      <c r="AY211" s="251" t="s">
        <v>164</v>
      </c>
    </row>
    <row r="212" s="13" customFormat="1">
      <c r="A212" s="13"/>
      <c r="B212" s="231"/>
      <c r="C212" s="232"/>
      <c r="D212" s="226" t="s">
        <v>175</v>
      </c>
      <c r="E212" s="233" t="s">
        <v>20</v>
      </c>
      <c r="F212" s="234" t="s">
        <v>370</v>
      </c>
      <c r="G212" s="232"/>
      <c r="H212" s="233" t="s">
        <v>20</v>
      </c>
      <c r="I212" s="235"/>
      <c r="J212" s="232"/>
      <c r="K212" s="232"/>
      <c r="L212" s="236"/>
      <c r="M212" s="237"/>
      <c r="N212" s="238"/>
      <c r="O212" s="238"/>
      <c r="P212" s="238"/>
      <c r="Q212" s="238"/>
      <c r="R212" s="238"/>
      <c r="S212" s="238"/>
      <c r="T212" s="23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0" t="s">
        <v>175</v>
      </c>
      <c r="AU212" s="240" t="s">
        <v>85</v>
      </c>
      <c r="AV212" s="13" t="s">
        <v>22</v>
      </c>
      <c r="AW212" s="13" t="s">
        <v>39</v>
      </c>
      <c r="AX212" s="13" t="s">
        <v>77</v>
      </c>
      <c r="AY212" s="240" t="s">
        <v>164</v>
      </c>
    </row>
    <row r="213" s="14" customFormat="1">
      <c r="A213" s="14"/>
      <c r="B213" s="241"/>
      <c r="C213" s="242"/>
      <c r="D213" s="226" t="s">
        <v>175</v>
      </c>
      <c r="E213" s="243" t="s">
        <v>20</v>
      </c>
      <c r="F213" s="244" t="s">
        <v>1088</v>
      </c>
      <c r="G213" s="242"/>
      <c r="H213" s="245">
        <v>793.10000000000002</v>
      </c>
      <c r="I213" s="246"/>
      <c r="J213" s="242"/>
      <c r="K213" s="242"/>
      <c r="L213" s="247"/>
      <c r="M213" s="248"/>
      <c r="N213" s="249"/>
      <c r="O213" s="249"/>
      <c r="P213" s="249"/>
      <c r="Q213" s="249"/>
      <c r="R213" s="249"/>
      <c r="S213" s="249"/>
      <c r="T213" s="250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1" t="s">
        <v>175</v>
      </c>
      <c r="AU213" s="251" t="s">
        <v>85</v>
      </c>
      <c r="AV213" s="14" t="s">
        <v>85</v>
      </c>
      <c r="AW213" s="14" t="s">
        <v>39</v>
      </c>
      <c r="AX213" s="14" t="s">
        <v>77</v>
      </c>
      <c r="AY213" s="251" t="s">
        <v>164</v>
      </c>
    </row>
    <row r="214" s="15" customFormat="1">
      <c r="A214" s="15"/>
      <c r="B214" s="252"/>
      <c r="C214" s="253"/>
      <c r="D214" s="226" t="s">
        <v>175</v>
      </c>
      <c r="E214" s="254" t="s">
        <v>20</v>
      </c>
      <c r="F214" s="255" t="s">
        <v>225</v>
      </c>
      <c r="G214" s="253"/>
      <c r="H214" s="256">
        <v>1058.0999999999999</v>
      </c>
      <c r="I214" s="257"/>
      <c r="J214" s="253"/>
      <c r="K214" s="253"/>
      <c r="L214" s="258"/>
      <c r="M214" s="259"/>
      <c r="N214" s="260"/>
      <c r="O214" s="260"/>
      <c r="P214" s="260"/>
      <c r="Q214" s="260"/>
      <c r="R214" s="260"/>
      <c r="S214" s="260"/>
      <c r="T214" s="261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62" t="s">
        <v>175</v>
      </c>
      <c r="AU214" s="262" t="s">
        <v>85</v>
      </c>
      <c r="AV214" s="15" t="s">
        <v>171</v>
      </c>
      <c r="AW214" s="15" t="s">
        <v>39</v>
      </c>
      <c r="AX214" s="15" t="s">
        <v>22</v>
      </c>
      <c r="AY214" s="262" t="s">
        <v>164</v>
      </c>
    </row>
    <row r="215" s="2" customFormat="1" ht="14.4" customHeight="1">
      <c r="A215" s="39"/>
      <c r="B215" s="40"/>
      <c r="C215" s="213" t="s">
        <v>344</v>
      </c>
      <c r="D215" s="213" t="s">
        <v>166</v>
      </c>
      <c r="E215" s="214" t="s">
        <v>908</v>
      </c>
      <c r="F215" s="215" t="s">
        <v>909</v>
      </c>
      <c r="G215" s="216" t="s">
        <v>169</v>
      </c>
      <c r="H215" s="217">
        <v>425</v>
      </c>
      <c r="I215" s="218"/>
      <c r="J215" s="219">
        <f>ROUND(I215*H215,2)</f>
        <v>0</v>
      </c>
      <c r="K215" s="215" t="s">
        <v>170</v>
      </c>
      <c r="L215" s="45"/>
      <c r="M215" s="220" t="s">
        <v>20</v>
      </c>
      <c r="N215" s="221" t="s">
        <v>48</v>
      </c>
      <c r="O215" s="85"/>
      <c r="P215" s="222">
        <f>O215*H215</f>
        <v>0</v>
      </c>
      <c r="Q215" s="222">
        <v>0</v>
      </c>
      <c r="R215" s="222">
        <f>Q215*H215</f>
        <v>0</v>
      </c>
      <c r="S215" s="222">
        <v>0</v>
      </c>
      <c r="T215" s="223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4" t="s">
        <v>171</v>
      </c>
      <c r="AT215" s="224" t="s">
        <v>166</v>
      </c>
      <c r="AU215" s="224" t="s">
        <v>85</v>
      </c>
      <c r="AY215" s="18" t="s">
        <v>164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8" t="s">
        <v>22</v>
      </c>
      <c r="BK215" s="225">
        <f>ROUND(I215*H215,2)</f>
        <v>0</v>
      </c>
      <c r="BL215" s="18" t="s">
        <v>171</v>
      </c>
      <c r="BM215" s="224" t="s">
        <v>1101</v>
      </c>
    </row>
    <row r="216" s="2" customFormat="1">
      <c r="A216" s="39"/>
      <c r="B216" s="40"/>
      <c r="C216" s="41"/>
      <c r="D216" s="226" t="s">
        <v>173</v>
      </c>
      <c r="E216" s="41"/>
      <c r="F216" s="227" t="s">
        <v>911</v>
      </c>
      <c r="G216" s="41"/>
      <c r="H216" s="41"/>
      <c r="I216" s="228"/>
      <c r="J216" s="41"/>
      <c r="K216" s="41"/>
      <c r="L216" s="45"/>
      <c r="M216" s="229"/>
      <c r="N216" s="230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173</v>
      </c>
      <c r="AU216" s="18" t="s">
        <v>85</v>
      </c>
    </row>
    <row r="217" s="13" customFormat="1">
      <c r="A217" s="13"/>
      <c r="B217" s="231"/>
      <c r="C217" s="232"/>
      <c r="D217" s="226" t="s">
        <v>175</v>
      </c>
      <c r="E217" s="233" t="s">
        <v>20</v>
      </c>
      <c r="F217" s="234" t="s">
        <v>376</v>
      </c>
      <c r="G217" s="232"/>
      <c r="H217" s="233" t="s">
        <v>20</v>
      </c>
      <c r="I217" s="235"/>
      <c r="J217" s="232"/>
      <c r="K217" s="232"/>
      <c r="L217" s="236"/>
      <c r="M217" s="237"/>
      <c r="N217" s="238"/>
      <c r="O217" s="238"/>
      <c r="P217" s="238"/>
      <c r="Q217" s="238"/>
      <c r="R217" s="238"/>
      <c r="S217" s="238"/>
      <c r="T217" s="23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0" t="s">
        <v>175</v>
      </c>
      <c r="AU217" s="240" t="s">
        <v>85</v>
      </c>
      <c r="AV217" s="13" t="s">
        <v>22</v>
      </c>
      <c r="AW217" s="13" t="s">
        <v>39</v>
      </c>
      <c r="AX217" s="13" t="s">
        <v>77</v>
      </c>
      <c r="AY217" s="240" t="s">
        <v>164</v>
      </c>
    </row>
    <row r="218" s="14" customFormat="1">
      <c r="A218" s="14"/>
      <c r="B218" s="241"/>
      <c r="C218" s="242"/>
      <c r="D218" s="226" t="s">
        <v>175</v>
      </c>
      <c r="E218" s="243" t="s">
        <v>20</v>
      </c>
      <c r="F218" s="244" t="s">
        <v>1090</v>
      </c>
      <c r="G218" s="242"/>
      <c r="H218" s="245">
        <v>425</v>
      </c>
      <c r="I218" s="246"/>
      <c r="J218" s="242"/>
      <c r="K218" s="242"/>
      <c r="L218" s="247"/>
      <c r="M218" s="248"/>
      <c r="N218" s="249"/>
      <c r="O218" s="249"/>
      <c r="P218" s="249"/>
      <c r="Q218" s="249"/>
      <c r="R218" s="249"/>
      <c r="S218" s="249"/>
      <c r="T218" s="250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1" t="s">
        <v>175</v>
      </c>
      <c r="AU218" s="251" t="s">
        <v>85</v>
      </c>
      <c r="AV218" s="14" t="s">
        <v>85</v>
      </c>
      <c r="AW218" s="14" t="s">
        <v>39</v>
      </c>
      <c r="AX218" s="14" t="s">
        <v>22</v>
      </c>
      <c r="AY218" s="251" t="s">
        <v>164</v>
      </c>
    </row>
    <row r="219" s="2" customFormat="1" ht="14.4" customHeight="1">
      <c r="A219" s="39"/>
      <c r="B219" s="40"/>
      <c r="C219" s="213" t="s">
        <v>351</v>
      </c>
      <c r="D219" s="213" t="s">
        <v>166</v>
      </c>
      <c r="E219" s="214" t="s">
        <v>378</v>
      </c>
      <c r="F219" s="215" t="s">
        <v>379</v>
      </c>
      <c r="G219" s="216" t="s">
        <v>169</v>
      </c>
      <c r="H219" s="217">
        <v>2771.9000000000001</v>
      </c>
      <c r="I219" s="218"/>
      <c r="J219" s="219">
        <f>ROUND(I219*H219,2)</f>
        <v>0</v>
      </c>
      <c r="K219" s="215" t="s">
        <v>170</v>
      </c>
      <c r="L219" s="45"/>
      <c r="M219" s="220" t="s">
        <v>20</v>
      </c>
      <c r="N219" s="221" t="s">
        <v>48</v>
      </c>
      <c r="O219" s="85"/>
      <c r="P219" s="222">
        <f>O219*H219</f>
        <v>0</v>
      </c>
      <c r="Q219" s="222">
        <v>0</v>
      </c>
      <c r="R219" s="222">
        <f>Q219*H219</f>
        <v>0</v>
      </c>
      <c r="S219" s="222">
        <v>0</v>
      </c>
      <c r="T219" s="223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24" t="s">
        <v>171</v>
      </c>
      <c r="AT219" s="224" t="s">
        <v>166</v>
      </c>
      <c r="AU219" s="224" t="s">
        <v>85</v>
      </c>
      <c r="AY219" s="18" t="s">
        <v>164</v>
      </c>
      <c r="BE219" s="225">
        <f>IF(N219="základní",J219,0)</f>
        <v>0</v>
      </c>
      <c r="BF219" s="225">
        <f>IF(N219="snížená",J219,0)</f>
        <v>0</v>
      </c>
      <c r="BG219" s="225">
        <f>IF(N219="zákl. přenesená",J219,0)</f>
        <v>0</v>
      </c>
      <c r="BH219" s="225">
        <f>IF(N219="sníž. přenesená",J219,0)</f>
        <v>0</v>
      </c>
      <c r="BI219" s="225">
        <f>IF(N219="nulová",J219,0)</f>
        <v>0</v>
      </c>
      <c r="BJ219" s="18" t="s">
        <v>22</v>
      </c>
      <c r="BK219" s="225">
        <f>ROUND(I219*H219,2)</f>
        <v>0</v>
      </c>
      <c r="BL219" s="18" t="s">
        <v>171</v>
      </c>
      <c r="BM219" s="224" t="s">
        <v>1102</v>
      </c>
    </row>
    <row r="220" s="2" customFormat="1">
      <c r="A220" s="39"/>
      <c r="B220" s="40"/>
      <c r="C220" s="41"/>
      <c r="D220" s="226" t="s">
        <v>173</v>
      </c>
      <c r="E220" s="41"/>
      <c r="F220" s="227" t="s">
        <v>381</v>
      </c>
      <c r="G220" s="41"/>
      <c r="H220" s="41"/>
      <c r="I220" s="228"/>
      <c r="J220" s="41"/>
      <c r="K220" s="41"/>
      <c r="L220" s="45"/>
      <c r="M220" s="229"/>
      <c r="N220" s="230"/>
      <c r="O220" s="85"/>
      <c r="P220" s="85"/>
      <c r="Q220" s="85"/>
      <c r="R220" s="85"/>
      <c r="S220" s="85"/>
      <c r="T220" s="86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T220" s="18" t="s">
        <v>173</v>
      </c>
      <c r="AU220" s="18" t="s">
        <v>85</v>
      </c>
    </row>
    <row r="221" s="13" customFormat="1">
      <c r="A221" s="13"/>
      <c r="B221" s="231"/>
      <c r="C221" s="232"/>
      <c r="D221" s="226" t="s">
        <v>175</v>
      </c>
      <c r="E221" s="233" t="s">
        <v>20</v>
      </c>
      <c r="F221" s="234" t="s">
        <v>326</v>
      </c>
      <c r="G221" s="232"/>
      <c r="H221" s="233" t="s">
        <v>20</v>
      </c>
      <c r="I221" s="235"/>
      <c r="J221" s="232"/>
      <c r="K221" s="232"/>
      <c r="L221" s="236"/>
      <c r="M221" s="237"/>
      <c r="N221" s="238"/>
      <c r="O221" s="238"/>
      <c r="P221" s="238"/>
      <c r="Q221" s="238"/>
      <c r="R221" s="238"/>
      <c r="S221" s="238"/>
      <c r="T221" s="23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0" t="s">
        <v>175</v>
      </c>
      <c r="AU221" s="240" t="s">
        <v>85</v>
      </c>
      <c r="AV221" s="13" t="s">
        <v>22</v>
      </c>
      <c r="AW221" s="13" t="s">
        <v>39</v>
      </c>
      <c r="AX221" s="13" t="s">
        <v>77</v>
      </c>
      <c r="AY221" s="240" t="s">
        <v>164</v>
      </c>
    </row>
    <row r="222" s="13" customFormat="1">
      <c r="A222" s="13"/>
      <c r="B222" s="231"/>
      <c r="C222" s="232"/>
      <c r="D222" s="226" t="s">
        <v>175</v>
      </c>
      <c r="E222" s="233" t="s">
        <v>20</v>
      </c>
      <c r="F222" s="234" t="s">
        <v>327</v>
      </c>
      <c r="G222" s="232"/>
      <c r="H222" s="233" t="s">
        <v>20</v>
      </c>
      <c r="I222" s="235"/>
      <c r="J222" s="232"/>
      <c r="K222" s="232"/>
      <c r="L222" s="236"/>
      <c r="M222" s="237"/>
      <c r="N222" s="238"/>
      <c r="O222" s="238"/>
      <c r="P222" s="238"/>
      <c r="Q222" s="238"/>
      <c r="R222" s="238"/>
      <c r="S222" s="238"/>
      <c r="T222" s="239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0" t="s">
        <v>175</v>
      </c>
      <c r="AU222" s="240" t="s">
        <v>85</v>
      </c>
      <c r="AV222" s="13" t="s">
        <v>22</v>
      </c>
      <c r="AW222" s="13" t="s">
        <v>39</v>
      </c>
      <c r="AX222" s="13" t="s">
        <v>77</v>
      </c>
      <c r="AY222" s="240" t="s">
        <v>164</v>
      </c>
    </row>
    <row r="223" s="14" customFormat="1">
      <c r="A223" s="14"/>
      <c r="B223" s="241"/>
      <c r="C223" s="242"/>
      <c r="D223" s="226" t="s">
        <v>175</v>
      </c>
      <c r="E223" s="243" t="s">
        <v>20</v>
      </c>
      <c r="F223" s="244" t="s">
        <v>1086</v>
      </c>
      <c r="G223" s="242"/>
      <c r="H223" s="245">
        <v>2771.9000000000001</v>
      </c>
      <c r="I223" s="246"/>
      <c r="J223" s="242"/>
      <c r="K223" s="242"/>
      <c r="L223" s="247"/>
      <c r="M223" s="248"/>
      <c r="N223" s="249"/>
      <c r="O223" s="249"/>
      <c r="P223" s="249"/>
      <c r="Q223" s="249"/>
      <c r="R223" s="249"/>
      <c r="S223" s="249"/>
      <c r="T223" s="250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1" t="s">
        <v>175</v>
      </c>
      <c r="AU223" s="251" t="s">
        <v>85</v>
      </c>
      <c r="AV223" s="14" t="s">
        <v>85</v>
      </c>
      <c r="AW223" s="14" t="s">
        <v>39</v>
      </c>
      <c r="AX223" s="14" t="s">
        <v>22</v>
      </c>
      <c r="AY223" s="251" t="s">
        <v>164</v>
      </c>
    </row>
    <row r="224" s="2" customFormat="1" ht="14.4" customHeight="1">
      <c r="A224" s="39"/>
      <c r="B224" s="40"/>
      <c r="C224" s="213" t="s">
        <v>358</v>
      </c>
      <c r="D224" s="213" t="s">
        <v>166</v>
      </c>
      <c r="E224" s="214" t="s">
        <v>383</v>
      </c>
      <c r="F224" s="215" t="s">
        <v>384</v>
      </c>
      <c r="G224" s="216" t="s">
        <v>169</v>
      </c>
      <c r="H224" s="217">
        <v>8080</v>
      </c>
      <c r="I224" s="218"/>
      <c r="J224" s="219">
        <f>ROUND(I224*H224,2)</f>
        <v>0</v>
      </c>
      <c r="K224" s="215" t="s">
        <v>170</v>
      </c>
      <c r="L224" s="45"/>
      <c r="M224" s="220" t="s">
        <v>20</v>
      </c>
      <c r="N224" s="221" t="s">
        <v>48</v>
      </c>
      <c r="O224" s="85"/>
      <c r="P224" s="222">
        <f>O224*H224</f>
        <v>0</v>
      </c>
      <c r="Q224" s="222">
        <v>0</v>
      </c>
      <c r="R224" s="222">
        <f>Q224*H224</f>
        <v>0</v>
      </c>
      <c r="S224" s="222">
        <v>0</v>
      </c>
      <c r="T224" s="223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24" t="s">
        <v>171</v>
      </c>
      <c r="AT224" s="224" t="s">
        <v>166</v>
      </c>
      <c r="AU224" s="224" t="s">
        <v>85</v>
      </c>
      <c r="AY224" s="18" t="s">
        <v>164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8" t="s">
        <v>22</v>
      </c>
      <c r="BK224" s="225">
        <f>ROUND(I224*H224,2)</f>
        <v>0</v>
      </c>
      <c r="BL224" s="18" t="s">
        <v>171</v>
      </c>
      <c r="BM224" s="224" t="s">
        <v>1103</v>
      </c>
    </row>
    <row r="225" s="2" customFormat="1">
      <c r="A225" s="39"/>
      <c r="B225" s="40"/>
      <c r="C225" s="41"/>
      <c r="D225" s="226" t="s">
        <v>173</v>
      </c>
      <c r="E225" s="41"/>
      <c r="F225" s="227" t="s">
        <v>386</v>
      </c>
      <c r="G225" s="41"/>
      <c r="H225" s="41"/>
      <c r="I225" s="228"/>
      <c r="J225" s="41"/>
      <c r="K225" s="41"/>
      <c r="L225" s="45"/>
      <c r="M225" s="229"/>
      <c r="N225" s="230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173</v>
      </c>
      <c r="AU225" s="18" t="s">
        <v>85</v>
      </c>
    </row>
    <row r="226" s="13" customFormat="1">
      <c r="A226" s="13"/>
      <c r="B226" s="231"/>
      <c r="C226" s="232"/>
      <c r="D226" s="226" t="s">
        <v>175</v>
      </c>
      <c r="E226" s="233" t="s">
        <v>20</v>
      </c>
      <c r="F226" s="234" t="s">
        <v>1104</v>
      </c>
      <c r="G226" s="232"/>
      <c r="H226" s="233" t="s">
        <v>20</v>
      </c>
      <c r="I226" s="235"/>
      <c r="J226" s="232"/>
      <c r="K226" s="232"/>
      <c r="L226" s="236"/>
      <c r="M226" s="237"/>
      <c r="N226" s="238"/>
      <c r="O226" s="238"/>
      <c r="P226" s="238"/>
      <c r="Q226" s="238"/>
      <c r="R226" s="238"/>
      <c r="S226" s="238"/>
      <c r="T226" s="23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0" t="s">
        <v>175</v>
      </c>
      <c r="AU226" s="240" t="s">
        <v>85</v>
      </c>
      <c r="AV226" s="13" t="s">
        <v>22</v>
      </c>
      <c r="AW226" s="13" t="s">
        <v>39</v>
      </c>
      <c r="AX226" s="13" t="s">
        <v>77</v>
      </c>
      <c r="AY226" s="240" t="s">
        <v>164</v>
      </c>
    </row>
    <row r="227" s="14" customFormat="1">
      <c r="A227" s="14"/>
      <c r="B227" s="241"/>
      <c r="C227" s="242"/>
      <c r="D227" s="226" t="s">
        <v>175</v>
      </c>
      <c r="E227" s="243" t="s">
        <v>20</v>
      </c>
      <c r="F227" s="244" t="s">
        <v>1105</v>
      </c>
      <c r="G227" s="242"/>
      <c r="H227" s="245">
        <v>8080</v>
      </c>
      <c r="I227" s="246"/>
      <c r="J227" s="242"/>
      <c r="K227" s="242"/>
      <c r="L227" s="247"/>
      <c r="M227" s="248"/>
      <c r="N227" s="249"/>
      <c r="O227" s="249"/>
      <c r="P227" s="249"/>
      <c r="Q227" s="249"/>
      <c r="R227" s="249"/>
      <c r="S227" s="249"/>
      <c r="T227" s="250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1" t="s">
        <v>175</v>
      </c>
      <c r="AU227" s="251" t="s">
        <v>85</v>
      </c>
      <c r="AV227" s="14" t="s">
        <v>85</v>
      </c>
      <c r="AW227" s="14" t="s">
        <v>39</v>
      </c>
      <c r="AX227" s="14" t="s">
        <v>22</v>
      </c>
      <c r="AY227" s="251" t="s">
        <v>164</v>
      </c>
    </row>
    <row r="228" s="2" customFormat="1" ht="14.4" customHeight="1">
      <c r="A228" s="39"/>
      <c r="B228" s="40"/>
      <c r="C228" s="263" t="s">
        <v>364</v>
      </c>
      <c r="D228" s="263" t="s">
        <v>270</v>
      </c>
      <c r="E228" s="264" t="s">
        <v>390</v>
      </c>
      <c r="F228" s="265" t="s">
        <v>391</v>
      </c>
      <c r="G228" s="266" t="s">
        <v>392</v>
      </c>
      <c r="H228" s="267">
        <v>3</v>
      </c>
      <c r="I228" s="268"/>
      <c r="J228" s="269">
        <f>ROUND(I228*H228,2)</f>
        <v>0</v>
      </c>
      <c r="K228" s="265" t="s">
        <v>170</v>
      </c>
      <c r="L228" s="270"/>
      <c r="M228" s="271" t="s">
        <v>20</v>
      </c>
      <c r="N228" s="272" t="s">
        <v>48</v>
      </c>
      <c r="O228" s="85"/>
      <c r="P228" s="222">
        <f>O228*H228</f>
        <v>0</v>
      </c>
      <c r="Q228" s="222">
        <v>0.001</v>
      </c>
      <c r="R228" s="222">
        <f>Q228*H228</f>
        <v>0.0030000000000000001</v>
      </c>
      <c r="S228" s="222">
        <v>0</v>
      </c>
      <c r="T228" s="223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24" t="s">
        <v>226</v>
      </c>
      <c r="AT228" s="224" t="s">
        <v>270</v>
      </c>
      <c r="AU228" s="224" t="s">
        <v>85</v>
      </c>
      <c r="AY228" s="18" t="s">
        <v>164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8" t="s">
        <v>22</v>
      </c>
      <c r="BK228" s="225">
        <f>ROUND(I228*H228,2)</f>
        <v>0</v>
      </c>
      <c r="BL228" s="18" t="s">
        <v>171</v>
      </c>
      <c r="BM228" s="224" t="s">
        <v>1106</v>
      </c>
    </row>
    <row r="229" s="2" customFormat="1">
      <c r="A229" s="39"/>
      <c r="B229" s="40"/>
      <c r="C229" s="41"/>
      <c r="D229" s="226" t="s">
        <v>173</v>
      </c>
      <c r="E229" s="41"/>
      <c r="F229" s="227" t="s">
        <v>391</v>
      </c>
      <c r="G229" s="41"/>
      <c r="H229" s="41"/>
      <c r="I229" s="228"/>
      <c r="J229" s="41"/>
      <c r="K229" s="41"/>
      <c r="L229" s="45"/>
      <c r="M229" s="229"/>
      <c r="N229" s="230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173</v>
      </c>
      <c r="AU229" s="18" t="s">
        <v>85</v>
      </c>
    </row>
    <row r="230" s="13" customFormat="1">
      <c r="A230" s="13"/>
      <c r="B230" s="231"/>
      <c r="C230" s="232"/>
      <c r="D230" s="226" t="s">
        <v>175</v>
      </c>
      <c r="E230" s="233" t="s">
        <v>20</v>
      </c>
      <c r="F230" s="234" t="s">
        <v>1104</v>
      </c>
      <c r="G230" s="232"/>
      <c r="H230" s="233" t="s">
        <v>20</v>
      </c>
      <c r="I230" s="235"/>
      <c r="J230" s="232"/>
      <c r="K230" s="232"/>
      <c r="L230" s="236"/>
      <c r="M230" s="237"/>
      <c r="N230" s="238"/>
      <c r="O230" s="238"/>
      <c r="P230" s="238"/>
      <c r="Q230" s="238"/>
      <c r="R230" s="238"/>
      <c r="S230" s="238"/>
      <c r="T230" s="23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0" t="s">
        <v>175</v>
      </c>
      <c r="AU230" s="240" t="s">
        <v>85</v>
      </c>
      <c r="AV230" s="13" t="s">
        <v>22</v>
      </c>
      <c r="AW230" s="13" t="s">
        <v>39</v>
      </c>
      <c r="AX230" s="13" t="s">
        <v>77</v>
      </c>
      <c r="AY230" s="240" t="s">
        <v>164</v>
      </c>
    </row>
    <row r="231" s="14" customFormat="1">
      <c r="A231" s="14"/>
      <c r="B231" s="241"/>
      <c r="C231" s="242"/>
      <c r="D231" s="226" t="s">
        <v>175</v>
      </c>
      <c r="E231" s="243" t="s">
        <v>20</v>
      </c>
      <c r="F231" s="244" t="s">
        <v>1107</v>
      </c>
      <c r="G231" s="242"/>
      <c r="H231" s="245">
        <v>2.4239999999999999</v>
      </c>
      <c r="I231" s="246"/>
      <c r="J231" s="242"/>
      <c r="K231" s="242"/>
      <c r="L231" s="247"/>
      <c r="M231" s="248"/>
      <c r="N231" s="249"/>
      <c r="O231" s="249"/>
      <c r="P231" s="249"/>
      <c r="Q231" s="249"/>
      <c r="R231" s="249"/>
      <c r="S231" s="249"/>
      <c r="T231" s="250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1" t="s">
        <v>175</v>
      </c>
      <c r="AU231" s="251" t="s">
        <v>85</v>
      </c>
      <c r="AV231" s="14" t="s">
        <v>85</v>
      </c>
      <c r="AW231" s="14" t="s">
        <v>39</v>
      </c>
      <c r="AX231" s="14" t="s">
        <v>77</v>
      </c>
      <c r="AY231" s="251" t="s">
        <v>164</v>
      </c>
    </row>
    <row r="232" s="13" customFormat="1">
      <c r="A232" s="13"/>
      <c r="B232" s="231"/>
      <c r="C232" s="232"/>
      <c r="D232" s="226" t="s">
        <v>175</v>
      </c>
      <c r="E232" s="233" t="s">
        <v>20</v>
      </c>
      <c r="F232" s="234" t="s">
        <v>395</v>
      </c>
      <c r="G232" s="232"/>
      <c r="H232" s="233" t="s">
        <v>20</v>
      </c>
      <c r="I232" s="235"/>
      <c r="J232" s="232"/>
      <c r="K232" s="232"/>
      <c r="L232" s="236"/>
      <c r="M232" s="237"/>
      <c r="N232" s="238"/>
      <c r="O232" s="238"/>
      <c r="P232" s="238"/>
      <c r="Q232" s="238"/>
      <c r="R232" s="238"/>
      <c r="S232" s="238"/>
      <c r="T232" s="23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0" t="s">
        <v>175</v>
      </c>
      <c r="AU232" s="240" t="s">
        <v>85</v>
      </c>
      <c r="AV232" s="13" t="s">
        <v>22</v>
      </c>
      <c r="AW232" s="13" t="s">
        <v>39</v>
      </c>
      <c r="AX232" s="13" t="s">
        <v>77</v>
      </c>
      <c r="AY232" s="240" t="s">
        <v>164</v>
      </c>
    </row>
    <row r="233" s="14" customFormat="1">
      <c r="A233" s="14"/>
      <c r="B233" s="241"/>
      <c r="C233" s="242"/>
      <c r="D233" s="226" t="s">
        <v>175</v>
      </c>
      <c r="E233" s="243" t="s">
        <v>20</v>
      </c>
      <c r="F233" s="244" t="s">
        <v>1108</v>
      </c>
      <c r="G233" s="242"/>
      <c r="H233" s="245">
        <v>0.57599999999999996</v>
      </c>
      <c r="I233" s="246"/>
      <c r="J233" s="242"/>
      <c r="K233" s="242"/>
      <c r="L233" s="247"/>
      <c r="M233" s="248"/>
      <c r="N233" s="249"/>
      <c r="O233" s="249"/>
      <c r="P233" s="249"/>
      <c r="Q233" s="249"/>
      <c r="R233" s="249"/>
      <c r="S233" s="249"/>
      <c r="T233" s="250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1" t="s">
        <v>175</v>
      </c>
      <c r="AU233" s="251" t="s">
        <v>85</v>
      </c>
      <c r="AV233" s="14" t="s">
        <v>85</v>
      </c>
      <c r="AW233" s="14" t="s">
        <v>39</v>
      </c>
      <c r="AX233" s="14" t="s">
        <v>77</v>
      </c>
      <c r="AY233" s="251" t="s">
        <v>164</v>
      </c>
    </row>
    <row r="234" s="15" customFormat="1">
      <c r="A234" s="15"/>
      <c r="B234" s="252"/>
      <c r="C234" s="253"/>
      <c r="D234" s="226" t="s">
        <v>175</v>
      </c>
      <c r="E234" s="254" t="s">
        <v>20</v>
      </c>
      <c r="F234" s="255" t="s">
        <v>225</v>
      </c>
      <c r="G234" s="253"/>
      <c r="H234" s="256">
        <v>3</v>
      </c>
      <c r="I234" s="257"/>
      <c r="J234" s="253"/>
      <c r="K234" s="253"/>
      <c r="L234" s="258"/>
      <c r="M234" s="259"/>
      <c r="N234" s="260"/>
      <c r="O234" s="260"/>
      <c r="P234" s="260"/>
      <c r="Q234" s="260"/>
      <c r="R234" s="260"/>
      <c r="S234" s="260"/>
      <c r="T234" s="261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T234" s="262" t="s">
        <v>175</v>
      </c>
      <c r="AU234" s="262" t="s">
        <v>85</v>
      </c>
      <c r="AV234" s="15" t="s">
        <v>171</v>
      </c>
      <c r="AW234" s="15" t="s">
        <v>39</v>
      </c>
      <c r="AX234" s="15" t="s">
        <v>22</v>
      </c>
      <c r="AY234" s="262" t="s">
        <v>164</v>
      </c>
    </row>
    <row r="235" s="12" customFormat="1" ht="22.8" customHeight="1">
      <c r="A235" s="12"/>
      <c r="B235" s="197"/>
      <c r="C235" s="198"/>
      <c r="D235" s="199" t="s">
        <v>76</v>
      </c>
      <c r="E235" s="211" t="s">
        <v>85</v>
      </c>
      <c r="F235" s="211" t="s">
        <v>397</v>
      </c>
      <c r="G235" s="198"/>
      <c r="H235" s="198"/>
      <c r="I235" s="201"/>
      <c r="J235" s="212">
        <f>BK235</f>
        <v>0</v>
      </c>
      <c r="K235" s="198"/>
      <c r="L235" s="203"/>
      <c r="M235" s="204"/>
      <c r="N235" s="205"/>
      <c r="O235" s="205"/>
      <c r="P235" s="206">
        <f>SUM(P236:P247)</f>
        <v>0</v>
      </c>
      <c r="Q235" s="205"/>
      <c r="R235" s="206">
        <f>SUM(R236:R247)</f>
        <v>639.90624000000003</v>
      </c>
      <c r="S235" s="205"/>
      <c r="T235" s="207">
        <f>SUM(T236:T247)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08" t="s">
        <v>22</v>
      </c>
      <c r="AT235" s="209" t="s">
        <v>76</v>
      </c>
      <c r="AU235" s="209" t="s">
        <v>22</v>
      </c>
      <c r="AY235" s="208" t="s">
        <v>164</v>
      </c>
      <c r="BK235" s="210">
        <f>SUM(BK236:BK247)</f>
        <v>0</v>
      </c>
    </row>
    <row r="236" s="2" customFormat="1" ht="14.4" customHeight="1">
      <c r="A236" s="39"/>
      <c r="B236" s="40"/>
      <c r="C236" s="213" t="s">
        <v>371</v>
      </c>
      <c r="D236" s="213" t="s">
        <v>166</v>
      </c>
      <c r="E236" s="214" t="s">
        <v>399</v>
      </c>
      <c r="F236" s="215" t="s">
        <v>400</v>
      </c>
      <c r="G236" s="216" t="s">
        <v>401</v>
      </c>
      <c r="H236" s="217">
        <v>1138</v>
      </c>
      <c r="I236" s="218"/>
      <c r="J236" s="219">
        <f>ROUND(I236*H236,2)</f>
        <v>0</v>
      </c>
      <c r="K236" s="215" t="s">
        <v>170</v>
      </c>
      <c r="L236" s="45"/>
      <c r="M236" s="220" t="s">
        <v>20</v>
      </c>
      <c r="N236" s="221" t="s">
        <v>48</v>
      </c>
      <c r="O236" s="85"/>
      <c r="P236" s="222">
        <f>O236*H236</f>
        <v>0</v>
      </c>
      <c r="Q236" s="222">
        <v>0.00048000000000000001</v>
      </c>
      <c r="R236" s="222">
        <f>Q236*H236</f>
        <v>0.54624000000000006</v>
      </c>
      <c r="S236" s="222">
        <v>0</v>
      </c>
      <c r="T236" s="223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24" t="s">
        <v>171</v>
      </c>
      <c r="AT236" s="224" t="s">
        <v>166</v>
      </c>
      <c r="AU236" s="224" t="s">
        <v>85</v>
      </c>
      <c r="AY236" s="18" t="s">
        <v>164</v>
      </c>
      <c r="BE236" s="225">
        <f>IF(N236="základní",J236,0)</f>
        <v>0</v>
      </c>
      <c r="BF236" s="225">
        <f>IF(N236="snížená",J236,0)</f>
        <v>0</v>
      </c>
      <c r="BG236" s="225">
        <f>IF(N236="zákl. přenesená",J236,0)</f>
        <v>0</v>
      </c>
      <c r="BH236" s="225">
        <f>IF(N236="sníž. přenesená",J236,0)</f>
        <v>0</v>
      </c>
      <c r="BI236" s="225">
        <f>IF(N236="nulová",J236,0)</f>
        <v>0</v>
      </c>
      <c r="BJ236" s="18" t="s">
        <v>22</v>
      </c>
      <c r="BK236" s="225">
        <f>ROUND(I236*H236,2)</f>
        <v>0</v>
      </c>
      <c r="BL236" s="18" t="s">
        <v>171</v>
      </c>
      <c r="BM236" s="224" t="s">
        <v>1109</v>
      </c>
    </row>
    <row r="237" s="2" customFormat="1">
      <c r="A237" s="39"/>
      <c r="B237" s="40"/>
      <c r="C237" s="41"/>
      <c r="D237" s="226" t="s">
        <v>173</v>
      </c>
      <c r="E237" s="41"/>
      <c r="F237" s="227" t="s">
        <v>403</v>
      </c>
      <c r="G237" s="41"/>
      <c r="H237" s="41"/>
      <c r="I237" s="228"/>
      <c r="J237" s="41"/>
      <c r="K237" s="41"/>
      <c r="L237" s="45"/>
      <c r="M237" s="229"/>
      <c r="N237" s="230"/>
      <c r="O237" s="85"/>
      <c r="P237" s="85"/>
      <c r="Q237" s="85"/>
      <c r="R237" s="85"/>
      <c r="S237" s="85"/>
      <c r="T237" s="86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T237" s="18" t="s">
        <v>173</v>
      </c>
      <c r="AU237" s="18" t="s">
        <v>85</v>
      </c>
    </row>
    <row r="238" s="13" customFormat="1">
      <c r="A238" s="13"/>
      <c r="B238" s="231"/>
      <c r="C238" s="232"/>
      <c r="D238" s="226" t="s">
        <v>175</v>
      </c>
      <c r="E238" s="233" t="s">
        <v>20</v>
      </c>
      <c r="F238" s="234" t="s">
        <v>1110</v>
      </c>
      <c r="G238" s="232"/>
      <c r="H238" s="233" t="s">
        <v>20</v>
      </c>
      <c r="I238" s="235"/>
      <c r="J238" s="232"/>
      <c r="K238" s="232"/>
      <c r="L238" s="236"/>
      <c r="M238" s="237"/>
      <c r="N238" s="238"/>
      <c r="O238" s="238"/>
      <c r="P238" s="238"/>
      <c r="Q238" s="238"/>
      <c r="R238" s="238"/>
      <c r="S238" s="238"/>
      <c r="T238" s="23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0" t="s">
        <v>175</v>
      </c>
      <c r="AU238" s="240" t="s">
        <v>85</v>
      </c>
      <c r="AV238" s="13" t="s">
        <v>22</v>
      </c>
      <c r="AW238" s="13" t="s">
        <v>39</v>
      </c>
      <c r="AX238" s="13" t="s">
        <v>77</v>
      </c>
      <c r="AY238" s="240" t="s">
        <v>164</v>
      </c>
    </row>
    <row r="239" s="14" customFormat="1">
      <c r="A239" s="14"/>
      <c r="B239" s="241"/>
      <c r="C239" s="242"/>
      <c r="D239" s="226" t="s">
        <v>175</v>
      </c>
      <c r="E239" s="243" t="s">
        <v>20</v>
      </c>
      <c r="F239" s="244" t="s">
        <v>1111</v>
      </c>
      <c r="G239" s="242"/>
      <c r="H239" s="245">
        <v>1138</v>
      </c>
      <c r="I239" s="246"/>
      <c r="J239" s="242"/>
      <c r="K239" s="242"/>
      <c r="L239" s="247"/>
      <c r="M239" s="248"/>
      <c r="N239" s="249"/>
      <c r="O239" s="249"/>
      <c r="P239" s="249"/>
      <c r="Q239" s="249"/>
      <c r="R239" s="249"/>
      <c r="S239" s="249"/>
      <c r="T239" s="250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1" t="s">
        <v>175</v>
      </c>
      <c r="AU239" s="251" t="s">
        <v>85</v>
      </c>
      <c r="AV239" s="14" t="s">
        <v>85</v>
      </c>
      <c r="AW239" s="14" t="s">
        <v>39</v>
      </c>
      <c r="AX239" s="14" t="s">
        <v>22</v>
      </c>
      <c r="AY239" s="251" t="s">
        <v>164</v>
      </c>
    </row>
    <row r="240" s="2" customFormat="1" ht="14.4" customHeight="1">
      <c r="A240" s="39"/>
      <c r="B240" s="40"/>
      <c r="C240" s="213" t="s">
        <v>377</v>
      </c>
      <c r="D240" s="213" t="s">
        <v>166</v>
      </c>
      <c r="E240" s="214" t="s">
        <v>407</v>
      </c>
      <c r="F240" s="215" t="s">
        <v>408</v>
      </c>
      <c r="G240" s="216" t="s">
        <v>401</v>
      </c>
      <c r="H240" s="217">
        <v>1138</v>
      </c>
      <c r="I240" s="218"/>
      <c r="J240" s="219">
        <f>ROUND(I240*H240,2)</f>
        <v>0</v>
      </c>
      <c r="K240" s="215" t="s">
        <v>170</v>
      </c>
      <c r="L240" s="45"/>
      <c r="M240" s="220" t="s">
        <v>20</v>
      </c>
      <c r="N240" s="221" t="s">
        <v>48</v>
      </c>
      <c r="O240" s="85"/>
      <c r="P240" s="222">
        <f>O240*H240</f>
        <v>0</v>
      </c>
      <c r="Q240" s="222">
        <v>0</v>
      </c>
      <c r="R240" s="222">
        <f>Q240*H240</f>
        <v>0</v>
      </c>
      <c r="S240" s="222">
        <v>0</v>
      </c>
      <c r="T240" s="223">
        <f>S240*H240</f>
        <v>0</v>
      </c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R240" s="224" t="s">
        <v>171</v>
      </c>
      <c r="AT240" s="224" t="s">
        <v>166</v>
      </c>
      <c r="AU240" s="224" t="s">
        <v>85</v>
      </c>
      <c r="AY240" s="18" t="s">
        <v>164</v>
      </c>
      <c r="BE240" s="225">
        <f>IF(N240="základní",J240,0)</f>
        <v>0</v>
      </c>
      <c r="BF240" s="225">
        <f>IF(N240="snížená",J240,0)</f>
        <v>0</v>
      </c>
      <c r="BG240" s="225">
        <f>IF(N240="zákl. přenesená",J240,0)</f>
        <v>0</v>
      </c>
      <c r="BH240" s="225">
        <f>IF(N240="sníž. přenesená",J240,0)</f>
        <v>0</v>
      </c>
      <c r="BI240" s="225">
        <f>IF(N240="nulová",J240,0)</f>
        <v>0</v>
      </c>
      <c r="BJ240" s="18" t="s">
        <v>22</v>
      </c>
      <c r="BK240" s="225">
        <f>ROUND(I240*H240,2)</f>
        <v>0</v>
      </c>
      <c r="BL240" s="18" t="s">
        <v>171</v>
      </c>
      <c r="BM240" s="224" t="s">
        <v>1112</v>
      </c>
    </row>
    <row r="241" s="2" customFormat="1">
      <c r="A241" s="39"/>
      <c r="B241" s="40"/>
      <c r="C241" s="41"/>
      <c r="D241" s="226" t="s">
        <v>173</v>
      </c>
      <c r="E241" s="41"/>
      <c r="F241" s="227" t="s">
        <v>410</v>
      </c>
      <c r="G241" s="41"/>
      <c r="H241" s="41"/>
      <c r="I241" s="228"/>
      <c r="J241" s="41"/>
      <c r="K241" s="41"/>
      <c r="L241" s="45"/>
      <c r="M241" s="229"/>
      <c r="N241" s="230"/>
      <c r="O241" s="85"/>
      <c r="P241" s="85"/>
      <c r="Q241" s="85"/>
      <c r="R241" s="85"/>
      <c r="S241" s="85"/>
      <c r="T241" s="86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T241" s="18" t="s">
        <v>173</v>
      </c>
      <c r="AU241" s="18" t="s">
        <v>85</v>
      </c>
    </row>
    <row r="242" s="13" customFormat="1">
      <c r="A242" s="13"/>
      <c r="B242" s="231"/>
      <c r="C242" s="232"/>
      <c r="D242" s="226" t="s">
        <v>175</v>
      </c>
      <c r="E242" s="233" t="s">
        <v>20</v>
      </c>
      <c r="F242" s="234" t="s">
        <v>1110</v>
      </c>
      <c r="G242" s="232"/>
      <c r="H242" s="233" t="s">
        <v>20</v>
      </c>
      <c r="I242" s="235"/>
      <c r="J242" s="232"/>
      <c r="K242" s="232"/>
      <c r="L242" s="236"/>
      <c r="M242" s="237"/>
      <c r="N242" s="238"/>
      <c r="O242" s="238"/>
      <c r="P242" s="238"/>
      <c r="Q242" s="238"/>
      <c r="R242" s="238"/>
      <c r="S242" s="238"/>
      <c r="T242" s="23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0" t="s">
        <v>175</v>
      </c>
      <c r="AU242" s="240" t="s">
        <v>85</v>
      </c>
      <c r="AV242" s="13" t="s">
        <v>22</v>
      </c>
      <c r="AW242" s="13" t="s">
        <v>39</v>
      </c>
      <c r="AX242" s="13" t="s">
        <v>77</v>
      </c>
      <c r="AY242" s="240" t="s">
        <v>164</v>
      </c>
    </row>
    <row r="243" s="14" customFormat="1">
      <c r="A243" s="14"/>
      <c r="B243" s="241"/>
      <c r="C243" s="242"/>
      <c r="D243" s="226" t="s">
        <v>175</v>
      </c>
      <c r="E243" s="243" t="s">
        <v>20</v>
      </c>
      <c r="F243" s="244" t="s">
        <v>1111</v>
      </c>
      <c r="G243" s="242"/>
      <c r="H243" s="245">
        <v>1138</v>
      </c>
      <c r="I243" s="246"/>
      <c r="J243" s="242"/>
      <c r="K243" s="242"/>
      <c r="L243" s="247"/>
      <c r="M243" s="248"/>
      <c r="N243" s="249"/>
      <c r="O243" s="249"/>
      <c r="P243" s="249"/>
      <c r="Q243" s="249"/>
      <c r="R243" s="249"/>
      <c r="S243" s="249"/>
      <c r="T243" s="250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1" t="s">
        <v>175</v>
      </c>
      <c r="AU243" s="251" t="s">
        <v>85</v>
      </c>
      <c r="AV243" s="14" t="s">
        <v>85</v>
      </c>
      <c r="AW243" s="14" t="s">
        <v>39</v>
      </c>
      <c r="AX243" s="14" t="s">
        <v>22</v>
      </c>
      <c r="AY243" s="251" t="s">
        <v>164</v>
      </c>
    </row>
    <row r="244" s="2" customFormat="1" ht="14.4" customHeight="1">
      <c r="A244" s="39"/>
      <c r="B244" s="40"/>
      <c r="C244" s="263" t="s">
        <v>382</v>
      </c>
      <c r="D244" s="263" t="s">
        <v>270</v>
      </c>
      <c r="E244" s="264" t="s">
        <v>412</v>
      </c>
      <c r="F244" s="265" t="s">
        <v>413</v>
      </c>
      <c r="G244" s="266" t="s">
        <v>273</v>
      </c>
      <c r="H244" s="267">
        <v>639.36000000000001</v>
      </c>
      <c r="I244" s="268"/>
      <c r="J244" s="269">
        <f>ROUND(I244*H244,2)</f>
        <v>0</v>
      </c>
      <c r="K244" s="265" t="s">
        <v>170</v>
      </c>
      <c r="L244" s="270"/>
      <c r="M244" s="271" t="s">
        <v>20</v>
      </c>
      <c r="N244" s="272" t="s">
        <v>48</v>
      </c>
      <c r="O244" s="85"/>
      <c r="P244" s="222">
        <f>O244*H244</f>
        <v>0</v>
      </c>
      <c r="Q244" s="222">
        <v>1</v>
      </c>
      <c r="R244" s="222">
        <f>Q244*H244</f>
        <v>639.36000000000001</v>
      </c>
      <c r="S244" s="222">
        <v>0</v>
      </c>
      <c r="T244" s="223">
        <f>S244*H244</f>
        <v>0</v>
      </c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R244" s="224" t="s">
        <v>226</v>
      </c>
      <c r="AT244" s="224" t="s">
        <v>270</v>
      </c>
      <c r="AU244" s="224" t="s">
        <v>85</v>
      </c>
      <c r="AY244" s="18" t="s">
        <v>164</v>
      </c>
      <c r="BE244" s="225">
        <f>IF(N244="základní",J244,0)</f>
        <v>0</v>
      </c>
      <c r="BF244" s="225">
        <f>IF(N244="snížená",J244,0)</f>
        <v>0</v>
      </c>
      <c r="BG244" s="225">
        <f>IF(N244="zákl. přenesená",J244,0)</f>
        <v>0</v>
      </c>
      <c r="BH244" s="225">
        <f>IF(N244="sníž. přenesená",J244,0)</f>
        <v>0</v>
      </c>
      <c r="BI244" s="225">
        <f>IF(N244="nulová",J244,0)</f>
        <v>0</v>
      </c>
      <c r="BJ244" s="18" t="s">
        <v>22</v>
      </c>
      <c r="BK244" s="225">
        <f>ROUND(I244*H244,2)</f>
        <v>0</v>
      </c>
      <c r="BL244" s="18" t="s">
        <v>171</v>
      </c>
      <c r="BM244" s="224" t="s">
        <v>1113</v>
      </c>
    </row>
    <row r="245" s="2" customFormat="1">
      <c r="A245" s="39"/>
      <c r="B245" s="40"/>
      <c r="C245" s="41"/>
      <c r="D245" s="226" t="s">
        <v>173</v>
      </c>
      <c r="E245" s="41"/>
      <c r="F245" s="227" t="s">
        <v>413</v>
      </c>
      <c r="G245" s="41"/>
      <c r="H245" s="41"/>
      <c r="I245" s="228"/>
      <c r="J245" s="41"/>
      <c r="K245" s="41"/>
      <c r="L245" s="45"/>
      <c r="M245" s="229"/>
      <c r="N245" s="230"/>
      <c r="O245" s="85"/>
      <c r="P245" s="85"/>
      <c r="Q245" s="85"/>
      <c r="R245" s="85"/>
      <c r="S245" s="85"/>
      <c r="T245" s="86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T245" s="18" t="s">
        <v>173</v>
      </c>
      <c r="AU245" s="18" t="s">
        <v>85</v>
      </c>
    </row>
    <row r="246" s="13" customFormat="1">
      <c r="A246" s="13"/>
      <c r="B246" s="231"/>
      <c r="C246" s="232"/>
      <c r="D246" s="226" t="s">
        <v>175</v>
      </c>
      <c r="E246" s="233" t="s">
        <v>20</v>
      </c>
      <c r="F246" s="234" t="s">
        <v>1114</v>
      </c>
      <c r="G246" s="232"/>
      <c r="H246" s="233" t="s">
        <v>20</v>
      </c>
      <c r="I246" s="235"/>
      <c r="J246" s="232"/>
      <c r="K246" s="232"/>
      <c r="L246" s="236"/>
      <c r="M246" s="237"/>
      <c r="N246" s="238"/>
      <c r="O246" s="238"/>
      <c r="P246" s="238"/>
      <c r="Q246" s="238"/>
      <c r="R246" s="238"/>
      <c r="S246" s="238"/>
      <c r="T246" s="23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0" t="s">
        <v>175</v>
      </c>
      <c r="AU246" s="240" t="s">
        <v>85</v>
      </c>
      <c r="AV246" s="13" t="s">
        <v>22</v>
      </c>
      <c r="AW246" s="13" t="s">
        <v>39</v>
      </c>
      <c r="AX246" s="13" t="s">
        <v>77</v>
      </c>
      <c r="AY246" s="240" t="s">
        <v>164</v>
      </c>
    </row>
    <row r="247" s="14" customFormat="1">
      <c r="A247" s="14"/>
      <c r="B247" s="241"/>
      <c r="C247" s="242"/>
      <c r="D247" s="226" t="s">
        <v>175</v>
      </c>
      <c r="E247" s="243" t="s">
        <v>20</v>
      </c>
      <c r="F247" s="244" t="s">
        <v>1115</v>
      </c>
      <c r="G247" s="242"/>
      <c r="H247" s="245">
        <v>639.36000000000001</v>
      </c>
      <c r="I247" s="246"/>
      <c r="J247" s="242"/>
      <c r="K247" s="242"/>
      <c r="L247" s="247"/>
      <c r="M247" s="248"/>
      <c r="N247" s="249"/>
      <c r="O247" s="249"/>
      <c r="P247" s="249"/>
      <c r="Q247" s="249"/>
      <c r="R247" s="249"/>
      <c r="S247" s="249"/>
      <c r="T247" s="250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1" t="s">
        <v>175</v>
      </c>
      <c r="AU247" s="251" t="s">
        <v>85</v>
      </c>
      <c r="AV247" s="14" t="s">
        <v>85</v>
      </c>
      <c r="AW247" s="14" t="s">
        <v>39</v>
      </c>
      <c r="AX247" s="14" t="s">
        <v>22</v>
      </c>
      <c r="AY247" s="251" t="s">
        <v>164</v>
      </c>
    </row>
    <row r="248" s="12" customFormat="1" ht="22.8" customHeight="1">
      <c r="A248" s="12"/>
      <c r="B248" s="197"/>
      <c r="C248" s="198"/>
      <c r="D248" s="199" t="s">
        <v>76</v>
      </c>
      <c r="E248" s="211" t="s">
        <v>171</v>
      </c>
      <c r="F248" s="211" t="s">
        <v>436</v>
      </c>
      <c r="G248" s="198"/>
      <c r="H248" s="198"/>
      <c r="I248" s="201"/>
      <c r="J248" s="212">
        <f>BK248</f>
        <v>0</v>
      </c>
      <c r="K248" s="198"/>
      <c r="L248" s="203"/>
      <c r="M248" s="204"/>
      <c r="N248" s="205"/>
      <c r="O248" s="205"/>
      <c r="P248" s="206">
        <f>SUM(P249:P260)</f>
        <v>0</v>
      </c>
      <c r="Q248" s="205"/>
      <c r="R248" s="206">
        <f>SUM(R249:R260)</f>
        <v>37.842719999999993</v>
      </c>
      <c r="S248" s="205"/>
      <c r="T248" s="207">
        <f>SUM(T249:T260)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08" t="s">
        <v>22</v>
      </c>
      <c r="AT248" s="209" t="s">
        <v>76</v>
      </c>
      <c r="AU248" s="209" t="s">
        <v>22</v>
      </c>
      <c r="AY248" s="208" t="s">
        <v>164</v>
      </c>
      <c r="BK248" s="210">
        <f>SUM(BK249:BK260)</f>
        <v>0</v>
      </c>
    </row>
    <row r="249" s="2" customFormat="1" ht="14.4" customHeight="1">
      <c r="A249" s="39"/>
      <c r="B249" s="40"/>
      <c r="C249" s="213" t="s">
        <v>389</v>
      </c>
      <c r="D249" s="213" t="s">
        <v>166</v>
      </c>
      <c r="E249" s="214" t="s">
        <v>454</v>
      </c>
      <c r="F249" s="215" t="s">
        <v>455</v>
      </c>
      <c r="G249" s="216" t="s">
        <v>180</v>
      </c>
      <c r="H249" s="217">
        <v>18</v>
      </c>
      <c r="I249" s="218"/>
      <c r="J249" s="219">
        <f>ROUND(I249*H249,2)</f>
        <v>0</v>
      </c>
      <c r="K249" s="215" t="s">
        <v>170</v>
      </c>
      <c r="L249" s="45"/>
      <c r="M249" s="220" t="s">
        <v>20</v>
      </c>
      <c r="N249" s="221" t="s">
        <v>48</v>
      </c>
      <c r="O249" s="85"/>
      <c r="P249" s="222">
        <f>O249*H249</f>
        <v>0</v>
      </c>
      <c r="Q249" s="222">
        <v>1.8899999999999999</v>
      </c>
      <c r="R249" s="222">
        <f>Q249*H249</f>
        <v>34.019999999999996</v>
      </c>
      <c r="S249" s="222">
        <v>0</v>
      </c>
      <c r="T249" s="223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24" t="s">
        <v>171</v>
      </c>
      <c r="AT249" s="224" t="s">
        <v>166</v>
      </c>
      <c r="AU249" s="224" t="s">
        <v>85</v>
      </c>
      <c r="AY249" s="18" t="s">
        <v>164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8" t="s">
        <v>22</v>
      </c>
      <c r="BK249" s="225">
        <f>ROUND(I249*H249,2)</f>
        <v>0</v>
      </c>
      <c r="BL249" s="18" t="s">
        <v>171</v>
      </c>
      <c r="BM249" s="224" t="s">
        <v>1116</v>
      </c>
    </row>
    <row r="250" s="2" customFormat="1">
      <c r="A250" s="39"/>
      <c r="B250" s="40"/>
      <c r="C250" s="41"/>
      <c r="D250" s="226" t="s">
        <v>173</v>
      </c>
      <c r="E250" s="41"/>
      <c r="F250" s="227" t="s">
        <v>457</v>
      </c>
      <c r="G250" s="41"/>
      <c r="H250" s="41"/>
      <c r="I250" s="228"/>
      <c r="J250" s="41"/>
      <c r="K250" s="41"/>
      <c r="L250" s="45"/>
      <c r="M250" s="229"/>
      <c r="N250" s="230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173</v>
      </c>
      <c r="AU250" s="18" t="s">
        <v>85</v>
      </c>
    </row>
    <row r="251" s="13" customFormat="1">
      <c r="A251" s="13"/>
      <c r="B251" s="231"/>
      <c r="C251" s="232"/>
      <c r="D251" s="226" t="s">
        <v>175</v>
      </c>
      <c r="E251" s="233" t="s">
        <v>20</v>
      </c>
      <c r="F251" s="234" t="s">
        <v>458</v>
      </c>
      <c r="G251" s="232"/>
      <c r="H251" s="233" t="s">
        <v>20</v>
      </c>
      <c r="I251" s="235"/>
      <c r="J251" s="232"/>
      <c r="K251" s="232"/>
      <c r="L251" s="236"/>
      <c r="M251" s="237"/>
      <c r="N251" s="238"/>
      <c r="O251" s="238"/>
      <c r="P251" s="238"/>
      <c r="Q251" s="238"/>
      <c r="R251" s="238"/>
      <c r="S251" s="238"/>
      <c r="T251" s="23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0" t="s">
        <v>175</v>
      </c>
      <c r="AU251" s="240" t="s">
        <v>85</v>
      </c>
      <c r="AV251" s="13" t="s">
        <v>22</v>
      </c>
      <c r="AW251" s="13" t="s">
        <v>39</v>
      </c>
      <c r="AX251" s="13" t="s">
        <v>77</v>
      </c>
      <c r="AY251" s="240" t="s">
        <v>164</v>
      </c>
    </row>
    <row r="252" s="14" customFormat="1">
      <c r="A252" s="14"/>
      <c r="B252" s="241"/>
      <c r="C252" s="242"/>
      <c r="D252" s="226" t="s">
        <v>175</v>
      </c>
      <c r="E252" s="243" t="s">
        <v>20</v>
      </c>
      <c r="F252" s="244" t="s">
        <v>1057</v>
      </c>
      <c r="G252" s="242"/>
      <c r="H252" s="245">
        <v>18</v>
      </c>
      <c r="I252" s="246"/>
      <c r="J252" s="242"/>
      <c r="K252" s="242"/>
      <c r="L252" s="247"/>
      <c r="M252" s="248"/>
      <c r="N252" s="249"/>
      <c r="O252" s="249"/>
      <c r="P252" s="249"/>
      <c r="Q252" s="249"/>
      <c r="R252" s="249"/>
      <c r="S252" s="249"/>
      <c r="T252" s="250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1" t="s">
        <v>175</v>
      </c>
      <c r="AU252" s="251" t="s">
        <v>85</v>
      </c>
      <c r="AV252" s="14" t="s">
        <v>85</v>
      </c>
      <c r="AW252" s="14" t="s">
        <v>39</v>
      </c>
      <c r="AX252" s="14" t="s">
        <v>22</v>
      </c>
      <c r="AY252" s="251" t="s">
        <v>164</v>
      </c>
    </row>
    <row r="253" s="2" customFormat="1" ht="14.4" customHeight="1">
      <c r="A253" s="39"/>
      <c r="B253" s="40"/>
      <c r="C253" s="213" t="s">
        <v>398</v>
      </c>
      <c r="D253" s="213" t="s">
        <v>166</v>
      </c>
      <c r="E253" s="214" t="s">
        <v>586</v>
      </c>
      <c r="F253" s="215" t="s">
        <v>929</v>
      </c>
      <c r="G253" s="216" t="s">
        <v>401</v>
      </c>
      <c r="H253" s="217">
        <v>44</v>
      </c>
      <c r="I253" s="218"/>
      <c r="J253" s="219">
        <f>ROUND(I253*H253,2)</f>
        <v>0</v>
      </c>
      <c r="K253" s="215" t="s">
        <v>20</v>
      </c>
      <c r="L253" s="45"/>
      <c r="M253" s="220" t="s">
        <v>20</v>
      </c>
      <c r="N253" s="221" t="s">
        <v>48</v>
      </c>
      <c r="O253" s="85"/>
      <c r="P253" s="222">
        <f>O253*H253</f>
        <v>0</v>
      </c>
      <c r="Q253" s="222">
        <v>0.086879999999999999</v>
      </c>
      <c r="R253" s="222">
        <f>Q253*H253</f>
        <v>3.8227199999999999</v>
      </c>
      <c r="S253" s="222">
        <v>0</v>
      </c>
      <c r="T253" s="223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24" t="s">
        <v>171</v>
      </c>
      <c r="AT253" s="224" t="s">
        <v>166</v>
      </c>
      <c r="AU253" s="224" t="s">
        <v>85</v>
      </c>
      <c r="AY253" s="18" t="s">
        <v>164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8" t="s">
        <v>22</v>
      </c>
      <c r="BK253" s="225">
        <f>ROUND(I253*H253,2)</f>
        <v>0</v>
      </c>
      <c r="BL253" s="18" t="s">
        <v>171</v>
      </c>
      <c r="BM253" s="224" t="s">
        <v>1117</v>
      </c>
    </row>
    <row r="254" s="2" customFormat="1">
      <c r="A254" s="39"/>
      <c r="B254" s="40"/>
      <c r="C254" s="41"/>
      <c r="D254" s="226" t="s">
        <v>173</v>
      </c>
      <c r="E254" s="41"/>
      <c r="F254" s="227" t="s">
        <v>929</v>
      </c>
      <c r="G254" s="41"/>
      <c r="H254" s="41"/>
      <c r="I254" s="228"/>
      <c r="J254" s="41"/>
      <c r="K254" s="41"/>
      <c r="L254" s="45"/>
      <c r="M254" s="229"/>
      <c r="N254" s="230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173</v>
      </c>
      <c r="AU254" s="18" t="s">
        <v>85</v>
      </c>
    </row>
    <row r="255" s="13" customFormat="1">
      <c r="A255" s="13"/>
      <c r="B255" s="231"/>
      <c r="C255" s="232"/>
      <c r="D255" s="226" t="s">
        <v>175</v>
      </c>
      <c r="E255" s="233" t="s">
        <v>20</v>
      </c>
      <c r="F255" s="234" t="s">
        <v>931</v>
      </c>
      <c r="G255" s="232"/>
      <c r="H255" s="233" t="s">
        <v>20</v>
      </c>
      <c r="I255" s="235"/>
      <c r="J255" s="232"/>
      <c r="K255" s="232"/>
      <c r="L255" s="236"/>
      <c r="M255" s="237"/>
      <c r="N255" s="238"/>
      <c r="O255" s="238"/>
      <c r="P255" s="238"/>
      <c r="Q255" s="238"/>
      <c r="R255" s="238"/>
      <c r="S255" s="238"/>
      <c r="T255" s="23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0" t="s">
        <v>175</v>
      </c>
      <c r="AU255" s="240" t="s">
        <v>85</v>
      </c>
      <c r="AV255" s="13" t="s">
        <v>22</v>
      </c>
      <c r="AW255" s="13" t="s">
        <v>39</v>
      </c>
      <c r="AX255" s="13" t="s">
        <v>77</v>
      </c>
      <c r="AY255" s="240" t="s">
        <v>164</v>
      </c>
    </row>
    <row r="256" s="13" customFormat="1">
      <c r="A256" s="13"/>
      <c r="B256" s="231"/>
      <c r="C256" s="232"/>
      <c r="D256" s="226" t="s">
        <v>175</v>
      </c>
      <c r="E256" s="233" t="s">
        <v>20</v>
      </c>
      <c r="F256" s="234" t="s">
        <v>932</v>
      </c>
      <c r="G256" s="232"/>
      <c r="H256" s="233" t="s">
        <v>20</v>
      </c>
      <c r="I256" s="235"/>
      <c r="J256" s="232"/>
      <c r="K256" s="232"/>
      <c r="L256" s="236"/>
      <c r="M256" s="237"/>
      <c r="N256" s="238"/>
      <c r="O256" s="238"/>
      <c r="P256" s="238"/>
      <c r="Q256" s="238"/>
      <c r="R256" s="238"/>
      <c r="S256" s="238"/>
      <c r="T256" s="239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0" t="s">
        <v>175</v>
      </c>
      <c r="AU256" s="240" t="s">
        <v>85</v>
      </c>
      <c r="AV256" s="13" t="s">
        <v>22</v>
      </c>
      <c r="AW256" s="13" t="s">
        <v>39</v>
      </c>
      <c r="AX256" s="13" t="s">
        <v>77</v>
      </c>
      <c r="AY256" s="240" t="s">
        <v>164</v>
      </c>
    </row>
    <row r="257" s="13" customFormat="1">
      <c r="A257" s="13"/>
      <c r="B257" s="231"/>
      <c r="C257" s="232"/>
      <c r="D257" s="226" t="s">
        <v>175</v>
      </c>
      <c r="E257" s="233" t="s">
        <v>20</v>
      </c>
      <c r="F257" s="234" t="s">
        <v>933</v>
      </c>
      <c r="G257" s="232"/>
      <c r="H257" s="233" t="s">
        <v>20</v>
      </c>
      <c r="I257" s="235"/>
      <c r="J257" s="232"/>
      <c r="K257" s="232"/>
      <c r="L257" s="236"/>
      <c r="M257" s="237"/>
      <c r="N257" s="238"/>
      <c r="O257" s="238"/>
      <c r="P257" s="238"/>
      <c r="Q257" s="238"/>
      <c r="R257" s="238"/>
      <c r="S257" s="238"/>
      <c r="T257" s="239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40" t="s">
        <v>175</v>
      </c>
      <c r="AU257" s="240" t="s">
        <v>85</v>
      </c>
      <c r="AV257" s="13" t="s">
        <v>22</v>
      </c>
      <c r="AW257" s="13" t="s">
        <v>39</v>
      </c>
      <c r="AX257" s="13" t="s">
        <v>77</v>
      </c>
      <c r="AY257" s="240" t="s">
        <v>164</v>
      </c>
    </row>
    <row r="258" s="13" customFormat="1">
      <c r="A258" s="13"/>
      <c r="B258" s="231"/>
      <c r="C258" s="232"/>
      <c r="D258" s="226" t="s">
        <v>175</v>
      </c>
      <c r="E258" s="233" t="s">
        <v>20</v>
      </c>
      <c r="F258" s="234" t="s">
        <v>1118</v>
      </c>
      <c r="G258" s="232"/>
      <c r="H258" s="233" t="s">
        <v>20</v>
      </c>
      <c r="I258" s="235"/>
      <c r="J258" s="232"/>
      <c r="K258" s="232"/>
      <c r="L258" s="236"/>
      <c r="M258" s="237"/>
      <c r="N258" s="238"/>
      <c r="O258" s="238"/>
      <c r="P258" s="238"/>
      <c r="Q258" s="238"/>
      <c r="R258" s="238"/>
      <c r="S258" s="238"/>
      <c r="T258" s="239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0" t="s">
        <v>175</v>
      </c>
      <c r="AU258" s="240" t="s">
        <v>85</v>
      </c>
      <c r="AV258" s="13" t="s">
        <v>22</v>
      </c>
      <c r="AW258" s="13" t="s">
        <v>39</v>
      </c>
      <c r="AX258" s="13" t="s">
        <v>77</v>
      </c>
      <c r="AY258" s="240" t="s">
        <v>164</v>
      </c>
    </row>
    <row r="259" s="14" customFormat="1">
      <c r="A259" s="14"/>
      <c r="B259" s="241"/>
      <c r="C259" s="242"/>
      <c r="D259" s="226" t="s">
        <v>175</v>
      </c>
      <c r="E259" s="243" t="s">
        <v>20</v>
      </c>
      <c r="F259" s="244" t="s">
        <v>1119</v>
      </c>
      <c r="G259" s="242"/>
      <c r="H259" s="245">
        <v>44</v>
      </c>
      <c r="I259" s="246"/>
      <c r="J259" s="242"/>
      <c r="K259" s="242"/>
      <c r="L259" s="247"/>
      <c r="M259" s="248"/>
      <c r="N259" s="249"/>
      <c r="O259" s="249"/>
      <c r="P259" s="249"/>
      <c r="Q259" s="249"/>
      <c r="R259" s="249"/>
      <c r="S259" s="249"/>
      <c r="T259" s="250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1" t="s">
        <v>175</v>
      </c>
      <c r="AU259" s="251" t="s">
        <v>85</v>
      </c>
      <c r="AV259" s="14" t="s">
        <v>85</v>
      </c>
      <c r="AW259" s="14" t="s">
        <v>39</v>
      </c>
      <c r="AX259" s="14" t="s">
        <v>77</v>
      </c>
      <c r="AY259" s="251" t="s">
        <v>164</v>
      </c>
    </row>
    <row r="260" s="15" customFormat="1">
      <c r="A260" s="15"/>
      <c r="B260" s="252"/>
      <c r="C260" s="253"/>
      <c r="D260" s="226" t="s">
        <v>175</v>
      </c>
      <c r="E260" s="254" t="s">
        <v>20</v>
      </c>
      <c r="F260" s="255" t="s">
        <v>225</v>
      </c>
      <c r="G260" s="253"/>
      <c r="H260" s="256">
        <v>44</v>
      </c>
      <c r="I260" s="257"/>
      <c r="J260" s="253"/>
      <c r="K260" s="253"/>
      <c r="L260" s="258"/>
      <c r="M260" s="259"/>
      <c r="N260" s="260"/>
      <c r="O260" s="260"/>
      <c r="P260" s="260"/>
      <c r="Q260" s="260"/>
      <c r="R260" s="260"/>
      <c r="S260" s="260"/>
      <c r="T260" s="261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T260" s="262" t="s">
        <v>175</v>
      </c>
      <c r="AU260" s="262" t="s">
        <v>85</v>
      </c>
      <c r="AV260" s="15" t="s">
        <v>171</v>
      </c>
      <c r="AW260" s="15" t="s">
        <v>39</v>
      </c>
      <c r="AX260" s="15" t="s">
        <v>22</v>
      </c>
      <c r="AY260" s="262" t="s">
        <v>164</v>
      </c>
    </row>
    <row r="261" s="12" customFormat="1" ht="22.8" customHeight="1">
      <c r="A261" s="12"/>
      <c r="B261" s="197"/>
      <c r="C261" s="198"/>
      <c r="D261" s="199" t="s">
        <v>76</v>
      </c>
      <c r="E261" s="211" t="s">
        <v>200</v>
      </c>
      <c r="F261" s="211" t="s">
        <v>464</v>
      </c>
      <c r="G261" s="198"/>
      <c r="H261" s="198"/>
      <c r="I261" s="201"/>
      <c r="J261" s="212">
        <f>BK261</f>
        <v>0</v>
      </c>
      <c r="K261" s="198"/>
      <c r="L261" s="203"/>
      <c r="M261" s="204"/>
      <c r="N261" s="205"/>
      <c r="O261" s="205"/>
      <c r="P261" s="206">
        <f>SUM(P262:P282)</f>
        <v>0</v>
      </c>
      <c r="Q261" s="205"/>
      <c r="R261" s="206">
        <f>SUM(R262:R282)</f>
        <v>4456.6133099999997</v>
      </c>
      <c r="S261" s="205"/>
      <c r="T261" s="207">
        <f>SUM(T262:T282)</f>
        <v>0</v>
      </c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R261" s="208" t="s">
        <v>22</v>
      </c>
      <c r="AT261" s="209" t="s">
        <v>76</v>
      </c>
      <c r="AU261" s="209" t="s">
        <v>22</v>
      </c>
      <c r="AY261" s="208" t="s">
        <v>164</v>
      </c>
      <c r="BK261" s="210">
        <f>SUM(BK262:BK282)</f>
        <v>0</v>
      </c>
    </row>
    <row r="262" s="2" customFormat="1" ht="14.4" customHeight="1">
      <c r="A262" s="39"/>
      <c r="B262" s="40"/>
      <c r="C262" s="213" t="s">
        <v>406</v>
      </c>
      <c r="D262" s="213" t="s">
        <v>166</v>
      </c>
      <c r="E262" s="214" t="s">
        <v>466</v>
      </c>
      <c r="F262" s="215" t="s">
        <v>467</v>
      </c>
      <c r="G262" s="216" t="s">
        <v>169</v>
      </c>
      <c r="H262" s="217">
        <v>4494</v>
      </c>
      <c r="I262" s="218"/>
      <c r="J262" s="219">
        <f>ROUND(I262*H262,2)</f>
        <v>0</v>
      </c>
      <c r="K262" s="215" t="s">
        <v>170</v>
      </c>
      <c r="L262" s="45"/>
      <c r="M262" s="220" t="s">
        <v>20</v>
      </c>
      <c r="N262" s="221" t="s">
        <v>48</v>
      </c>
      <c r="O262" s="85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24" t="s">
        <v>171</v>
      </c>
      <c r="AT262" s="224" t="s">
        <v>166</v>
      </c>
      <c r="AU262" s="224" t="s">
        <v>85</v>
      </c>
      <c r="AY262" s="18" t="s">
        <v>164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8" t="s">
        <v>22</v>
      </c>
      <c r="BK262" s="225">
        <f>ROUND(I262*H262,2)</f>
        <v>0</v>
      </c>
      <c r="BL262" s="18" t="s">
        <v>171</v>
      </c>
      <c r="BM262" s="224" t="s">
        <v>1120</v>
      </c>
    </row>
    <row r="263" s="2" customFormat="1">
      <c r="A263" s="39"/>
      <c r="B263" s="40"/>
      <c r="C263" s="41"/>
      <c r="D263" s="226" t="s">
        <v>173</v>
      </c>
      <c r="E263" s="41"/>
      <c r="F263" s="227" t="s">
        <v>469</v>
      </c>
      <c r="G263" s="41"/>
      <c r="H263" s="41"/>
      <c r="I263" s="228"/>
      <c r="J263" s="41"/>
      <c r="K263" s="41"/>
      <c r="L263" s="45"/>
      <c r="M263" s="229"/>
      <c r="N263" s="230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173</v>
      </c>
      <c r="AU263" s="18" t="s">
        <v>85</v>
      </c>
    </row>
    <row r="264" s="13" customFormat="1">
      <c r="A264" s="13"/>
      <c r="B264" s="231"/>
      <c r="C264" s="232"/>
      <c r="D264" s="226" t="s">
        <v>175</v>
      </c>
      <c r="E264" s="233" t="s">
        <v>20</v>
      </c>
      <c r="F264" s="234" t="s">
        <v>939</v>
      </c>
      <c r="G264" s="232"/>
      <c r="H264" s="233" t="s">
        <v>20</v>
      </c>
      <c r="I264" s="235"/>
      <c r="J264" s="232"/>
      <c r="K264" s="232"/>
      <c r="L264" s="236"/>
      <c r="M264" s="237"/>
      <c r="N264" s="238"/>
      <c r="O264" s="238"/>
      <c r="P264" s="238"/>
      <c r="Q264" s="238"/>
      <c r="R264" s="238"/>
      <c r="S264" s="238"/>
      <c r="T264" s="239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0" t="s">
        <v>175</v>
      </c>
      <c r="AU264" s="240" t="s">
        <v>85</v>
      </c>
      <c r="AV264" s="13" t="s">
        <v>22</v>
      </c>
      <c r="AW264" s="13" t="s">
        <v>4</v>
      </c>
      <c r="AX264" s="13" t="s">
        <v>77</v>
      </c>
      <c r="AY264" s="240" t="s">
        <v>164</v>
      </c>
    </row>
    <row r="265" s="13" customFormat="1">
      <c r="A265" s="13"/>
      <c r="B265" s="231"/>
      <c r="C265" s="232"/>
      <c r="D265" s="226" t="s">
        <v>175</v>
      </c>
      <c r="E265" s="233" t="s">
        <v>20</v>
      </c>
      <c r="F265" s="234" t="s">
        <v>1121</v>
      </c>
      <c r="G265" s="232"/>
      <c r="H265" s="233" t="s">
        <v>20</v>
      </c>
      <c r="I265" s="235"/>
      <c r="J265" s="232"/>
      <c r="K265" s="232"/>
      <c r="L265" s="236"/>
      <c r="M265" s="237"/>
      <c r="N265" s="238"/>
      <c r="O265" s="238"/>
      <c r="P265" s="238"/>
      <c r="Q265" s="238"/>
      <c r="R265" s="238"/>
      <c r="S265" s="238"/>
      <c r="T265" s="239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0" t="s">
        <v>175</v>
      </c>
      <c r="AU265" s="240" t="s">
        <v>85</v>
      </c>
      <c r="AV265" s="13" t="s">
        <v>22</v>
      </c>
      <c r="AW265" s="13" t="s">
        <v>4</v>
      </c>
      <c r="AX265" s="13" t="s">
        <v>77</v>
      </c>
      <c r="AY265" s="240" t="s">
        <v>164</v>
      </c>
    </row>
    <row r="266" s="14" customFormat="1">
      <c r="A266" s="14"/>
      <c r="B266" s="241"/>
      <c r="C266" s="242"/>
      <c r="D266" s="226" t="s">
        <v>175</v>
      </c>
      <c r="E266" s="243" t="s">
        <v>20</v>
      </c>
      <c r="F266" s="244" t="s">
        <v>1122</v>
      </c>
      <c r="G266" s="242"/>
      <c r="H266" s="245">
        <v>4494</v>
      </c>
      <c r="I266" s="246"/>
      <c r="J266" s="242"/>
      <c r="K266" s="242"/>
      <c r="L266" s="247"/>
      <c r="M266" s="248"/>
      <c r="N266" s="249"/>
      <c r="O266" s="249"/>
      <c r="P266" s="249"/>
      <c r="Q266" s="249"/>
      <c r="R266" s="249"/>
      <c r="S266" s="249"/>
      <c r="T266" s="250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1" t="s">
        <v>175</v>
      </c>
      <c r="AU266" s="251" t="s">
        <v>85</v>
      </c>
      <c r="AV266" s="14" t="s">
        <v>85</v>
      </c>
      <c r="AW266" s="14" t="s">
        <v>39</v>
      </c>
      <c r="AX266" s="14" t="s">
        <v>22</v>
      </c>
      <c r="AY266" s="251" t="s">
        <v>164</v>
      </c>
    </row>
    <row r="267" s="2" customFormat="1" ht="14.4" customHeight="1">
      <c r="A267" s="39"/>
      <c r="B267" s="40"/>
      <c r="C267" s="263" t="s">
        <v>411</v>
      </c>
      <c r="D267" s="263" t="s">
        <v>270</v>
      </c>
      <c r="E267" s="264" t="s">
        <v>474</v>
      </c>
      <c r="F267" s="265" t="s">
        <v>475</v>
      </c>
      <c r="G267" s="266" t="s">
        <v>273</v>
      </c>
      <c r="H267" s="267">
        <v>119.14700000000001</v>
      </c>
      <c r="I267" s="268"/>
      <c r="J267" s="269">
        <f>ROUND(I267*H267,2)</f>
        <v>0</v>
      </c>
      <c r="K267" s="265" t="s">
        <v>170</v>
      </c>
      <c r="L267" s="270"/>
      <c r="M267" s="271" t="s">
        <v>20</v>
      </c>
      <c r="N267" s="272" t="s">
        <v>48</v>
      </c>
      <c r="O267" s="85"/>
      <c r="P267" s="222">
        <f>O267*H267</f>
        <v>0</v>
      </c>
      <c r="Q267" s="222">
        <v>1</v>
      </c>
      <c r="R267" s="222">
        <f>Q267*H267</f>
        <v>119.14700000000001</v>
      </c>
      <c r="S267" s="222">
        <v>0</v>
      </c>
      <c r="T267" s="223">
        <f>S267*H267</f>
        <v>0</v>
      </c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R267" s="224" t="s">
        <v>226</v>
      </c>
      <c r="AT267" s="224" t="s">
        <v>270</v>
      </c>
      <c r="AU267" s="224" t="s">
        <v>85</v>
      </c>
      <c r="AY267" s="18" t="s">
        <v>164</v>
      </c>
      <c r="BE267" s="225">
        <f>IF(N267="základní",J267,0)</f>
        <v>0</v>
      </c>
      <c r="BF267" s="225">
        <f>IF(N267="snížená",J267,0)</f>
        <v>0</v>
      </c>
      <c r="BG267" s="225">
        <f>IF(N267="zákl. přenesená",J267,0)</f>
        <v>0</v>
      </c>
      <c r="BH267" s="225">
        <f>IF(N267="sníž. přenesená",J267,0)</f>
        <v>0</v>
      </c>
      <c r="BI267" s="225">
        <f>IF(N267="nulová",J267,0)</f>
        <v>0</v>
      </c>
      <c r="BJ267" s="18" t="s">
        <v>22</v>
      </c>
      <c r="BK267" s="225">
        <f>ROUND(I267*H267,2)</f>
        <v>0</v>
      </c>
      <c r="BL267" s="18" t="s">
        <v>171</v>
      </c>
      <c r="BM267" s="224" t="s">
        <v>1123</v>
      </c>
    </row>
    <row r="268" s="2" customFormat="1">
      <c r="A268" s="39"/>
      <c r="B268" s="40"/>
      <c r="C268" s="41"/>
      <c r="D268" s="226" t="s">
        <v>173</v>
      </c>
      <c r="E268" s="41"/>
      <c r="F268" s="227" t="s">
        <v>475</v>
      </c>
      <c r="G268" s="41"/>
      <c r="H268" s="41"/>
      <c r="I268" s="228"/>
      <c r="J268" s="41"/>
      <c r="K268" s="41"/>
      <c r="L268" s="45"/>
      <c r="M268" s="229"/>
      <c r="N268" s="230"/>
      <c r="O268" s="85"/>
      <c r="P268" s="85"/>
      <c r="Q268" s="85"/>
      <c r="R268" s="85"/>
      <c r="S268" s="85"/>
      <c r="T268" s="86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T268" s="18" t="s">
        <v>173</v>
      </c>
      <c r="AU268" s="18" t="s">
        <v>85</v>
      </c>
    </row>
    <row r="269" s="13" customFormat="1">
      <c r="A269" s="13"/>
      <c r="B269" s="231"/>
      <c r="C269" s="232"/>
      <c r="D269" s="226" t="s">
        <v>175</v>
      </c>
      <c r="E269" s="233" t="s">
        <v>20</v>
      </c>
      <c r="F269" s="234" t="s">
        <v>477</v>
      </c>
      <c r="G269" s="232"/>
      <c r="H269" s="233" t="s">
        <v>20</v>
      </c>
      <c r="I269" s="235"/>
      <c r="J269" s="232"/>
      <c r="K269" s="232"/>
      <c r="L269" s="236"/>
      <c r="M269" s="237"/>
      <c r="N269" s="238"/>
      <c r="O269" s="238"/>
      <c r="P269" s="238"/>
      <c r="Q269" s="238"/>
      <c r="R269" s="238"/>
      <c r="S269" s="238"/>
      <c r="T269" s="239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0" t="s">
        <v>175</v>
      </c>
      <c r="AU269" s="240" t="s">
        <v>85</v>
      </c>
      <c r="AV269" s="13" t="s">
        <v>22</v>
      </c>
      <c r="AW269" s="13" t="s">
        <v>39</v>
      </c>
      <c r="AX269" s="13" t="s">
        <v>77</v>
      </c>
      <c r="AY269" s="240" t="s">
        <v>164</v>
      </c>
    </row>
    <row r="270" s="13" customFormat="1">
      <c r="A270" s="13"/>
      <c r="B270" s="231"/>
      <c r="C270" s="232"/>
      <c r="D270" s="226" t="s">
        <v>175</v>
      </c>
      <c r="E270" s="233" t="s">
        <v>20</v>
      </c>
      <c r="F270" s="234" t="s">
        <v>478</v>
      </c>
      <c r="G270" s="232"/>
      <c r="H270" s="233" t="s">
        <v>20</v>
      </c>
      <c r="I270" s="235"/>
      <c r="J270" s="232"/>
      <c r="K270" s="232"/>
      <c r="L270" s="236"/>
      <c r="M270" s="237"/>
      <c r="N270" s="238"/>
      <c r="O270" s="238"/>
      <c r="P270" s="238"/>
      <c r="Q270" s="238"/>
      <c r="R270" s="238"/>
      <c r="S270" s="238"/>
      <c r="T270" s="239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0" t="s">
        <v>175</v>
      </c>
      <c r="AU270" s="240" t="s">
        <v>85</v>
      </c>
      <c r="AV270" s="13" t="s">
        <v>22</v>
      </c>
      <c r="AW270" s="13" t="s">
        <v>39</v>
      </c>
      <c r="AX270" s="13" t="s">
        <v>77</v>
      </c>
      <c r="AY270" s="240" t="s">
        <v>164</v>
      </c>
    </row>
    <row r="271" s="13" customFormat="1">
      <c r="A271" s="13"/>
      <c r="B271" s="231"/>
      <c r="C271" s="232"/>
      <c r="D271" s="226" t="s">
        <v>175</v>
      </c>
      <c r="E271" s="233" t="s">
        <v>20</v>
      </c>
      <c r="F271" s="234" t="s">
        <v>1124</v>
      </c>
      <c r="G271" s="232"/>
      <c r="H271" s="233" t="s">
        <v>20</v>
      </c>
      <c r="I271" s="235"/>
      <c r="J271" s="232"/>
      <c r="K271" s="232"/>
      <c r="L271" s="236"/>
      <c r="M271" s="237"/>
      <c r="N271" s="238"/>
      <c r="O271" s="238"/>
      <c r="P271" s="238"/>
      <c r="Q271" s="238"/>
      <c r="R271" s="238"/>
      <c r="S271" s="238"/>
      <c r="T271" s="239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0" t="s">
        <v>175</v>
      </c>
      <c r="AU271" s="240" t="s">
        <v>85</v>
      </c>
      <c r="AV271" s="13" t="s">
        <v>22</v>
      </c>
      <c r="AW271" s="13" t="s">
        <v>39</v>
      </c>
      <c r="AX271" s="13" t="s">
        <v>77</v>
      </c>
      <c r="AY271" s="240" t="s">
        <v>164</v>
      </c>
    </row>
    <row r="272" s="13" customFormat="1">
      <c r="A272" s="13"/>
      <c r="B272" s="231"/>
      <c r="C272" s="232"/>
      <c r="D272" s="226" t="s">
        <v>175</v>
      </c>
      <c r="E272" s="233" t="s">
        <v>20</v>
      </c>
      <c r="F272" s="234" t="s">
        <v>1125</v>
      </c>
      <c r="G272" s="232"/>
      <c r="H272" s="233" t="s">
        <v>20</v>
      </c>
      <c r="I272" s="235"/>
      <c r="J272" s="232"/>
      <c r="K272" s="232"/>
      <c r="L272" s="236"/>
      <c r="M272" s="237"/>
      <c r="N272" s="238"/>
      <c r="O272" s="238"/>
      <c r="P272" s="238"/>
      <c r="Q272" s="238"/>
      <c r="R272" s="238"/>
      <c r="S272" s="238"/>
      <c r="T272" s="239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0" t="s">
        <v>175</v>
      </c>
      <c r="AU272" s="240" t="s">
        <v>85</v>
      </c>
      <c r="AV272" s="13" t="s">
        <v>22</v>
      </c>
      <c r="AW272" s="13" t="s">
        <v>39</v>
      </c>
      <c r="AX272" s="13" t="s">
        <v>77</v>
      </c>
      <c r="AY272" s="240" t="s">
        <v>164</v>
      </c>
    </row>
    <row r="273" s="14" customFormat="1">
      <c r="A273" s="14"/>
      <c r="B273" s="241"/>
      <c r="C273" s="242"/>
      <c r="D273" s="226" t="s">
        <v>175</v>
      </c>
      <c r="E273" s="243" t="s">
        <v>20</v>
      </c>
      <c r="F273" s="244" t="s">
        <v>1126</v>
      </c>
      <c r="G273" s="242"/>
      <c r="H273" s="245">
        <v>119.14700000000001</v>
      </c>
      <c r="I273" s="246"/>
      <c r="J273" s="242"/>
      <c r="K273" s="242"/>
      <c r="L273" s="247"/>
      <c r="M273" s="248"/>
      <c r="N273" s="249"/>
      <c r="O273" s="249"/>
      <c r="P273" s="249"/>
      <c r="Q273" s="249"/>
      <c r="R273" s="249"/>
      <c r="S273" s="249"/>
      <c r="T273" s="250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1" t="s">
        <v>175</v>
      </c>
      <c r="AU273" s="251" t="s">
        <v>85</v>
      </c>
      <c r="AV273" s="14" t="s">
        <v>85</v>
      </c>
      <c r="AW273" s="14" t="s">
        <v>39</v>
      </c>
      <c r="AX273" s="14" t="s">
        <v>22</v>
      </c>
      <c r="AY273" s="251" t="s">
        <v>164</v>
      </c>
    </row>
    <row r="274" s="2" customFormat="1" ht="14.4" customHeight="1">
      <c r="A274" s="39"/>
      <c r="B274" s="40"/>
      <c r="C274" s="213" t="s">
        <v>417</v>
      </c>
      <c r="D274" s="213" t="s">
        <v>166</v>
      </c>
      <c r="E274" s="214" t="s">
        <v>949</v>
      </c>
      <c r="F274" s="215" t="s">
        <v>950</v>
      </c>
      <c r="G274" s="216" t="s">
        <v>169</v>
      </c>
      <c r="H274" s="217">
        <v>4356.5</v>
      </c>
      <c r="I274" s="218"/>
      <c r="J274" s="219">
        <f>ROUND(I274*H274,2)</f>
        <v>0</v>
      </c>
      <c r="K274" s="215" t="s">
        <v>170</v>
      </c>
      <c r="L274" s="45"/>
      <c r="M274" s="220" t="s">
        <v>20</v>
      </c>
      <c r="N274" s="221" t="s">
        <v>48</v>
      </c>
      <c r="O274" s="85"/>
      <c r="P274" s="222">
        <f>O274*H274</f>
        <v>0</v>
      </c>
      <c r="Q274" s="222">
        <v>0.48574000000000001</v>
      </c>
      <c r="R274" s="222">
        <f>Q274*H274</f>
        <v>2116.1263100000001</v>
      </c>
      <c r="S274" s="222">
        <v>0</v>
      </c>
      <c r="T274" s="223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24" t="s">
        <v>171</v>
      </c>
      <c r="AT274" s="224" t="s">
        <v>166</v>
      </c>
      <c r="AU274" s="224" t="s">
        <v>85</v>
      </c>
      <c r="AY274" s="18" t="s">
        <v>164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8" t="s">
        <v>22</v>
      </c>
      <c r="BK274" s="225">
        <f>ROUND(I274*H274,2)</f>
        <v>0</v>
      </c>
      <c r="BL274" s="18" t="s">
        <v>171</v>
      </c>
      <c r="BM274" s="224" t="s">
        <v>1127</v>
      </c>
    </row>
    <row r="275" s="2" customFormat="1">
      <c r="A275" s="39"/>
      <c r="B275" s="40"/>
      <c r="C275" s="41"/>
      <c r="D275" s="226" t="s">
        <v>173</v>
      </c>
      <c r="E275" s="41"/>
      <c r="F275" s="227" t="s">
        <v>952</v>
      </c>
      <c r="G275" s="41"/>
      <c r="H275" s="41"/>
      <c r="I275" s="228"/>
      <c r="J275" s="41"/>
      <c r="K275" s="41"/>
      <c r="L275" s="45"/>
      <c r="M275" s="229"/>
      <c r="N275" s="230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173</v>
      </c>
      <c r="AU275" s="18" t="s">
        <v>85</v>
      </c>
    </row>
    <row r="276" s="13" customFormat="1">
      <c r="A276" s="13"/>
      <c r="B276" s="231"/>
      <c r="C276" s="232"/>
      <c r="D276" s="226" t="s">
        <v>175</v>
      </c>
      <c r="E276" s="233" t="s">
        <v>20</v>
      </c>
      <c r="F276" s="234" t="s">
        <v>1128</v>
      </c>
      <c r="G276" s="232"/>
      <c r="H276" s="233" t="s">
        <v>20</v>
      </c>
      <c r="I276" s="235"/>
      <c r="J276" s="232"/>
      <c r="K276" s="232"/>
      <c r="L276" s="236"/>
      <c r="M276" s="237"/>
      <c r="N276" s="238"/>
      <c r="O276" s="238"/>
      <c r="P276" s="238"/>
      <c r="Q276" s="238"/>
      <c r="R276" s="238"/>
      <c r="S276" s="238"/>
      <c r="T276" s="239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0" t="s">
        <v>175</v>
      </c>
      <c r="AU276" s="240" t="s">
        <v>85</v>
      </c>
      <c r="AV276" s="13" t="s">
        <v>22</v>
      </c>
      <c r="AW276" s="13" t="s">
        <v>39</v>
      </c>
      <c r="AX276" s="13" t="s">
        <v>77</v>
      </c>
      <c r="AY276" s="240" t="s">
        <v>164</v>
      </c>
    </row>
    <row r="277" s="14" customFormat="1">
      <c r="A277" s="14"/>
      <c r="B277" s="241"/>
      <c r="C277" s="242"/>
      <c r="D277" s="226" t="s">
        <v>175</v>
      </c>
      <c r="E277" s="243" t="s">
        <v>20</v>
      </c>
      <c r="F277" s="244" t="s">
        <v>1129</v>
      </c>
      <c r="G277" s="242"/>
      <c r="H277" s="245">
        <v>4356.5</v>
      </c>
      <c r="I277" s="246"/>
      <c r="J277" s="242"/>
      <c r="K277" s="242"/>
      <c r="L277" s="247"/>
      <c r="M277" s="248"/>
      <c r="N277" s="249"/>
      <c r="O277" s="249"/>
      <c r="P277" s="249"/>
      <c r="Q277" s="249"/>
      <c r="R277" s="249"/>
      <c r="S277" s="249"/>
      <c r="T277" s="250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1" t="s">
        <v>175</v>
      </c>
      <c r="AU277" s="251" t="s">
        <v>85</v>
      </c>
      <c r="AV277" s="14" t="s">
        <v>85</v>
      </c>
      <c r="AW277" s="14" t="s">
        <v>39</v>
      </c>
      <c r="AX277" s="14" t="s">
        <v>22</v>
      </c>
      <c r="AY277" s="251" t="s">
        <v>164</v>
      </c>
    </row>
    <row r="278" s="2" customFormat="1" ht="14.4" customHeight="1">
      <c r="A278" s="39"/>
      <c r="B278" s="40"/>
      <c r="C278" s="213" t="s">
        <v>424</v>
      </c>
      <c r="D278" s="213" t="s">
        <v>166</v>
      </c>
      <c r="E278" s="214" t="s">
        <v>509</v>
      </c>
      <c r="F278" s="215" t="s">
        <v>510</v>
      </c>
      <c r="G278" s="216" t="s">
        <v>169</v>
      </c>
      <c r="H278" s="217">
        <v>4829</v>
      </c>
      <c r="I278" s="218"/>
      <c r="J278" s="219">
        <f>ROUND(I278*H278,2)</f>
        <v>0</v>
      </c>
      <c r="K278" s="215" t="s">
        <v>170</v>
      </c>
      <c r="L278" s="45"/>
      <c r="M278" s="220" t="s">
        <v>20</v>
      </c>
      <c r="N278" s="221" t="s">
        <v>48</v>
      </c>
      <c r="O278" s="85"/>
      <c r="P278" s="222">
        <f>O278*H278</f>
        <v>0</v>
      </c>
      <c r="Q278" s="222">
        <v>0.46000000000000002</v>
      </c>
      <c r="R278" s="222">
        <f>Q278*H278</f>
        <v>2221.3400000000001</v>
      </c>
      <c r="S278" s="222">
        <v>0</v>
      </c>
      <c r="T278" s="223">
        <f>S278*H278</f>
        <v>0</v>
      </c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R278" s="224" t="s">
        <v>171</v>
      </c>
      <c r="AT278" s="224" t="s">
        <v>166</v>
      </c>
      <c r="AU278" s="224" t="s">
        <v>85</v>
      </c>
      <c r="AY278" s="18" t="s">
        <v>164</v>
      </c>
      <c r="BE278" s="225">
        <f>IF(N278="základní",J278,0)</f>
        <v>0</v>
      </c>
      <c r="BF278" s="225">
        <f>IF(N278="snížená",J278,0)</f>
        <v>0</v>
      </c>
      <c r="BG278" s="225">
        <f>IF(N278="zákl. přenesená",J278,0)</f>
        <v>0</v>
      </c>
      <c r="BH278" s="225">
        <f>IF(N278="sníž. přenesená",J278,0)</f>
        <v>0</v>
      </c>
      <c r="BI278" s="225">
        <f>IF(N278="nulová",J278,0)</f>
        <v>0</v>
      </c>
      <c r="BJ278" s="18" t="s">
        <v>22</v>
      </c>
      <c r="BK278" s="225">
        <f>ROUND(I278*H278,2)</f>
        <v>0</v>
      </c>
      <c r="BL278" s="18" t="s">
        <v>171</v>
      </c>
      <c r="BM278" s="224" t="s">
        <v>1130</v>
      </c>
    </row>
    <row r="279" s="2" customFormat="1">
      <c r="A279" s="39"/>
      <c r="B279" s="40"/>
      <c r="C279" s="41"/>
      <c r="D279" s="226" t="s">
        <v>173</v>
      </c>
      <c r="E279" s="41"/>
      <c r="F279" s="227" t="s">
        <v>512</v>
      </c>
      <c r="G279" s="41"/>
      <c r="H279" s="41"/>
      <c r="I279" s="228"/>
      <c r="J279" s="41"/>
      <c r="K279" s="41"/>
      <c r="L279" s="45"/>
      <c r="M279" s="229"/>
      <c r="N279" s="230"/>
      <c r="O279" s="85"/>
      <c r="P279" s="85"/>
      <c r="Q279" s="85"/>
      <c r="R279" s="85"/>
      <c r="S279" s="85"/>
      <c r="T279" s="86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T279" s="18" t="s">
        <v>173</v>
      </c>
      <c r="AU279" s="18" t="s">
        <v>85</v>
      </c>
    </row>
    <row r="280" s="13" customFormat="1">
      <c r="A280" s="13"/>
      <c r="B280" s="231"/>
      <c r="C280" s="232"/>
      <c r="D280" s="226" t="s">
        <v>175</v>
      </c>
      <c r="E280" s="233" t="s">
        <v>20</v>
      </c>
      <c r="F280" s="234" t="s">
        <v>1131</v>
      </c>
      <c r="G280" s="232"/>
      <c r="H280" s="233" t="s">
        <v>20</v>
      </c>
      <c r="I280" s="235"/>
      <c r="J280" s="232"/>
      <c r="K280" s="232"/>
      <c r="L280" s="236"/>
      <c r="M280" s="237"/>
      <c r="N280" s="238"/>
      <c r="O280" s="238"/>
      <c r="P280" s="238"/>
      <c r="Q280" s="238"/>
      <c r="R280" s="238"/>
      <c r="S280" s="238"/>
      <c r="T280" s="239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0" t="s">
        <v>175</v>
      </c>
      <c r="AU280" s="240" t="s">
        <v>85</v>
      </c>
      <c r="AV280" s="13" t="s">
        <v>22</v>
      </c>
      <c r="AW280" s="13" t="s">
        <v>39</v>
      </c>
      <c r="AX280" s="13" t="s">
        <v>77</v>
      </c>
      <c r="AY280" s="240" t="s">
        <v>164</v>
      </c>
    </row>
    <row r="281" s="14" customFormat="1">
      <c r="A281" s="14"/>
      <c r="B281" s="241"/>
      <c r="C281" s="242"/>
      <c r="D281" s="226" t="s">
        <v>175</v>
      </c>
      <c r="E281" s="243" t="s">
        <v>20</v>
      </c>
      <c r="F281" s="244" t="s">
        <v>1132</v>
      </c>
      <c r="G281" s="242"/>
      <c r="H281" s="245">
        <v>4829</v>
      </c>
      <c r="I281" s="246"/>
      <c r="J281" s="242"/>
      <c r="K281" s="242"/>
      <c r="L281" s="247"/>
      <c r="M281" s="248"/>
      <c r="N281" s="249"/>
      <c r="O281" s="249"/>
      <c r="P281" s="249"/>
      <c r="Q281" s="249"/>
      <c r="R281" s="249"/>
      <c r="S281" s="249"/>
      <c r="T281" s="250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1" t="s">
        <v>175</v>
      </c>
      <c r="AU281" s="251" t="s">
        <v>85</v>
      </c>
      <c r="AV281" s="14" t="s">
        <v>85</v>
      </c>
      <c r="AW281" s="14" t="s">
        <v>39</v>
      </c>
      <c r="AX281" s="14" t="s">
        <v>77</v>
      </c>
      <c r="AY281" s="251" t="s">
        <v>164</v>
      </c>
    </row>
    <row r="282" s="15" customFormat="1">
      <c r="A282" s="15"/>
      <c r="B282" s="252"/>
      <c r="C282" s="253"/>
      <c r="D282" s="226" t="s">
        <v>175</v>
      </c>
      <c r="E282" s="254" t="s">
        <v>20</v>
      </c>
      <c r="F282" s="255" t="s">
        <v>225</v>
      </c>
      <c r="G282" s="253"/>
      <c r="H282" s="256">
        <v>4829</v>
      </c>
      <c r="I282" s="257"/>
      <c r="J282" s="253"/>
      <c r="K282" s="253"/>
      <c r="L282" s="258"/>
      <c r="M282" s="259"/>
      <c r="N282" s="260"/>
      <c r="O282" s="260"/>
      <c r="P282" s="260"/>
      <c r="Q282" s="260"/>
      <c r="R282" s="260"/>
      <c r="S282" s="260"/>
      <c r="T282" s="261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62" t="s">
        <v>175</v>
      </c>
      <c r="AU282" s="262" t="s">
        <v>85</v>
      </c>
      <c r="AV282" s="15" t="s">
        <v>171</v>
      </c>
      <c r="AW282" s="15" t="s">
        <v>39</v>
      </c>
      <c r="AX282" s="15" t="s">
        <v>22</v>
      </c>
      <c r="AY282" s="262" t="s">
        <v>164</v>
      </c>
    </row>
    <row r="283" s="12" customFormat="1" ht="22.8" customHeight="1">
      <c r="A283" s="12"/>
      <c r="B283" s="197"/>
      <c r="C283" s="198"/>
      <c r="D283" s="199" t="s">
        <v>76</v>
      </c>
      <c r="E283" s="211" t="s">
        <v>226</v>
      </c>
      <c r="F283" s="211" t="s">
        <v>571</v>
      </c>
      <c r="G283" s="198"/>
      <c r="H283" s="198"/>
      <c r="I283" s="201"/>
      <c r="J283" s="212">
        <f>BK283</f>
        <v>0</v>
      </c>
      <c r="K283" s="198"/>
      <c r="L283" s="203"/>
      <c r="M283" s="204"/>
      <c r="N283" s="205"/>
      <c r="O283" s="205"/>
      <c r="P283" s="206">
        <f>SUM(P284:P290)</f>
        <v>0</v>
      </c>
      <c r="Q283" s="205"/>
      <c r="R283" s="206">
        <f>SUM(R284:R290)</f>
        <v>5.7191999999999998</v>
      </c>
      <c r="S283" s="205"/>
      <c r="T283" s="207">
        <f>SUM(T284:T290)</f>
        <v>0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08" t="s">
        <v>22</v>
      </c>
      <c r="AT283" s="209" t="s">
        <v>76</v>
      </c>
      <c r="AU283" s="209" t="s">
        <v>22</v>
      </c>
      <c r="AY283" s="208" t="s">
        <v>164</v>
      </c>
      <c r="BK283" s="210">
        <f>SUM(BK284:BK290)</f>
        <v>0</v>
      </c>
    </row>
    <row r="284" s="2" customFormat="1" ht="14.4" customHeight="1">
      <c r="A284" s="39"/>
      <c r="B284" s="40"/>
      <c r="C284" s="213" t="s">
        <v>431</v>
      </c>
      <c r="D284" s="213" t="s">
        <v>166</v>
      </c>
      <c r="E284" s="214" t="s">
        <v>573</v>
      </c>
      <c r="F284" s="215" t="s">
        <v>574</v>
      </c>
      <c r="G284" s="216" t="s">
        <v>401</v>
      </c>
      <c r="H284" s="217">
        <v>40</v>
      </c>
      <c r="I284" s="218"/>
      <c r="J284" s="219">
        <f>ROUND(I284*H284,2)</f>
        <v>0</v>
      </c>
      <c r="K284" s="215" t="s">
        <v>170</v>
      </c>
      <c r="L284" s="45"/>
      <c r="M284" s="220" t="s">
        <v>20</v>
      </c>
      <c r="N284" s="221" t="s">
        <v>48</v>
      </c>
      <c r="O284" s="85"/>
      <c r="P284" s="222">
        <f>O284*H284</f>
        <v>0</v>
      </c>
      <c r="Q284" s="222">
        <v>0.14298</v>
      </c>
      <c r="R284" s="222">
        <f>Q284*H284</f>
        <v>5.7191999999999998</v>
      </c>
      <c r="S284" s="222">
        <v>0</v>
      </c>
      <c r="T284" s="223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24" t="s">
        <v>171</v>
      </c>
      <c r="AT284" s="224" t="s">
        <v>166</v>
      </c>
      <c r="AU284" s="224" t="s">
        <v>85</v>
      </c>
      <c r="AY284" s="18" t="s">
        <v>164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8" t="s">
        <v>22</v>
      </c>
      <c r="BK284" s="225">
        <f>ROUND(I284*H284,2)</f>
        <v>0</v>
      </c>
      <c r="BL284" s="18" t="s">
        <v>171</v>
      </c>
      <c r="BM284" s="224" t="s">
        <v>1133</v>
      </c>
    </row>
    <row r="285" s="2" customFormat="1">
      <c r="A285" s="39"/>
      <c r="B285" s="40"/>
      <c r="C285" s="41"/>
      <c r="D285" s="226" t="s">
        <v>173</v>
      </c>
      <c r="E285" s="41"/>
      <c r="F285" s="227" t="s">
        <v>576</v>
      </c>
      <c r="G285" s="41"/>
      <c r="H285" s="41"/>
      <c r="I285" s="228"/>
      <c r="J285" s="41"/>
      <c r="K285" s="41"/>
      <c r="L285" s="45"/>
      <c r="M285" s="229"/>
      <c r="N285" s="230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173</v>
      </c>
      <c r="AU285" s="18" t="s">
        <v>85</v>
      </c>
    </row>
    <row r="286" s="13" customFormat="1">
      <c r="A286" s="13"/>
      <c r="B286" s="231"/>
      <c r="C286" s="232"/>
      <c r="D286" s="226" t="s">
        <v>175</v>
      </c>
      <c r="E286" s="233" t="s">
        <v>20</v>
      </c>
      <c r="F286" s="234" t="s">
        <v>1134</v>
      </c>
      <c r="G286" s="232"/>
      <c r="H286" s="233" t="s">
        <v>20</v>
      </c>
      <c r="I286" s="235"/>
      <c r="J286" s="232"/>
      <c r="K286" s="232"/>
      <c r="L286" s="236"/>
      <c r="M286" s="237"/>
      <c r="N286" s="238"/>
      <c r="O286" s="238"/>
      <c r="P286" s="238"/>
      <c r="Q286" s="238"/>
      <c r="R286" s="238"/>
      <c r="S286" s="238"/>
      <c r="T286" s="239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0" t="s">
        <v>175</v>
      </c>
      <c r="AU286" s="240" t="s">
        <v>85</v>
      </c>
      <c r="AV286" s="13" t="s">
        <v>22</v>
      </c>
      <c r="AW286" s="13" t="s">
        <v>39</v>
      </c>
      <c r="AX286" s="13" t="s">
        <v>77</v>
      </c>
      <c r="AY286" s="240" t="s">
        <v>164</v>
      </c>
    </row>
    <row r="287" s="14" customFormat="1">
      <c r="A287" s="14"/>
      <c r="B287" s="241"/>
      <c r="C287" s="242"/>
      <c r="D287" s="226" t="s">
        <v>175</v>
      </c>
      <c r="E287" s="243" t="s">
        <v>20</v>
      </c>
      <c r="F287" s="244" t="s">
        <v>1135</v>
      </c>
      <c r="G287" s="242"/>
      <c r="H287" s="245">
        <v>30</v>
      </c>
      <c r="I287" s="246"/>
      <c r="J287" s="242"/>
      <c r="K287" s="242"/>
      <c r="L287" s="247"/>
      <c r="M287" s="248"/>
      <c r="N287" s="249"/>
      <c r="O287" s="249"/>
      <c r="P287" s="249"/>
      <c r="Q287" s="249"/>
      <c r="R287" s="249"/>
      <c r="S287" s="249"/>
      <c r="T287" s="250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1" t="s">
        <v>175</v>
      </c>
      <c r="AU287" s="251" t="s">
        <v>85</v>
      </c>
      <c r="AV287" s="14" t="s">
        <v>85</v>
      </c>
      <c r="AW287" s="14" t="s">
        <v>39</v>
      </c>
      <c r="AX287" s="14" t="s">
        <v>77</v>
      </c>
      <c r="AY287" s="251" t="s">
        <v>164</v>
      </c>
    </row>
    <row r="288" s="13" customFormat="1">
      <c r="A288" s="13"/>
      <c r="B288" s="231"/>
      <c r="C288" s="232"/>
      <c r="D288" s="226" t="s">
        <v>175</v>
      </c>
      <c r="E288" s="233" t="s">
        <v>20</v>
      </c>
      <c r="F288" s="234" t="s">
        <v>1136</v>
      </c>
      <c r="G288" s="232"/>
      <c r="H288" s="233" t="s">
        <v>20</v>
      </c>
      <c r="I288" s="235"/>
      <c r="J288" s="232"/>
      <c r="K288" s="232"/>
      <c r="L288" s="236"/>
      <c r="M288" s="237"/>
      <c r="N288" s="238"/>
      <c r="O288" s="238"/>
      <c r="P288" s="238"/>
      <c r="Q288" s="238"/>
      <c r="R288" s="238"/>
      <c r="S288" s="238"/>
      <c r="T288" s="239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0" t="s">
        <v>175</v>
      </c>
      <c r="AU288" s="240" t="s">
        <v>85</v>
      </c>
      <c r="AV288" s="13" t="s">
        <v>22</v>
      </c>
      <c r="AW288" s="13" t="s">
        <v>39</v>
      </c>
      <c r="AX288" s="13" t="s">
        <v>77</v>
      </c>
      <c r="AY288" s="240" t="s">
        <v>164</v>
      </c>
    </row>
    <row r="289" s="14" customFormat="1">
      <c r="A289" s="14"/>
      <c r="B289" s="241"/>
      <c r="C289" s="242"/>
      <c r="D289" s="226" t="s">
        <v>175</v>
      </c>
      <c r="E289" s="243" t="s">
        <v>20</v>
      </c>
      <c r="F289" s="244" t="s">
        <v>987</v>
      </c>
      <c r="G289" s="242"/>
      <c r="H289" s="245">
        <v>10</v>
      </c>
      <c r="I289" s="246"/>
      <c r="J289" s="242"/>
      <c r="K289" s="242"/>
      <c r="L289" s="247"/>
      <c r="M289" s="248"/>
      <c r="N289" s="249"/>
      <c r="O289" s="249"/>
      <c r="P289" s="249"/>
      <c r="Q289" s="249"/>
      <c r="R289" s="249"/>
      <c r="S289" s="249"/>
      <c r="T289" s="250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1" t="s">
        <v>175</v>
      </c>
      <c r="AU289" s="251" t="s">
        <v>85</v>
      </c>
      <c r="AV289" s="14" t="s">
        <v>85</v>
      </c>
      <c r="AW289" s="14" t="s">
        <v>39</v>
      </c>
      <c r="AX289" s="14" t="s">
        <v>77</v>
      </c>
      <c r="AY289" s="251" t="s">
        <v>164</v>
      </c>
    </row>
    <row r="290" s="15" customFormat="1">
      <c r="A290" s="15"/>
      <c r="B290" s="252"/>
      <c r="C290" s="253"/>
      <c r="D290" s="226" t="s">
        <v>175</v>
      </c>
      <c r="E290" s="254" t="s">
        <v>20</v>
      </c>
      <c r="F290" s="255" t="s">
        <v>225</v>
      </c>
      <c r="G290" s="253"/>
      <c r="H290" s="256">
        <v>40</v>
      </c>
      <c r="I290" s="257"/>
      <c r="J290" s="253"/>
      <c r="K290" s="253"/>
      <c r="L290" s="258"/>
      <c r="M290" s="259"/>
      <c r="N290" s="260"/>
      <c r="O290" s="260"/>
      <c r="P290" s="260"/>
      <c r="Q290" s="260"/>
      <c r="R290" s="260"/>
      <c r="S290" s="260"/>
      <c r="T290" s="261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62" t="s">
        <v>175</v>
      </c>
      <c r="AU290" s="262" t="s">
        <v>85</v>
      </c>
      <c r="AV290" s="15" t="s">
        <v>171</v>
      </c>
      <c r="AW290" s="15" t="s">
        <v>39</v>
      </c>
      <c r="AX290" s="15" t="s">
        <v>22</v>
      </c>
      <c r="AY290" s="262" t="s">
        <v>164</v>
      </c>
    </row>
    <row r="291" s="12" customFormat="1" ht="22.8" customHeight="1">
      <c r="A291" s="12"/>
      <c r="B291" s="197"/>
      <c r="C291" s="198"/>
      <c r="D291" s="199" t="s">
        <v>76</v>
      </c>
      <c r="E291" s="211" t="s">
        <v>235</v>
      </c>
      <c r="F291" s="211" t="s">
        <v>579</v>
      </c>
      <c r="G291" s="198"/>
      <c r="H291" s="198"/>
      <c r="I291" s="201"/>
      <c r="J291" s="212">
        <f>BK291</f>
        <v>0</v>
      </c>
      <c r="K291" s="198"/>
      <c r="L291" s="203"/>
      <c r="M291" s="204"/>
      <c r="N291" s="205"/>
      <c r="O291" s="205"/>
      <c r="P291" s="206">
        <f>SUM(P292:P300)</f>
        <v>0</v>
      </c>
      <c r="Q291" s="205"/>
      <c r="R291" s="206">
        <f>SUM(R292:R300)</f>
        <v>10.226159999999998</v>
      </c>
      <c r="S291" s="205"/>
      <c r="T291" s="207">
        <f>SUM(T292:T300)</f>
        <v>0</v>
      </c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R291" s="208" t="s">
        <v>22</v>
      </c>
      <c r="AT291" s="209" t="s">
        <v>76</v>
      </c>
      <c r="AU291" s="209" t="s">
        <v>22</v>
      </c>
      <c r="AY291" s="208" t="s">
        <v>164</v>
      </c>
      <c r="BK291" s="210">
        <f>SUM(BK292:BK300)</f>
        <v>0</v>
      </c>
    </row>
    <row r="292" s="2" customFormat="1" ht="14.4" customHeight="1">
      <c r="A292" s="39"/>
      <c r="B292" s="40"/>
      <c r="C292" s="213" t="s">
        <v>437</v>
      </c>
      <c r="D292" s="213" t="s">
        <v>166</v>
      </c>
      <c r="E292" s="214" t="s">
        <v>639</v>
      </c>
      <c r="F292" s="215" t="s">
        <v>640</v>
      </c>
      <c r="G292" s="216" t="s">
        <v>180</v>
      </c>
      <c r="H292" s="217">
        <v>4.5</v>
      </c>
      <c r="I292" s="218"/>
      <c r="J292" s="219">
        <f>ROUND(I292*H292,2)</f>
        <v>0</v>
      </c>
      <c r="K292" s="215" t="s">
        <v>170</v>
      </c>
      <c r="L292" s="45"/>
      <c r="M292" s="220" t="s">
        <v>20</v>
      </c>
      <c r="N292" s="221" t="s">
        <v>48</v>
      </c>
      <c r="O292" s="85"/>
      <c r="P292" s="222">
        <f>O292*H292</f>
        <v>0</v>
      </c>
      <c r="Q292" s="222">
        <v>2.2667199999999998</v>
      </c>
      <c r="R292" s="222">
        <f>Q292*H292</f>
        <v>10.200239999999999</v>
      </c>
      <c r="S292" s="222">
        <v>0</v>
      </c>
      <c r="T292" s="223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24" t="s">
        <v>171</v>
      </c>
      <c r="AT292" s="224" t="s">
        <v>166</v>
      </c>
      <c r="AU292" s="224" t="s">
        <v>85</v>
      </c>
      <c r="AY292" s="18" t="s">
        <v>164</v>
      </c>
      <c r="BE292" s="225">
        <f>IF(N292="základní",J292,0)</f>
        <v>0</v>
      </c>
      <c r="BF292" s="225">
        <f>IF(N292="snížená",J292,0)</f>
        <v>0</v>
      </c>
      <c r="BG292" s="225">
        <f>IF(N292="zákl. přenesená",J292,0)</f>
        <v>0</v>
      </c>
      <c r="BH292" s="225">
        <f>IF(N292="sníž. přenesená",J292,0)</f>
        <v>0</v>
      </c>
      <c r="BI292" s="225">
        <f>IF(N292="nulová",J292,0)</f>
        <v>0</v>
      </c>
      <c r="BJ292" s="18" t="s">
        <v>22</v>
      </c>
      <c r="BK292" s="225">
        <f>ROUND(I292*H292,2)</f>
        <v>0</v>
      </c>
      <c r="BL292" s="18" t="s">
        <v>171</v>
      </c>
      <c r="BM292" s="224" t="s">
        <v>1137</v>
      </c>
    </row>
    <row r="293" s="2" customFormat="1">
      <c r="A293" s="39"/>
      <c r="B293" s="40"/>
      <c r="C293" s="41"/>
      <c r="D293" s="226" t="s">
        <v>173</v>
      </c>
      <c r="E293" s="41"/>
      <c r="F293" s="227" t="s">
        <v>642</v>
      </c>
      <c r="G293" s="41"/>
      <c r="H293" s="41"/>
      <c r="I293" s="228"/>
      <c r="J293" s="41"/>
      <c r="K293" s="41"/>
      <c r="L293" s="45"/>
      <c r="M293" s="229"/>
      <c r="N293" s="230"/>
      <c r="O293" s="85"/>
      <c r="P293" s="85"/>
      <c r="Q293" s="85"/>
      <c r="R293" s="85"/>
      <c r="S293" s="85"/>
      <c r="T293" s="86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T293" s="18" t="s">
        <v>173</v>
      </c>
      <c r="AU293" s="18" t="s">
        <v>85</v>
      </c>
    </row>
    <row r="294" s="13" customFormat="1">
      <c r="A294" s="13"/>
      <c r="B294" s="231"/>
      <c r="C294" s="232"/>
      <c r="D294" s="226" t="s">
        <v>175</v>
      </c>
      <c r="E294" s="233" t="s">
        <v>20</v>
      </c>
      <c r="F294" s="234" t="s">
        <v>1138</v>
      </c>
      <c r="G294" s="232"/>
      <c r="H294" s="233" t="s">
        <v>20</v>
      </c>
      <c r="I294" s="235"/>
      <c r="J294" s="232"/>
      <c r="K294" s="232"/>
      <c r="L294" s="236"/>
      <c r="M294" s="237"/>
      <c r="N294" s="238"/>
      <c r="O294" s="238"/>
      <c r="P294" s="238"/>
      <c r="Q294" s="238"/>
      <c r="R294" s="238"/>
      <c r="S294" s="238"/>
      <c r="T294" s="239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0" t="s">
        <v>175</v>
      </c>
      <c r="AU294" s="240" t="s">
        <v>85</v>
      </c>
      <c r="AV294" s="13" t="s">
        <v>22</v>
      </c>
      <c r="AW294" s="13" t="s">
        <v>39</v>
      </c>
      <c r="AX294" s="13" t="s">
        <v>77</v>
      </c>
      <c r="AY294" s="240" t="s">
        <v>164</v>
      </c>
    </row>
    <row r="295" s="14" customFormat="1">
      <c r="A295" s="14"/>
      <c r="B295" s="241"/>
      <c r="C295" s="242"/>
      <c r="D295" s="226" t="s">
        <v>175</v>
      </c>
      <c r="E295" s="243" t="s">
        <v>20</v>
      </c>
      <c r="F295" s="244" t="s">
        <v>1139</v>
      </c>
      <c r="G295" s="242"/>
      <c r="H295" s="245">
        <v>4.5</v>
      </c>
      <c r="I295" s="246"/>
      <c r="J295" s="242"/>
      <c r="K295" s="242"/>
      <c r="L295" s="247"/>
      <c r="M295" s="248"/>
      <c r="N295" s="249"/>
      <c r="O295" s="249"/>
      <c r="P295" s="249"/>
      <c r="Q295" s="249"/>
      <c r="R295" s="249"/>
      <c r="S295" s="249"/>
      <c r="T295" s="250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1" t="s">
        <v>175</v>
      </c>
      <c r="AU295" s="251" t="s">
        <v>85</v>
      </c>
      <c r="AV295" s="14" t="s">
        <v>85</v>
      </c>
      <c r="AW295" s="14" t="s">
        <v>39</v>
      </c>
      <c r="AX295" s="14" t="s">
        <v>77</v>
      </c>
      <c r="AY295" s="251" t="s">
        <v>164</v>
      </c>
    </row>
    <row r="296" s="15" customFormat="1">
      <c r="A296" s="15"/>
      <c r="B296" s="252"/>
      <c r="C296" s="253"/>
      <c r="D296" s="226" t="s">
        <v>175</v>
      </c>
      <c r="E296" s="254" t="s">
        <v>20</v>
      </c>
      <c r="F296" s="255" t="s">
        <v>225</v>
      </c>
      <c r="G296" s="253"/>
      <c r="H296" s="256">
        <v>4.5</v>
      </c>
      <c r="I296" s="257"/>
      <c r="J296" s="253"/>
      <c r="K296" s="253"/>
      <c r="L296" s="258"/>
      <c r="M296" s="259"/>
      <c r="N296" s="260"/>
      <c r="O296" s="260"/>
      <c r="P296" s="260"/>
      <c r="Q296" s="260"/>
      <c r="R296" s="260"/>
      <c r="S296" s="260"/>
      <c r="T296" s="261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62" t="s">
        <v>175</v>
      </c>
      <c r="AU296" s="262" t="s">
        <v>85</v>
      </c>
      <c r="AV296" s="15" t="s">
        <v>171</v>
      </c>
      <c r="AW296" s="15" t="s">
        <v>39</v>
      </c>
      <c r="AX296" s="15" t="s">
        <v>22</v>
      </c>
      <c r="AY296" s="262" t="s">
        <v>164</v>
      </c>
    </row>
    <row r="297" s="2" customFormat="1" ht="14.4" customHeight="1">
      <c r="A297" s="39"/>
      <c r="B297" s="40"/>
      <c r="C297" s="213" t="s">
        <v>446</v>
      </c>
      <c r="D297" s="213" t="s">
        <v>166</v>
      </c>
      <c r="E297" s="214" t="s">
        <v>648</v>
      </c>
      <c r="F297" s="215" t="s">
        <v>649</v>
      </c>
      <c r="G297" s="216" t="s">
        <v>169</v>
      </c>
      <c r="H297" s="217">
        <v>72</v>
      </c>
      <c r="I297" s="218"/>
      <c r="J297" s="219">
        <f>ROUND(I297*H297,2)</f>
        <v>0</v>
      </c>
      <c r="K297" s="215" t="s">
        <v>170</v>
      </c>
      <c r="L297" s="45"/>
      <c r="M297" s="220" t="s">
        <v>20</v>
      </c>
      <c r="N297" s="221" t="s">
        <v>48</v>
      </c>
      <c r="O297" s="85"/>
      <c r="P297" s="222">
        <f>O297*H297</f>
        <v>0</v>
      </c>
      <c r="Q297" s="222">
        <v>0.00036000000000000002</v>
      </c>
      <c r="R297" s="222">
        <f>Q297*H297</f>
        <v>0.025920000000000002</v>
      </c>
      <c r="S297" s="222">
        <v>0</v>
      </c>
      <c r="T297" s="223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24" t="s">
        <v>171</v>
      </c>
      <c r="AT297" s="224" t="s">
        <v>166</v>
      </c>
      <c r="AU297" s="224" t="s">
        <v>85</v>
      </c>
      <c r="AY297" s="18" t="s">
        <v>164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8" t="s">
        <v>22</v>
      </c>
      <c r="BK297" s="225">
        <f>ROUND(I297*H297,2)</f>
        <v>0</v>
      </c>
      <c r="BL297" s="18" t="s">
        <v>171</v>
      </c>
      <c r="BM297" s="224" t="s">
        <v>1140</v>
      </c>
    </row>
    <row r="298" s="2" customFormat="1">
      <c r="A298" s="39"/>
      <c r="B298" s="40"/>
      <c r="C298" s="41"/>
      <c r="D298" s="226" t="s">
        <v>173</v>
      </c>
      <c r="E298" s="41"/>
      <c r="F298" s="227" t="s">
        <v>651</v>
      </c>
      <c r="G298" s="41"/>
      <c r="H298" s="41"/>
      <c r="I298" s="228"/>
      <c r="J298" s="41"/>
      <c r="K298" s="41"/>
      <c r="L298" s="45"/>
      <c r="M298" s="229"/>
      <c r="N298" s="230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173</v>
      </c>
      <c r="AU298" s="18" t="s">
        <v>85</v>
      </c>
    </row>
    <row r="299" s="13" customFormat="1">
      <c r="A299" s="13"/>
      <c r="B299" s="231"/>
      <c r="C299" s="232"/>
      <c r="D299" s="226" t="s">
        <v>175</v>
      </c>
      <c r="E299" s="233" t="s">
        <v>20</v>
      </c>
      <c r="F299" s="234" t="s">
        <v>652</v>
      </c>
      <c r="G299" s="232"/>
      <c r="H299" s="233" t="s">
        <v>20</v>
      </c>
      <c r="I299" s="235"/>
      <c r="J299" s="232"/>
      <c r="K299" s="232"/>
      <c r="L299" s="236"/>
      <c r="M299" s="237"/>
      <c r="N299" s="238"/>
      <c r="O299" s="238"/>
      <c r="P299" s="238"/>
      <c r="Q299" s="238"/>
      <c r="R299" s="238"/>
      <c r="S299" s="238"/>
      <c r="T299" s="239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0" t="s">
        <v>175</v>
      </c>
      <c r="AU299" s="240" t="s">
        <v>85</v>
      </c>
      <c r="AV299" s="13" t="s">
        <v>22</v>
      </c>
      <c r="AW299" s="13" t="s">
        <v>39</v>
      </c>
      <c r="AX299" s="13" t="s">
        <v>77</v>
      </c>
      <c r="AY299" s="240" t="s">
        <v>164</v>
      </c>
    </row>
    <row r="300" s="14" customFormat="1">
      <c r="A300" s="14"/>
      <c r="B300" s="241"/>
      <c r="C300" s="242"/>
      <c r="D300" s="226" t="s">
        <v>175</v>
      </c>
      <c r="E300" s="243" t="s">
        <v>20</v>
      </c>
      <c r="F300" s="244" t="s">
        <v>1141</v>
      </c>
      <c r="G300" s="242"/>
      <c r="H300" s="245">
        <v>72</v>
      </c>
      <c r="I300" s="246"/>
      <c r="J300" s="242"/>
      <c r="K300" s="242"/>
      <c r="L300" s="247"/>
      <c r="M300" s="248"/>
      <c r="N300" s="249"/>
      <c r="O300" s="249"/>
      <c r="P300" s="249"/>
      <c r="Q300" s="249"/>
      <c r="R300" s="249"/>
      <c r="S300" s="249"/>
      <c r="T300" s="250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1" t="s">
        <v>175</v>
      </c>
      <c r="AU300" s="251" t="s">
        <v>85</v>
      </c>
      <c r="AV300" s="14" t="s">
        <v>85</v>
      </c>
      <c r="AW300" s="14" t="s">
        <v>39</v>
      </c>
      <c r="AX300" s="14" t="s">
        <v>22</v>
      </c>
      <c r="AY300" s="251" t="s">
        <v>164</v>
      </c>
    </row>
    <row r="301" s="12" customFormat="1" ht="22.8" customHeight="1">
      <c r="A301" s="12"/>
      <c r="B301" s="197"/>
      <c r="C301" s="198"/>
      <c r="D301" s="199" t="s">
        <v>76</v>
      </c>
      <c r="E301" s="211" t="s">
        <v>709</v>
      </c>
      <c r="F301" s="211" t="s">
        <v>710</v>
      </c>
      <c r="G301" s="198"/>
      <c r="H301" s="198"/>
      <c r="I301" s="201"/>
      <c r="J301" s="212">
        <f>BK301</f>
        <v>0</v>
      </c>
      <c r="K301" s="198"/>
      <c r="L301" s="203"/>
      <c r="M301" s="204"/>
      <c r="N301" s="205"/>
      <c r="O301" s="205"/>
      <c r="P301" s="206">
        <f>SUM(P302:P305)</f>
        <v>0</v>
      </c>
      <c r="Q301" s="205"/>
      <c r="R301" s="206">
        <f>SUM(R302:R305)</f>
        <v>0</v>
      </c>
      <c r="S301" s="205"/>
      <c r="T301" s="207">
        <f>SUM(T302:T305)</f>
        <v>0</v>
      </c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R301" s="208" t="s">
        <v>22</v>
      </c>
      <c r="AT301" s="209" t="s">
        <v>76</v>
      </c>
      <c r="AU301" s="209" t="s">
        <v>22</v>
      </c>
      <c r="AY301" s="208" t="s">
        <v>164</v>
      </c>
      <c r="BK301" s="210">
        <f>SUM(BK302:BK305)</f>
        <v>0</v>
      </c>
    </row>
    <row r="302" s="2" customFormat="1" ht="14.4" customHeight="1">
      <c r="A302" s="39"/>
      <c r="B302" s="40"/>
      <c r="C302" s="213" t="s">
        <v>453</v>
      </c>
      <c r="D302" s="213" t="s">
        <v>166</v>
      </c>
      <c r="E302" s="214" t="s">
        <v>712</v>
      </c>
      <c r="F302" s="215" t="s">
        <v>713</v>
      </c>
      <c r="G302" s="216" t="s">
        <v>273</v>
      </c>
      <c r="H302" s="217">
        <v>5169.0079999999998</v>
      </c>
      <c r="I302" s="218"/>
      <c r="J302" s="219">
        <f>ROUND(I302*H302,2)</f>
        <v>0</v>
      </c>
      <c r="K302" s="215" t="s">
        <v>170</v>
      </c>
      <c r="L302" s="45"/>
      <c r="M302" s="220" t="s">
        <v>20</v>
      </c>
      <c r="N302" s="221" t="s">
        <v>48</v>
      </c>
      <c r="O302" s="85"/>
      <c r="P302" s="222">
        <f>O302*H302</f>
        <v>0</v>
      </c>
      <c r="Q302" s="222">
        <v>0</v>
      </c>
      <c r="R302" s="222">
        <f>Q302*H302</f>
        <v>0</v>
      </c>
      <c r="S302" s="222">
        <v>0</v>
      </c>
      <c r="T302" s="223">
        <f>S302*H302</f>
        <v>0</v>
      </c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R302" s="224" t="s">
        <v>171</v>
      </c>
      <c r="AT302" s="224" t="s">
        <v>166</v>
      </c>
      <c r="AU302" s="224" t="s">
        <v>85</v>
      </c>
      <c r="AY302" s="18" t="s">
        <v>164</v>
      </c>
      <c r="BE302" s="225">
        <f>IF(N302="základní",J302,0)</f>
        <v>0</v>
      </c>
      <c r="BF302" s="225">
        <f>IF(N302="snížená",J302,0)</f>
        <v>0</v>
      </c>
      <c r="BG302" s="225">
        <f>IF(N302="zákl. přenesená",J302,0)</f>
        <v>0</v>
      </c>
      <c r="BH302" s="225">
        <f>IF(N302="sníž. přenesená",J302,0)</f>
        <v>0</v>
      </c>
      <c r="BI302" s="225">
        <f>IF(N302="nulová",J302,0)</f>
        <v>0</v>
      </c>
      <c r="BJ302" s="18" t="s">
        <v>22</v>
      </c>
      <c r="BK302" s="225">
        <f>ROUND(I302*H302,2)</f>
        <v>0</v>
      </c>
      <c r="BL302" s="18" t="s">
        <v>171</v>
      </c>
      <c r="BM302" s="224" t="s">
        <v>1142</v>
      </c>
    </row>
    <row r="303" s="2" customFormat="1">
      <c r="A303" s="39"/>
      <c r="B303" s="40"/>
      <c r="C303" s="41"/>
      <c r="D303" s="226" t="s">
        <v>173</v>
      </c>
      <c r="E303" s="41"/>
      <c r="F303" s="227" t="s">
        <v>715</v>
      </c>
      <c r="G303" s="41"/>
      <c r="H303" s="41"/>
      <c r="I303" s="228"/>
      <c r="J303" s="41"/>
      <c r="K303" s="41"/>
      <c r="L303" s="45"/>
      <c r="M303" s="229"/>
      <c r="N303" s="230"/>
      <c r="O303" s="85"/>
      <c r="P303" s="85"/>
      <c r="Q303" s="85"/>
      <c r="R303" s="85"/>
      <c r="S303" s="85"/>
      <c r="T303" s="86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T303" s="18" t="s">
        <v>173</v>
      </c>
      <c r="AU303" s="18" t="s">
        <v>85</v>
      </c>
    </row>
    <row r="304" s="2" customFormat="1" ht="14.4" customHeight="1">
      <c r="A304" s="39"/>
      <c r="B304" s="40"/>
      <c r="C304" s="213" t="s">
        <v>459</v>
      </c>
      <c r="D304" s="213" t="s">
        <v>166</v>
      </c>
      <c r="E304" s="214" t="s">
        <v>1021</v>
      </c>
      <c r="F304" s="215" t="s">
        <v>1022</v>
      </c>
      <c r="G304" s="216" t="s">
        <v>273</v>
      </c>
      <c r="H304" s="217">
        <v>5169.0079999999998</v>
      </c>
      <c r="I304" s="218"/>
      <c r="J304" s="219">
        <f>ROUND(I304*H304,2)</f>
        <v>0</v>
      </c>
      <c r="K304" s="215" t="s">
        <v>170</v>
      </c>
      <c r="L304" s="45"/>
      <c r="M304" s="220" t="s">
        <v>20</v>
      </c>
      <c r="N304" s="221" t="s">
        <v>48</v>
      </c>
      <c r="O304" s="85"/>
      <c r="P304" s="222">
        <f>O304*H304</f>
        <v>0</v>
      </c>
      <c r="Q304" s="222">
        <v>0</v>
      </c>
      <c r="R304" s="222">
        <f>Q304*H304</f>
        <v>0</v>
      </c>
      <c r="S304" s="222">
        <v>0</v>
      </c>
      <c r="T304" s="223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24" t="s">
        <v>171</v>
      </c>
      <c r="AT304" s="224" t="s">
        <v>166</v>
      </c>
      <c r="AU304" s="224" t="s">
        <v>85</v>
      </c>
      <c r="AY304" s="18" t="s">
        <v>164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8" t="s">
        <v>22</v>
      </c>
      <c r="BK304" s="225">
        <f>ROUND(I304*H304,2)</f>
        <v>0</v>
      </c>
      <c r="BL304" s="18" t="s">
        <v>171</v>
      </c>
      <c r="BM304" s="224" t="s">
        <v>1143</v>
      </c>
    </row>
    <row r="305" s="2" customFormat="1">
      <c r="A305" s="39"/>
      <c r="B305" s="40"/>
      <c r="C305" s="41"/>
      <c r="D305" s="226" t="s">
        <v>173</v>
      </c>
      <c r="E305" s="41"/>
      <c r="F305" s="227" t="s">
        <v>1024</v>
      </c>
      <c r="G305" s="41"/>
      <c r="H305" s="41"/>
      <c r="I305" s="228"/>
      <c r="J305" s="41"/>
      <c r="K305" s="41"/>
      <c r="L305" s="45"/>
      <c r="M305" s="229"/>
      <c r="N305" s="230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173</v>
      </c>
      <c r="AU305" s="18" t="s">
        <v>85</v>
      </c>
    </row>
    <row r="306" s="12" customFormat="1" ht="25.92" customHeight="1">
      <c r="A306" s="12"/>
      <c r="B306" s="197"/>
      <c r="C306" s="198"/>
      <c r="D306" s="199" t="s">
        <v>76</v>
      </c>
      <c r="E306" s="200" t="s">
        <v>737</v>
      </c>
      <c r="F306" s="200" t="s">
        <v>738</v>
      </c>
      <c r="G306" s="198"/>
      <c r="H306" s="198"/>
      <c r="I306" s="201"/>
      <c r="J306" s="202">
        <f>BK306</f>
        <v>0</v>
      </c>
      <c r="K306" s="198"/>
      <c r="L306" s="203"/>
      <c r="M306" s="204"/>
      <c r="N306" s="205"/>
      <c r="O306" s="205"/>
      <c r="P306" s="206">
        <f>P307+P333+P343+P363+P371</f>
        <v>0</v>
      </c>
      <c r="Q306" s="205"/>
      <c r="R306" s="206">
        <f>R307+R333+R343+R363+R371</f>
        <v>0</v>
      </c>
      <c r="S306" s="205"/>
      <c r="T306" s="207">
        <f>T307+T333+T343+T363+T371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08" t="s">
        <v>200</v>
      </c>
      <c r="AT306" s="209" t="s">
        <v>76</v>
      </c>
      <c r="AU306" s="209" t="s">
        <v>77</v>
      </c>
      <c r="AY306" s="208" t="s">
        <v>164</v>
      </c>
      <c r="BK306" s="210">
        <f>BK307+BK333+BK343+BK363+BK371</f>
        <v>0</v>
      </c>
    </row>
    <row r="307" s="12" customFormat="1" ht="22.8" customHeight="1">
      <c r="A307" s="12"/>
      <c r="B307" s="197"/>
      <c r="C307" s="198"/>
      <c r="D307" s="199" t="s">
        <v>76</v>
      </c>
      <c r="E307" s="211" t="s">
        <v>739</v>
      </c>
      <c r="F307" s="211" t="s">
        <v>740</v>
      </c>
      <c r="G307" s="198"/>
      <c r="H307" s="198"/>
      <c r="I307" s="201"/>
      <c r="J307" s="212">
        <f>BK307</f>
        <v>0</v>
      </c>
      <c r="K307" s="198"/>
      <c r="L307" s="203"/>
      <c r="M307" s="204"/>
      <c r="N307" s="205"/>
      <c r="O307" s="205"/>
      <c r="P307" s="206">
        <f>SUM(P308:P332)</f>
        <v>0</v>
      </c>
      <c r="Q307" s="205"/>
      <c r="R307" s="206">
        <f>SUM(R308:R332)</f>
        <v>0</v>
      </c>
      <c r="S307" s="205"/>
      <c r="T307" s="207">
        <f>SUM(T308:T332)</f>
        <v>0</v>
      </c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R307" s="208" t="s">
        <v>200</v>
      </c>
      <c r="AT307" s="209" t="s">
        <v>76</v>
      </c>
      <c r="AU307" s="209" t="s">
        <v>22</v>
      </c>
      <c r="AY307" s="208" t="s">
        <v>164</v>
      </c>
      <c r="BK307" s="210">
        <f>SUM(BK308:BK332)</f>
        <v>0</v>
      </c>
    </row>
    <row r="308" s="2" customFormat="1" ht="14.4" customHeight="1">
      <c r="A308" s="39"/>
      <c r="B308" s="40"/>
      <c r="C308" s="213" t="s">
        <v>465</v>
      </c>
      <c r="D308" s="213" t="s">
        <v>166</v>
      </c>
      <c r="E308" s="214" t="s">
        <v>742</v>
      </c>
      <c r="F308" s="215" t="s">
        <v>743</v>
      </c>
      <c r="G308" s="216" t="s">
        <v>744</v>
      </c>
      <c r="H308" s="217">
        <v>4</v>
      </c>
      <c r="I308" s="218"/>
      <c r="J308" s="219">
        <f>ROUND(I308*H308,2)</f>
        <v>0</v>
      </c>
      <c r="K308" s="215" t="s">
        <v>170</v>
      </c>
      <c r="L308" s="45"/>
      <c r="M308" s="220" t="s">
        <v>20</v>
      </c>
      <c r="N308" s="221" t="s">
        <v>48</v>
      </c>
      <c r="O308" s="85"/>
      <c r="P308" s="222">
        <f>O308*H308</f>
        <v>0</v>
      </c>
      <c r="Q308" s="222">
        <v>0</v>
      </c>
      <c r="R308" s="222">
        <f>Q308*H308</f>
        <v>0</v>
      </c>
      <c r="S308" s="222">
        <v>0</v>
      </c>
      <c r="T308" s="223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24" t="s">
        <v>745</v>
      </c>
      <c r="AT308" s="224" t="s">
        <v>166</v>
      </c>
      <c r="AU308" s="224" t="s">
        <v>85</v>
      </c>
      <c r="AY308" s="18" t="s">
        <v>164</v>
      </c>
      <c r="BE308" s="225">
        <f>IF(N308="základní",J308,0)</f>
        <v>0</v>
      </c>
      <c r="BF308" s="225">
        <f>IF(N308="snížená",J308,0)</f>
        <v>0</v>
      </c>
      <c r="BG308" s="225">
        <f>IF(N308="zákl. přenesená",J308,0)</f>
        <v>0</v>
      </c>
      <c r="BH308" s="225">
        <f>IF(N308="sníž. přenesená",J308,0)</f>
        <v>0</v>
      </c>
      <c r="BI308" s="225">
        <f>IF(N308="nulová",J308,0)</f>
        <v>0</v>
      </c>
      <c r="BJ308" s="18" t="s">
        <v>22</v>
      </c>
      <c r="BK308" s="225">
        <f>ROUND(I308*H308,2)</f>
        <v>0</v>
      </c>
      <c r="BL308" s="18" t="s">
        <v>745</v>
      </c>
      <c r="BM308" s="224" t="s">
        <v>1144</v>
      </c>
    </row>
    <row r="309" s="2" customFormat="1">
      <c r="A309" s="39"/>
      <c r="B309" s="40"/>
      <c r="C309" s="41"/>
      <c r="D309" s="226" t="s">
        <v>173</v>
      </c>
      <c r="E309" s="41"/>
      <c r="F309" s="227" t="s">
        <v>743</v>
      </c>
      <c r="G309" s="41"/>
      <c r="H309" s="41"/>
      <c r="I309" s="228"/>
      <c r="J309" s="41"/>
      <c r="K309" s="41"/>
      <c r="L309" s="45"/>
      <c r="M309" s="229"/>
      <c r="N309" s="230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173</v>
      </c>
      <c r="AU309" s="18" t="s">
        <v>85</v>
      </c>
    </row>
    <row r="310" s="13" customFormat="1">
      <c r="A310" s="13"/>
      <c r="B310" s="231"/>
      <c r="C310" s="232"/>
      <c r="D310" s="226" t="s">
        <v>175</v>
      </c>
      <c r="E310" s="233" t="s">
        <v>20</v>
      </c>
      <c r="F310" s="234" t="s">
        <v>747</v>
      </c>
      <c r="G310" s="232"/>
      <c r="H310" s="233" t="s">
        <v>20</v>
      </c>
      <c r="I310" s="235"/>
      <c r="J310" s="232"/>
      <c r="K310" s="232"/>
      <c r="L310" s="236"/>
      <c r="M310" s="237"/>
      <c r="N310" s="238"/>
      <c r="O310" s="238"/>
      <c r="P310" s="238"/>
      <c r="Q310" s="238"/>
      <c r="R310" s="238"/>
      <c r="S310" s="238"/>
      <c r="T310" s="239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0" t="s">
        <v>175</v>
      </c>
      <c r="AU310" s="240" t="s">
        <v>85</v>
      </c>
      <c r="AV310" s="13" t="s">
        <v>22</v>
      </c>
      <c r="AW310" s="13" t="s">
        <v>39</v>
      </c>
      <c r="AX310" s="13" t="s">
        <v>77</v>
      </c>
      <c r="AY310" s="240" t="s">
        <v>164</v>
      </c>
    </row>
    <row r="311" s="14" customFormat="1">
      <c r="A311" s="14"/>
      <c r="B311" s="241"/>
      <c r="C311" s="242"/>
      <c r="D311" s="226" t="s">
        <v>175</v>
      </c>
      <c r="E311" s="243" t="s">
        <v>20</v>
      </c>
      <c r="F311" s="244" t="s">
        <v>171</v>
      </c>
      <c r="G311" s="242"/>
      <c r="H311" s="245">
        <v>4</v>
      </c>
      <c r="I311" s="246"/>
      <c r="J311" s="242"/>
      <c r="K311" s="242"/>
      <c r="L311" s="247"/>
      <c r="M311" s="248"/>
      <c r="N311" s="249"/>
      <c r="O311" s="249"/>
      <c r="P311" s="249"/>
      <c r="Q311" s="249"/>
      <c r="R311" s="249"/>
      <c r="S311" s="249"/>
      <c r="T311" s="250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1" t="s">
        <v>175</v>
      </c>
      <c r="AU311" s="251" t="s">
        <v>85</v>
      </c>
      <c r="AV311" s="14" t="s">
        <v>85</v>
      </c>
      <c r="AW311" s="14" t="s">
        <v>39</v>
      </c>
      <c r="AX311" s="14" t="s">
        <v>22</v>
      </c>
      <c r="AY311" s="251" t="s">
        <v>164</v>
      </c>
    </row>
    <row r="312" s="2" customFormat="1" ht="14.4" customHeight="1">
      <c r="A312" s="39"/>
      <c r="B312" s="40"/>
      <c r="C312" s="213" t="s">
        <v>473</v>
      </c>
      <c r="D312" s="213" t="s">
        <v>166</v>
      </c>
      <c r="E312" s="214" t="s">
        <v>749</v>
      </c>
      <c r="F312" s="215" t="s">
        <v>750</v>
      </c>
      <c r="G312" s="216" t="s">
        <v>751</v>
      </c>
      <c r="H312" s="217">
        <v>1</v>
      </c>
      <c r="I312" s="218"/>
      <c r="J312" s="219">
        <f>ROUND(I312*H312,2)</f>
        <v>0</v>
      </c>
      <c r="K312" s="215" t="s">
        <v>170</v>
      </c>
      <c r="L312" s="45"/>
      <c r="M312" s="220" t="s">
        <v>20</v>
      </c>
      <c r="N312" s="221" t="s">
        <v>48</v>
      </c>
      <c r="O312" s="85"/>
      <c r="P312" s="222">
        <f>O312*H312</f>
        <v>0</v>
      </c>
      <c r="Q312" s="222">
        <v>0</v>
      </c>
      <c r="R312" s="222">
        <f>Q312*H312</f>
        <v>0</v>
      </c>
      <c r="S312" s="222">
        <v>0</v>
      </c>
      <c r="T312" s="223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24" t="s">
        <v>745</v>
      </c>
      <c r="AT312" s="224" t="s">
        <v>166</v>
      </c>
      <c r="AU312" s="224" t="s">
        <v>85</v>
      </c>
      <c r="AY312" s="18" t="s">
        <v>164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18" t="s">
        <v>22</v>
      </c>
      <c r="BK312" s="225">
        <f>ROUND(I312*H312,2)</f>
        <v>0</v>
      </c>
      <c r="BL312" s="18" t="s">
        <v>745</v>
      </c>
      <c r="BM312" s="224" t="s">
        <v>1145</v>
      </c>
    </row>
    <row r="313" s="2" customFormat="1">
      <c r="A313" s="39"/>
      <c r="B313" s="40"/>
      <c r="C313" s="41"/>
      <c r="D313" s="226" t="s">
        <v>173</v>
      </c>
      <c r="E313" s="41"/>
      <c r="F313" s="227" t="s">
        <v>750</v>
      </c>
      <c r="G313" s="41"/>
      <c r="H313" s="41"/>
      <c r="I313" s="228"/>
      <c r="J313" s="41"/>
      <c r="K313" s="41"/>
      <c r="L313" s="45"/>
      <c r="M313" s="229"/>
      <c r="N313" s="230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173</v>
      </c>
      <c r="AU313" s="18" t="s">
        <v>85</v>
      </c>
    </row>
    <row r="314" s="13" customFormat="1">
      <c r="A314" s="13"/>
      <c r="B314" s="231"/>
      <c r="C314" s="232"/>
      <c r="D314" s="226" t="s">
        <v>175</v>
      </c>
      <c r="E314" s="233" t="s">
        <v>20</v>
      </c>
      <c r="F314" s="234" t="s">
        <v>753</v>
      </c>
      <c r="G314" s="232"/>
      <c r="H314" s="233" t="s">
        <v>20</v>
      </c>
      <c r="I314" s="235"/>
      <c r="J314" s="232"/>
      <c r="K314" s="232"/>
      <c r="L314" s="236"/>
      <c r="M314" s="237"/>
      <c r="N314" s="238"/>
      <c r="O314" s="238"/>
      <c r="P314" s="238"/>
      <c r="Q314" s="238"/>
      <c r="R314" s="238"/>
      <c r="S314" s="238"/>
      <c r="T314" s="239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0" t="s">
        <v>175</v>
      </c>
      <c r="AU314" s="240" t="s">
        <v>85</v>
      </c>
      <c r="AV314" s="13" t="s">
        <v>22</v>
      </c>
      <c r="AW314" s="13" t="s">
        <v>39</v>
      </c>
      <c r="AX314" s="13" t="s">
        <v>77</v>
      </c>
      <c r="AY314" s="240" t="s">
        <v>164</v>
      </c>
    </row>
    <row r="315" s="14" customFormat="1">
      <c r="A315" s="14"/>
      <c r="B315" s="241"/>
      <c r="C315" s="242"/>
      <c r="D315" s="226" t="s">
        <v>175</v>
      </c>
      <c r="E315" s="243" t="s">
        <v>20</v>
      </c>
      <c r="F315" s="244" t="s">
        <v>22</v>
      </c>
      <c r="G315" s="242"/>
      <c r="H315" s="245">
        <v>1</v>
      </c>
      <c r="I315" s="246"/>
      <c r="J315" s="242"/>
      <c r="K315" s="242"/>
      <c r="L315" s="247"/>
      <c r="M315" s="248"/>
      <c r="N315" s="249"/>
      <c r="O315" s="249"/>
      <c r="P315" s="249"/>
      <c r="Q315" s="249"/>
      <c r="R315" s="249"/>
      <c r="S315" s="249"/>
      <c r="T315" s="250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1" t="s">
        <v>175</v>
      </c>
      <c r="AU315" s="251" t="s">
        <v>85</v>
      </c>
      <c r="AV315" s="14" t="s">
        <v>85</v>
      </c>
      <c r="AW315" s="14" t="s">
        <v>39</v>
      </c>
      <c r="AX315" s="14" t="s">
        <v>22</v>
      </c>
      <c r="AY315" s="251" t="s">
        <v>164</v>
      </c>
    </row>
    <row r="316" s="2" customFormat="1" ht="14.4" customHeight="1">
      <c r="A316" s="39"/>
      <c r="B316" s="40"/>
      <c r="C316" s="213" t="s">
        <v>482</v>
      </c>
      <c r="D316" s="213" t="s">
        <v>166</v>
      </c>
      <c r="E316" s="214" t="s">
        <v>755</v>
      </c>
      <c r="F316" s="215" t="s">
        <v>756</v>
      </c>
      <c r="G316" s="216" t="s">
        <v>751</v>
      </c>
      <c r="H316" s="217">
        <v>1</v>
      </c>
      <c r="I316" s="218"/>
      <c r="J316" s="219">
        <f>ROUND(I316*H316,2)</f>
        <v>0</v>
      </c>
      <c r="K316" s="215" t="s">
        <v>170</v>
      </c>
      <c r="L316" s="45"/>
      <c r="M316" s="220" t="s">
        <v>20</v>
      </c>
      <c r="N316" s="221" t="s">
        <v>48</v>
      </c>
      <c r="O316" s="85"/>
      <c r="P316" s="222">
        <f>O316*H316</f>
        <v>0</v>
      </c>
      <c r="Q316" s="222">
        <v>0</v>
      </c>
      <c r="R316" s="222">
        <f>Q316*H316</f>
        <v>0</v>
      </c>
      <c r="S316" s="222">
        <v>0</v>
      </c>
      <c r="T316" s="223">
        <f>S316*H316</f>
        <v>0</v>
      </c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R316" s="224" t="s">
        <v>745</v>
      </c>
      <c r="AT316" s="224" t="s">
        <v>166</v>
      </c>
      <c r="AU316" s="224" t="s">
        <v>85</v>
      </c>
      <c r="AY316" s="18" t="s">
        <v>164</v>
      </c>
      <c r="BE316" s="225">
        <f>IF(N316="základní",J316,0)</f>
        <v>0</v>
      </c>
      <c r="BF316" s="225">
        <f>IF(N316="snížená",J316,0)</f>
        <v>0</v>
      </c>
      <c r="BG316" s="225">
        <f>IF(N316="zákl. přenesená",J316,0)</f>
        <v>0</v>
      </c>
      <c r="BH316" s="225">
        <f>IF(N316="sníž. přenesená",J316,0)</f>
        <v>0</v>
      </c>
      <c r="BI316" s="225">
        <f>IF(N316="nulová",J316,0)</f>
        <v>0</v>
      </c>
      <c r="BJ316" s="18" t="s">
        <v>22</v>
      </c>
      <c r="BK316" s="225">
        <f>ROUND(I316*H316,2)</f>
        <v>0</v>
      </c>
      <c r="BL316" s="18" t="s">
        <v>745</v>
      </c>
      <c r="BM316" s="224" t="s">
        <v>1146</v>
      </c>
    </row>
    <row r="317" s="2" customFormat="1">
      <c r="A317" s="39"/>
      <c r="B317" s="40"/>
      <c r="C317" s="41"/>
      <c r="D317" s="226" t="s">
        <v>173</v>
      </c>
      <c r="E317" s="41"/>
      <c r="F317" s="227" t="s">
        <v>756</v>
      </c>
      <c r="G317" s="41"/>
      <c r="H317" s="41"/>
      <c r="I317" s="228"/>
      <c r="J317" s="41"/>
      <c r="K317" s="41"/>
      <c r="L317" s="45"/>
      <c r="M317" s="229"/>
      <c r="N317" s="230"/>
      <c r="O317" s="85"/>
      <c r="P317" s="85"/>
      <c r="Q317" s="85"/>
      <c r="R317" s="85"/>
      <c r="S317" s="85"/>
      <c r="T317" s="86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T317" s="18" t="s">
        <v>173</v>
      </c>
      <c r="AU317" s="18" t="s">
        <v>85</v>
      </c>
    </row>
    <row r="318" s="13" customFormat="1">
      <c r="A318" s="13"/>
      <c r="B318" s="231"/>
      <c r="C318" s="232"/>
      <c r="D318" s="226" t="s">
        <v>175</v>
      </c>
      <c r="E318" s="233" t="s">
        <v>20</v>
      </c>
      <c r="F318" s="234" t="s">
        <v>758</v>
      </c>
      <c r="G318" s="232"/>
      <c r="H318" s="233" t="s">
        <v>20</v>
      </c>
      <c r="I318" s="235"/>
      <c r="J318" s="232"/>
      <c r="K318" s="232"/>
      <c r="L318" s="236"/>
      <c r="M318" s="237"/>
      <c r="N318" s="238"/>
      <c r="O318" s="238"/>
      <c r="P318" s="238"/>
      <c r="Q318" s="238"/>
      <c r="R318" s="238"/>
      <c r="S318" s="238"/>
      <c r="T318" s="239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0" t="s">
        <v>175</v>
      </c>
      <c r="AU318" s="240" t="s">
        <v>85</v>
      </c>
      <c r="AV318" s="13" t="s">
        <v>22</v>
      </c>
      <c r="AW318" s="13" t="s">
        <v>39</v>
      </c>
      <c r="AX318" s="13" t="s">
        <v>77</v>
      </c>
      <c r="AY318" s="240" t="s">
        <v>164</v>
      </c>
    </row>
    <row r="319" s="14" customFormat="1">
      <c r="A319" s="14"/>
      <c r="B319" s="241"/>
      <c r="C319" s="242"/>
      <c r="D319" s="226" t="s">
        <v>175</v>
      </c>
      <c r="E319" s="243" t="s">
        <v>20</v>
      </c>
      <c r="F319" s="244" t="s">
        <v>22</v>
      </c>
      <c r="G319" s="242"/>
      <c r="H319" s="245">
        <v>1</v>
      </c>
      <c r="I319" s="246"/>
      <c r="J319" s="242"/>
      <c r="K319" s="242"/>
      <c r="L319" s="247"/>
      <c r="M319" s="248"/>
      <c r="N319" s="249"/>
      <c r="O319" s="249"/>
      <c r="P319" s="249"/>
      <c r="Q319" s="249"/>
      <c r="R319" s="249"/>
      <c r="S319" s="249"/>
      <c r="T319" s="250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1" t="s">
        <v>175</v>
      </c>
      <c r="AU319" s="251" t="s">
        <v>85</v>
      </c>
      <c r="AV319" s="14" t="s">
        <v>85</v>
      </c>
      <c r="AW319" s="14" t="s">
        <v>39</v>
      </c>
      <c r="AX319" s="14" t="s">
        <v>22</v>
      </c>
      <c r="AY319" s="251" t="s">
        <v>164</v>
      </c>
    </row>
    <row r="320" s="2" customFormat="1" ht="14.4" customHeight="1">
      <c r="A320" s="39"/>
      <c r="B320" s="40"/>
      <c r="C320" s="213" t="s">
        <v>490</v>
      </c>
      <c r="D320" s="213" t="s">
        <v>166</v>
      </c>
      <c r="E320" s="214" t="s">
        <v>760</v>
      </c>
      <c r="F320" s="215" t="s">
        <v>761</v>
      </c>
      <c r="G320" s="216" t="s">
        <v>751</v>
      </c>
      <c r="H320" s="217">
        <v>1</v>
      </c>
      <c r="I320" s="218"/>
      <c r="J320" s="219">
        <f>ROUND(I320*H320,2)</f>
        <v>0</v>
      </c>
      <c r="K320" s="215" t="s">
        <v>170</v>
      </c>
      <c r="L320" s="45"/>
      <c r="M320" s="220" t="s">
        <v>20</v>
      </c>
      <c r="N320" s="221" t="s">
        <v>48</v>
      </c>
      <c r="O320" s="85"/>
      <c r="P320" s="222">
        <f>O320*H320</f>
        <v>0</v>
      </c>
      <c r="Q320" s="222">
        <v>0</v>
      </c>
      <c r="R320" s="222">
        <f>Q320*H320</f>
        <v>0</v>
      </c>
      <c r="S320" s="222">
        <v>0</v>
      </c>
      <c r="T320" s="223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24" t="s">
        <v>745</v>
      </c>
      <c r="AT320" s="224" t="s">
        <v>166</v>
      </c>
      <c r="AU320" s="224" t="s">
        <v>85</v>
      </c>
      <c r="AY320" s="18" t="s">
        <v>164</v>
      </c>
      <c r="BE320" s="225">
        <f>IF(N320="základní",J320,0)</f>
        <v>0</v>
      </c>
      <c r="BF320" s="225">
        <f>IF(N320="snížená",J320,0)</f>
        <v>0</v>
      </c>
      <c r="BG320" s="225">
        <f>IF(N320="zákl. přenesená",J320,0)</f>
        <v>0</v>
      </c>
      <c r="BH320" s="225">
        <f>IF(N320="sníž. přenesená",J320,0)</f>
        <v>0</v>
      </c>
      <c r="BI320" s="225">
        <f>IF(N320="nulová",J320,0)</f>
        <v>0</v>
      </c>
      <c r="BJ320" s="18" t="s">
        <v>22</v>
      </c>
      <c r="BK320" s="225">
        <f>ROUND(I320*H320,2)</f>
        <v>0</v>
      </c>
      <c r="BL320" s="18" t="s">
        <v>745</v>
      </c>
      <c r="BM320" s="224" t="s">
        <v>1147</v>
      </c>
    </row>
    <row r="321" s="2" customFormat="1">
      <c r="A321" s="39"/>
      <c r="B321" s="40"/>
      <c r="C321" s="41"/>
      <c r="D321" s="226" t="s">
        <v>173</v>
      </c>
      <c r="E321" s="41"/>
      <c r="F321" s="227" t="s">
        <v>761</v>
      </c>
      <c r="G321" s="41"/>
      <c r="H321" s="41"/>
      <c r="I321" s="228"/>
      <c r="J321" s="41"/>
      <c r="K321" s="41"/>
      <c r="L321" s="45"/>
      <c r="M321" s="229"/>
      <c r="N321" s="230"/>
      <c r="O321" s="85"/>
      <c r="P321" s="85"/>
      <c r="Q321" s="85"/>
      <c r="R321" s="85"/>
      <c r="S321" s="85"/>
      <c r="T321" s="86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T321" s="18" t="s">
        <v>173</v>
      </c>
      <c r="AU321" s="18" t="s">
        <v>85</v>
      </c>
    </row>
    <row r="322" s="13" customFormat="1">
      <c r="A322" s="13"/>
      <c r="B322" s="231"/>
      <c r="C322" s="232"/>
      <c r="D322" s="226" t="s">
        <v>175</v>
      </c>
      <c r="E322" s="233" t="s">
        <v>20</v>
      </c>
      <c r="F322" s="234" t="s">
        <v>763</v>
      </c>
      <c r="G322" s="232"/>
      <c r="H322" s="233" t="s">
        <v>20</v>
      </c>
      <c r="I322" s="235"/>
      <c r="J322" s="232"/>
      <c r="K322" s="232"/>
      <c r="L322" s="236"/>
      <c r="M322" s="237"/>
      <c r="N322" s="238"/>
      <c r="O322" s="238"/>
      <c r="P322" s="238"/>
      <c r="Q322" s="238"/>
      <c r="R322" s="238"/>
      <c r="S322" s="238"/>
      <c r="T322" s="239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0" t="s">
        <v>175</v>
      </c>
      <c r="AU322" s="240" t="s">
        <v>85</v>
      </c>
      <c r="AV322" s="13" t="s">
        <v>22</v>
      </c>
      <c r="AW322" s="13" t="s">
        <v>39</v>
      </c>
      <c r="AX322" s="13" t="s">
        <v>77</v>
      </c>
      <c r="AY322" s="240" t="s">
        <v>164</v>
      </c>
    </row>
    <row r="323" s="14" customFormat="1">
      <c r="A323" s="14"/>
      <c r="B323" s="241"/>
      <c r="C323" s="242"/>
      <c r="D323" s="226" t="s">
        <v>175</v>
      </c>
      <c r="E323" s="243" t="s">
        <v>20</v>
      </c>
      <c r="F323" s="244" t="s">
        <v>22</v>
      </c>
      <c r="G323" s="242"/>
      <c r="H323" s="245">
        <v>1</v>
      </c>
      <c r="I323" s="246"/>
      <c r="J323" s="242"/>
      <c r="K323" s="242"/>
      <c r="L323" s="247"/>
      <c r="M323" s="248"/>
      <c r="N323" s="249"/>
      <c r="O323" s="249"/>
      <c r="P323" s="249"/>
      <c r="Q323" s="249"/>
      <c r="R323" s="249"/>
      <c r="S323" s="249"/>
      <c r="T323" s="250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1" t="s">
        <v>175</v>
      </c>
      <c r="AU323" s="251" t="s">
        <v>85</v>
      </c>
      <c r="AV323" s="14" t="s">
        <v>85</v>
      </c>
      <c r="AW323" s="14" t="s">
        <v>39</v>
      </c>
      <c r="AX323" s="14" t="s">
        <v>22</v>
      </c>
      <c r="AY323" s="251" t="s">
        <v>164</v>
      </c>
    </row>
    <row r="324" s="2" customFormat="1" ht="14.4" customHeight="1">
      <c r="A324" s="39"/>
      <c r="B324" s="40"/>
      <c r="C324" s="213" t="s">
        <v>501</v>
      </c>
      <c r="D324" s="213" t="s">
        <v>166</v>
      </c>
      <c r="E324" s="214" t="s">
        <v>765</v>
      </c>
      <c r="F324" s="215" t="s">
        <v>766</v>
      </c>
      <c r="G324" s="216" t="s">
        <v>751</v>
      </c>
      <c r="H324" s="217">
        <v>1</v>
      </c>
      <c r="I324" s="218"/>
      <c r="J324" s="219">
        <f>ROUND(I324*H324,2)</f>
        <v>0</v>
      </c>
      <c r="K324" s="215" t="s">
        <v>170</v>
      </c>
      <c r="L324" s="45"/>
      <c r="M324" s="220" t="s">
        <v>20</v>
      </c>
      <c r="N324" s="221" t="s">
        <v>48</v>
      </c>
      <c r="O324" s="85"/>
      <c r="P324" s="222">
        <f>O324*H324</f>
        <v>0</v>
      </c>
      <c r="Q324" s="222">
        <v>0</v>
      </c>
      <c r="R324" s="222">
        <f>Q324*H324</f>
        <v>0</v>
      </c>
      <c r="S324" s="222">
        <v>0</v>
      </c>
      <c r="T324" s="223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24" t="s">
        <v>745</v>
      </c>
      <c r="AT324" s="224" t="s">
        <v>166</v>
      </c>
      <c r="AU324" s="224" t="s">
        <v>85</v>
      </c>
      <c r="AY324" s="18" t="s">
        <v>164</v>
      </c>
      <c r="BE324" s="225">
        <f>IF(N324="základní",J324,0)</f>
        <v>0</v>
      </c>
      <c r="BF324" s="225">
        <f>IF(N324="snížená",J324,0)</f>
        <v>0</v>
      </c>
      <c r="BG324" s="225">
        <f>IF(N324="zákl. přenesená",J324,0)</f>
        <v>0</v>
      </c>
      <c r="BH324" s="225">
        <f>IF(N324="sníž. přenesená",J324,0)</f>
        <v>0</v>
      </c>
      <c r="BI324" s="225">
        <f>IF(N324="nulová",J324,0)</f>
        <v>0</v>
      </c>
      <c r="BJ324" s="18" t="s">
        <v>22</v>
      </c>
      <c r="BK324" s="225">
        <f>ROUND(I324*H324,2)</f>
        <v>0</v>
      </c>
      <c r="BL324" s="18" t="s">
        <v>745</v>
      </c>
      <c r="BM324" s="224" t="s">
        <v>1148</v>
      </c>
    </row>
    <row r="325" s="2" customFormat="1">
      <c r="A325" s="39"/>
      <c r="B325" s="40"/>
      <c r="C325" s="41"/>
      <c r="D325" s="226" t="s">
        <v>173</v>
      </c>
      <c r="E325" s="41"/>
      <c r="F325" s="227" t="s">
        <v>766</v>
      </c>
      <c r="G325" s="41"/>
      <c r="H325" s="41"/>
      <c r="I325" s="228"/>
      <c r="J325" s="41"/>
      <c r="K325" s="41"/>
      <c r="L325" s="45"/>
      <c r="M325" s="229"/>
      <c r="N325" s="230"/>
      <c r="O325" s="85"/>
      <c r="P325" s="85"/>
      <c r="Q325" s="85"/>
      <c r="R325" s="85"/>
      <c r="S325" s="85"/>
      <c r="T325" s="86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T325" s="18" t="s">
        <v>173</v>
      </c>
      <c r="AU325" s="18" t="s">
        <v>85</v>
      </c>
    </row>
    <row r="326" s="13" customFormat="1">
      <c r="A326" s="13"/>
      <c r="B326" s="231"/>
      <c r="C326" s="232"/>
      <c r="D326" s="226" t="s">
        <v>175</v>
      </c>
      <c r="E326" s="233" t="s">
        <v>20</v>
      </c>
      <c r="F326" s="234" t="s">
        <v>768</v>
      </c>
      <c r="G326" s="232"/>
      <c r="H326" s="233" t="s">
        <v>20</v>
      </c>
      <c r="I326" s="235"/>
      <c r="J326" s="232"/>
      <c r="K326" s="232"/>
      <c r="L326" s="236"/>
      <c r="M326" s="237"/>
      <c r="N326" s="238"/>
      <c r="O326" s="238"/>
      <c r="P326" s="238"/>
      <c r="Q326" s="238"/>
      <c r="R326" s="238"/>
      <c r="S326" s="238"/>
      <c r="T326" s="239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0" t="s">
        <v>175</v>
      </c>
      <c r="AU326" s="240" t="s">
        <v>85</v>
      </c>
      <c r="AV326" s="13" t="s">
        <v>22</v>
      </c>
      <c r="AW326" s="13" t="s">
        <v>39</v>
      </c>
      <c r="AX326" s="13" t="s">
        <v>77</v>
      </c>
      <c r="AY326" s="240" t="s">
        <v>164</v>
      </c>
    </row>
    <row r="327" s="14" customFormat="1">
      <c r="A327" s="14"/>
      <c r="B327" s="241"/>
      <c r="C327" s="242"/>
      <c r="D327" s="226" t="s">
        <v>175</v>
      </c>
      <c r="E327" s="243" t="s">
        <v>20</v>
      </c>
      <c r="F327" s="244" t="s">
        <v>22</v>
      </c>
      <c r="G327" s="242"/>
      <c r="H327" s="245">
        <v>1</v>
      </c>
      <c r="I327" s="246"/>
      <c r="J327" s="242"/>
      <c r="K327" s="242"/>
      <c r="L327" s="247"/>
      <c r="M327" s="248"/>
      <c r="N327" s="249"/>
      <c r="O327" s="249"/>
      <c r="P327" s="249"/>
      <c r="Q327" s="249"/>
      <c r="R327" s="249"/>
      <c r="S327" s="249"/>
      <c r="T327" s="250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1" t="s">
        <v>175</v>
      </c>
      <c r="AU327" s="251" t="s">
        <v>85</v>
      </c>
      <c r="AV327" s="14" t="s">
        <v>85</v>
      </c>
      <c r="AW327" s="14" t="s">
        <v>39</v>
      </c>
      <c r="AX327" s="14" t="s">
        <v>22</v>
      </c>
      <c r="AY327" s="251" t="s">
        <v>164</v>
      </c>
    </row>
    <row r="328" s="2" customFormat="1" ht="14.4" customHeight="1">
      <c r="A328" s="39"/>
      <c r="B328" s="40"/>
      <c r="C328" s="213" t="s">
        <v>508</v>
      </c>
      <c r="D328" s="213" t="s">
        <v>166</v>
      </c>
      <c r="E328" s="214" t="s">
        <v>770</v>
      </c>
      <c r="F328" s="215" t="s">
        <v>771</v>
      </c>
      <c r="G328" s="216" t="s">
        <v>751</v>
      </c>
      <c r="H328" s="217">
        <v>1</v>
      </c>
      <c r="I328" s="218"/>
      <c r="J328" s="219">
        <f>ROUND(I328*H328,2)</f>
        <v>0</v>
      </c>
      <c r="K328" s="215" t="s">
        <v>170</v>
      </c>
      <c r="L328" s="45"/>
      <c r="M328" s="220" t="s">
        <v>20</v>
      </c>
      <c r="N328" s="221" t="s">
        <v>48</v>
      </c>
      <c r="O328" s="85"/>
      <c r="P328" s="222">
        <f>O328*H328</f>
        <v>0</v>
      </c>
      <c r="Q328" s="222">
        <v>0</v>
      </c>
      <c r="R328" s="222">
        <f>Q328*H328</f>
        <v>0</v>
      </c>
      <c r="S328" s="222">
        <v>0</v>
      </c>
      <c r="T328" s="223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24" t="s">
        <v>745</v>
      </c>
      <c r="AT328" s="224" t="s">
        <v>166</v>
      </c>
      <c r="AU328" s="224" t="s">
        <v>85</v>
      </c>
      <c r="AY328" s="18" t="s">
        <v>164</v>
      </c>
      <c r="BE328" s="225">
        <f>IF(N328="základní",J328,0)</f>
        <v>0</v>
      </c>
      <c r="BF328" s="225">
        <f>IF(N328="snížená",J328,0)</f>
        <v>0</v>
      </c>
      <c r="BG328" s="225">
        <f>IF(N328="zákl. přenesená",J328,0)</f>
        <v>0</v>
      </c>
      <c r="BH328" s="225">
        <f>IF(N328="sníž. přenesená",J328,0)</f>
        <v>0</v>
      </c>
      <c r="BI328" s="225">
        <f>IF(N328="nulová",J328,0)</f>
        <v>0</v>
      </c>
      <c r="BJ328" s="18" t="s">
        <v>22</v>
      </c>
      <c r="BK328" s="225">
        <f>ROUND(I328*H328,2)</f>
        <v>0</v>
      </c>
      <c r="BL328" s="18" t="s">
        <v>745</v>
      </c>
      <c r="BM328" s="224" t="s">
        <v>1149</v>
      </c>
    </row>
    <row r="329" s="2" customFormat="1">
      <c r="A329" s="39"/>
      <c r="B329" s="40"/>
      <c r="C329" s="41"/>
      <c r="D329" s="226" t="s">
        <v>173</v>
      </c>
      <c r="E329" s="41"/>
      <c r="F329" s="227" t="s">
        <v>771</v>
      </c>
      <c r="G329" s="41"/>
      <c r="H329" s="41"/>
      <c r="I329" s="228"/>
      <c r="J329" s="41"/>
      <c r="K329" s="41"/>
      <c r="L329" s="45"/>
      <c r="M329" s="229"/>
      <c r="N329" s="230"/>
      <c r="O329" s="85"/>
      <c r="P329" s="85"/>
      <c r="Q329" s="85"/>
      <c r="R329" s="85"/>
      <c r="S329" s="85"/>
      <c r="T329" s="86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T329" s="18" t="s">
        <v>173</v>
      </c>
      <c r="AU329" s="18" t="s">
        <v>85</v>
      </c>
    </row>
    <row r="330" s="13" customFormat="1">
      <c r="A330" s="13"/>
      <c r="B330" s="231"/>
      <c r="C330" s="232"/>
      <c r="D330" s="226" t="s">
        <v>175</v>
      </c>
      <c r="E330" s="233" t="s">
        <v>20</v>
      </c>
      <c r="F330" s="234" t="s">
        <v>773</v>
      </c>
      <c r="G330" s="232"/>
      <c r="H330" s="233" t="s">
        <v>20</v>
      </c>
      <c r="I330" s="235"/>
      <c r="J330" s="232"/>
      <c r="K330" s="232"/>
      <c r="L330" s="236"/>
      <c r="M330" s="237"/>
      <c r="N330" s="238"/>
      <c r="O330" s="238"/>
      <c r="P330" s="238"/>
      <c r="Q330" s="238"/>
      <c r="R330" s="238"/>
      <c r="S330" s="238"/>
      <c r="T330" s="239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0" t="s">
        <v>175</v>
      </c>
      <c r="AU330" s="240" t="s">
        <v>85</v>
      </c>
      <c r="AV330" s="13" t="s">
        <v>22</v>
      </c>
      <c r="AW330" s="13" t="s">
        <v>39</v>
      </c>
      <c r="AX330" s="13" t="s">
        <v>77</v>
      </c>
      <c r="AY330" s="240" t="s">
        <v>164</v>
      </c>
    </row>
    <row r="331" s="13" customFormat="1">
      <c r="A331" s="13"/>
      <c r="B331" s="231"/>
      <c r="C331" s="232"/>
      <c r="D331" s="226" t="s">
        <v>175</v>
      </c>
      <c r="E331" s="233" t="s">
        <v>20</v>
      </c>
      <c r="F331" s="234" t="s">
        <v>771</v>
      </c>
      <c r="G331" s="232"/>
      <c r="H331" s="233" t="s">
        <v>20</v>
      </c>
      <c r="I331" s="235"/>
      <c r="J331" s="232"/>
      <c r="K331" s="232"/>
      <c r="L331" s="236"/>
      <c r="M331" s="237"/>
      <c r="N331" s="238"/>
      <c r="O331" s="238"/>
      <c r="P331" s="238"/>
      <c r="Q331" s="238"/>
      <c r="R331" s="238"/>
      <c r="S331" s="238"/>
      <c r="T331" s="239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0" t="s">
        <v>175</v>
      </c>
      <c r="AU331" s="240" t="s">
        <v>85</v>
      </c>
      <c r="AV331" s="13" t="s">
        <v>22</v>
      </c>
      <c r="AW331" s="13" t="s">
        <v>39</v>
      </c>
      <c r="AX331" s="13" t="s">
        <v>77</v>
      </c>
      <c r="AY331" s="240" t="s">
        <v>164</v>
      </c>
    </row>
    <row r="332" s="14" customFormat="1">
      <c r="A332" s="14"/>
      <c r="B332" s="241"/>
      <c r="C332" s="242"/>
      <c r="D332" s="226" t="s">
        <v>175</v>
      </c>
      <c r="E332" s="243" t="s">
        <v>20</v>
      </c>
      <c r="F332" s="244" t="s">
        <v>22</v>
      </c>
      <c r="G332" s="242"/>
      <c r="H332" s="245">
        <v>1</v>
      </c>
      <c r="I332" s="246"/>
      <c r="J332" s="242"/>
      <c r="K332" s="242"/>
      <c r="L332" s="247"/>
      <c r="M332" s="248"/>
      <c r="N332" s="249"/>
      <c r="O332" s="249"/>
      <c r="P332" s="249"/>
      <c r="Q332" s="249"/>
      <c r="R332" s="249"/>
      <c r="S332" s="249"/>
      <c r="T332" s="250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1" t="s">
        <v>175</v>
      </c>
      <c r="AU332" s="251" t="s">
        <v>85</v>
      </c>
      <c r="AV332" s="14" t="s">
        <v>85</v>
      </c>
      <c r="AW332" s="14" t="s">
        <v>39</v>
      </c>
      <c r="AX332" s="14" t="s">
        <v>22</v>
      </c>
      <c r="AY332" s="251" t="s">
        <v>164</v>
      </c>
    </row>
    <row r="333" s="12" customFormat="1" ht="22.8" customHeight="1">
      <c r="A333" s="12"/>
      <c r="B333" s="197"/>
      <c r="C333" s="198"/>
      <c r="D333" s="199" t="s">
        <v>76</v>
      </c>
      <c r="E333" s="211" t="s">
        <v>774</v>
      </c>
      <c r="F333" s="211" t="s">
        <v>775</v>
      </c>
      <c r="G333" s="198"/>
      <c r="H333" s="198"/>
      <c r="I333" s="201"/>
      <c r="J333" s="212">
        <f>BK333</f>
        <v>0</v>
      </c>
      <c r="K333" s="198"/>
      <c r="L333" s="203"/>
      <c r="M333" s="204"/>
      <c r="N333" s="205"/>
      <c r="O333" s="205"/>
      <c r="P333" s="206">
        <f>SUM(P334:P342)</f>
        <v>0</v>
      </c>
      <c r="Q333" s="205"/>
      <c r="R333" s="206">
        <f>SUM(R334:R342)</f>
        <v>0</v>
      </c>
      <c r="S333" s="205"/>
      <c r="T333" s="207">
        <f>SUM(T334:T342)</f>
        <v>0</v>
      </c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R333" s="208" t="s">
        <v>200</v>
      </c>
      <c r="AT333" s="209" t="s">
        <v>76</v>
      </c>
      <c r="AU333" s="209" t="s">
        <v>22</v>
      </c>
      <c r="AY333" s="208" t="s">
        <v>164</v>
      </c>
      <c r="BK333" s="210">
        <f>SUM(BK334:BK342)</f>
        <v>0</v>
      </c>
    </row>
    <row r="334" s="2" customFormat="1" ht="14.4" customHeight="1">
      <c r="A334" s="39"/>
      <c r="B334" s="40"/>
      <c r="C334" s="213" t="s">
        <v>515</v>
      </c>
      <c r="D334" s="213" t="s">
        <v>166</v>
      </c>
      <c r="E334" s="214" t="s">
        <v>777</v>
      </c>
      <c r="F334" s="215" t="s">
        <v>775</v>
      </c>
      <c r="G334" s="216" t="s">
        <v>751</v>
      </c>
      <c r="H334" s="217">
        <v>1</v>
      </c>
      <c r="I334" s="218"/>
      <c r="J334" s="219">
        <f>ROUND(I334*H334,2)</f>
        <v>0</v>
      </c>
      <c r="K334" s="215" t="s">
        <v>170</v>
      </c>
      <c r="L334" s="45"/>
      <c r="M334" s="220" t="s">
        <v>20</v>
      </c>
      <c r="N334" s="221" t="s">
        <v>48</v>
      </c>
      <c r="O334" s="85"/>
      <c r="P334" s="222">
        <f>O334*H334</f>
        <v>0</v>
      </c>
      <c r="Q334" s="222">
        <v>0</v>
      </c>
      <c r="R334" s="222">
        <f>Q334*H334</f>
        <v>0</v>
      </c>
      <c r="S334" s="222">
        <v>0</v>
      </c>
      <c r="T334" s="223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24" t="s">
        <v>745</v>
      </c>
      <c r="AT334" s="224" t="s">
        <v>166</v>
      </c>
      <c r="AU334" s="224" t="s">
        <v>85</v>
      </c>
      <c r="AY334" s="18" t="s">
        <v>164</v>
      </c>
      <c r="BE334" s="225">
        <f>IF(N334="základní",J334,0)</f>
        <v>0</v>
      </c>
      <c r="BF334" s="225">
        <f>IF(N334="snížená",J334,0)</f>
        <v>0</v>
      </c>
      <c r="BG334" s="225">
        <f>IF(N334="zákl. přenesená",J334,0)</f>
        <v>0</v>
      </c>
      <c r="BH334" s="225">
        <f>IF(N334="sníž. přenesená",J334,0)</f>
        <v>0</v>
      </c>
      <c r="BI334" s="225">
        <f>IF(N334="nulová",J334,0)</f>
        <v>0</v>
      </c>
      <c r="BJ334" s="18" t="s">
        <v>22</v>
      </c>
      <c r="BK334" s="225">
        <f>ROUND(I334*H334,2)</f>
        <v>0</v>
      </c>
      <c r="BL334" s="18" t="s">
        <v>745</v>
      </c>
      <c r="BM334" s="224" t="s">
        <v>1150</v>
      </c>
    </row>
    <row r="335" s="2" customFormat="1">
      <c r="A335" s="39"/>
      <c r="B335" s="40"/>
      <c r="C335" s="41"/>
      <c r="D335" s="226" t="s">
        <v>173</v>
      </c>
      <c r="E335" s="41"/>
      <c r="F335" s="227" t="s">
        <v>775</v>
      </c>
      <c r="G335" s="41"/>
      <c r="H335" s="41"/>
      <c r="I335" s="228"/>
      <c r="J335" s="41"/>
      <c r="K335" s="41"/>
      <c r="L335" s="45"/>
      <c r="M335" s="229"/>
      <c r="N335" s="230"/>
      <c r="O335" s="85"/>
      <c r="P335" s="85"/>
      <c r="Q335" s="85"/>
      <c r="R335" s="85"/>
      <c r="S335" s="85"/>
      <c r="T335" s="86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173</v>
      </c>
      <c r="AU335" s="18" t="s">
        <v>85</v>
      </c>
    </row>
    <row r="336" s="13" customFormat="1">
      <c r="A336" s="13"/>
      <c r="B336" s="231"/>
      <c r="C336" s="232"/>
      <c r="D336" s="226" t="s">
        <v>175</v>
      </c>
      <c r="E336" s="233" t="s">
        <v>20</v>
      </c>
      <c r="F336" s="234" t="s">
        <v>779</v>
      </c>
      <c r="G336" s="232"/>
      <c r="H336" s="233" t="s">
        <v>20</v>
      </c>
      <c r="I336" s="235"/>
      <c r="J336" s="232"/>
      <c r="K336" s="232"/>
      <c r="L336" s="236"/>
      <c r="M336" s="237"/>
      <c r="N336" s="238"/>
      <c r="O336" s="238"/>
      <c r="P336" s="238"/>
      <c r="Q336" s="238"/>
      <c r="R336" s="238"/>
      <c r="S336" s="238"/>
      <c r="T336" s="239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0" t="s">
        <v>175</v>
      </c>
      <c r="AU336" s="240" t="s">
        <v>85</v>
      </c>
      <c r="AV336" s="13" t="s">
        <v>22</v>
      </c>
      <c r="AW336" s="13" t="s">
        <v>39</v>
      </c>
      <c r="AX336" s="13" t="s">
        <v>77</v>
      </c>
      <c r="AY336" s="240" t="s">
        <v>164</v>
      </c>
    </row>
    <row r="337" s="13" customFormat="1">
      <c r="A337" s="13"/>
      <c r="B337" s="231"/>
      <c r="C337" s="232"/>
      <c r="D337" s="226" t="s">
        <v>175</v>
      </c>
      <c r="E337" s="233" t="s">
        <v>20</v>
      </c>
      <c r="F337" s="234" t="s">
        <v>775</v>
      </c>
      <c r="G337" s="232"/>
      <c r="H337" s="233" t="s">
        <v>20</v>
      </c>
      <c r="I337" s="235"/>
      <c r="J337" s="232"/>
      <c r="K337" s="232"/>
      <c r="L337" s="236"/>
      <c r="M337" s="237"/>
      <c r="N337" s="238"/>
      <c r="O337" s="238"/>
      <c r="P337" s="238"/>
      <c r="Q337" s="238"/>
      <c r="R337" s="238"/>
      <c r="S337" s="238"/>
      <c r="T337" s="239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0" t="s">
        <v>175</v>
      </c>
      <c r="AU337" s="240" t="s">
        <v>85</v>
      </c>
      <c r="AV337" s="13" t="s">
        <v>22</v>
      </c>
      <c r="AW337" s="13" t="s">
        <v>39</v>
      </c>
      <c r="AX337" s="13" t="s">
        <v>77</v>
      </c>
      <c r="AY337" s="240" t="s">
        <v>164</v>
      </c>
    </row>
    <row r="338" s="14" customFormat="1">
      <c r="A338" s="14"/>
      <c r="B338" s="241"/>
      <c r="C338" s="242"/>
      <c r="D338" s="226" t="s">
        <v>175</v>
      </c>
      <c r="E338" s="243" t="s">
        <v>20</v>
      </c>
      <c r="F338" s="244" t="s">
        <v>22</v>
      </c>
      <c r="G338" s="242"/>
      <c r="H338" s="245">
        <v>1</v>
      </c>
      <c r="I338" s="246"/>
      <c r="J338" s="242"/>
      <c r="K338" s="242"/>
      <c r="L338" s="247"/>
      <c r="M338" s="248"/>
      <c r="N338" s="249"/>
      <c r="O338" s="249"/>
      <c r="P338" s="249"/>
      <c r="Q338" s="249"/>
      <c r="R338" s="249"/>
      <c r="S338" s="249"/>
      <c r="T338" s="250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1" t="s">
        <v>175</v>
      </c>
      <c r="AU338" s="251" t="s">
        <v>85</v>
      </c>
      <c r="AV338" s="14" t="s">
        <v>85</v>
      </c>
      <c r="AW338" s="14" t="s">
        <v>39</v>
      </c>
      <c r="AX338" s="14" t="s">
        <v>22</v>
      </c>
      <c r="AY338" s="251" t="s">
        <v>164</v>
      </c>
    </row>
    <row r="339" s="2" customFormat="1" ht="14.4" customHeight="1">
      <c r="A339" s="39"/>
      <c r="B339" s="40"/>
      <c r="C339" s="213" t="s">
        <v>522</v>
      </c>
      <c r="D339" s="213" t="s">
        <v>166</v>
      </c>
      <c r="E339" s="214" t="s">
        <v>781</v>
      </c>
      <c r="F339" s="215" t="s">
        <v>782</v>
      </c>
      <c r="G339" s="216" t="s">
        <v>751</v>
      </c>
      <c r="H339" s="217">
        <v>1</v>
      </c>
      <c r="I339" s="218"/>
      <c r="J339" s="219">
        <f>ROUND(I339*H339,2)</f>
        <v>0</v>
      </c>
      <c r="K339" s="215" t="s">
        <v>170</v>
      </c>
      <c r="L339" s="45"/>
      <c r="M339" s="220" t="s">
        <v>20</v>
      </c>
      <c r="N339" s="221" t="s">
        <v>48</v>
      </c>
      <c r="O339" s="85"/>
      <c r="P339" s="222">
        <f>O339*H339</f>
        <v>0</v>
      </c>
      <c r="Q339" s="222">
        <v>0</v>
      </c>
      <c r="R339" s="222">
        <f>Q339*H339</f>
        <v>0</v>
      </c>
      <c r="S339" s="222">
        <v>0</v>
      </c>
      <c r="T339" s="223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24" t="s">
        <v>745</v>
      </c>
      <c r="AT339" s="224" t="s">
        <v>166</v>
      </c>
      <c r="AU339" s="224" t="s">
        <v>85</v>
      </c>
      <c r="AY339" s="18" t="s">
        <v>164</v>
      </c>
      <c r="BE339" s="225">
        <f>IF(N339="základní",J339,0)</f>
        <v>0</v>
      </c>
      <c r="BF339" s="225">
        <f>IF(N339="snížená",J339,0)</f>
        <v>0</v>
      </c>
      <c r="BG339" s="225">
        <f>IF(N339="zákl. přenesená",J339,0)</f>
        <v>0</v>
      </c>
      <c r="BH339" s="225">
        <f>IF(N339="sníž. přenesená",J339,0)</f>
        <v>0</v>
      </c>
      <c r="BI339" s="225">
        <f>IF(N339="nulová",J339,0)</f>
        <v>0</v>
      </c>
      <c r="BJ339" s="18" t="s">
        <v>22</v>
      </c>
      <c r="BK339" s="225">
        <f>ROUND(I339*H339,2)</f>
        <v>0</v>
      </c>
      <c r="BL339" s="18" t="s">
        <v>745</v>
      </c>
      <c r="BM339" s="224" t="s">
        <v>1151</v>
      </c>
    </row>
    <row r="340" s="2" customFormat="1">
      <c r="A340" s="39"/>
      <c r="B340" s="40"/>
      <c r="C340" s="41"/>
      <c r="D340" s="226" t="s">
        <v>173</v>
      </c>
      <c r="E340" s="41"/>
      <c r="F340" s="227" t="s">
        <v>782</v>
      </c>
      <c r="G340" s="41"/>
      <c r="H340" s="41"/>
      <c r="I340" s="228"/>
      <c r="J340" s="41"/>
      <c r="K340" s="41"/>
      <c r="L340" s="45"/>
      <c r="M340" s="229"/>
      <c r="N340" s="230"/>
      <c r="O340" s="85"/>
      <c r="P340" s="85"/>
      <c r="Q340" s="85"/>
      <c r="R340" s="85"/>
      <c r="S340" s="85"/>
      <c r="T340" s="86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T340" s="18" t="s">
        <v>173</v>
      </c>
      <c r="AU340" s="18" t="s">
        <v>85</v>
      </c>
    </row>
    <row r="341" s="13" customFormat="1">
      <c r="A341" s="13"/>
      <c r="B341" s="231"/>
      <c r="C341" s="232"/>
      <c r="D341" s="226" t="s">
        <v>175</v>
      </c>
      <c r="E341" s="233" t="s">
        <v>20</v>
      </c>
      <c r="F341" s="234" t="s">
        <v>784</v>
      </c>
      <c r="G341" s="232"/>
      <c r="H341" s="233" t="s">
        <v>20</v>
      </c>
      <c r="I341" s="235"/>
      <c r="J341" s="232"/>
      <c r="K341" s="232"/>
      <c r="L341" s="236"/>
      <c r="M341" s="237"/>
      <c r="N341" s="238"/>
      <c r="O341" s="238"/>
      <c r="P341" s="238"/>
      <c r="Q341" s="238"/>
      <c r="R341" s="238"/>
      <c r="S341" s="238"/>
      <c r="T341" s="239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40" t="s">
        <v>175</v>
      </c>
      <c r="AU341" s="240" t="s">
        <v>85</v>
      </c>
      <c r="AV341" s="13" t="s">
        <v>22</v>
      </c>
      <c r="AW341" s="13" t="s">
        <v>39</v>
      </c>
      <c r="AX341" s="13" t="s">
        <v>77</v>
      </c>
      <c r="AY341" s="240" t="s">
        <v>164</v>
      </c>
    </row>
    <row r="342" s="14" customFormat="1">
      <c r="A342" s="14"/>
      <c r="B342" s="241"/>
      <c r="C342" s="242"/>
      <c r="D342" s="226" t="s">
        <v>175</v>
      </c>
      <c r="E342" s="243" t="s">
        <v>20</v>
      </c>
      <c r="F342" s="244" t="s">
        <v>22</v>
      </c>
      <c r="G342" s="242"/>
      <c r="H342" s="245">
        <v>1</v>
      </c>
      <c r="I342" s="246"/>
      <c r="J342" s="242"/>
      <c r="K342" s="242"/>
      <c r="L342" s="247"/>
      <c r="M342" s="248"/>
      <c r="N342" s="249"/>
      <c r="O342" s="249"/>
      <c r="P342" s="249"/>
      <c r="Q342" s="249"/>
      <c r="R342" s="249"/>
      <c r="S342" s="249"/>
      <c r="T342" s="250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1" t="s">
        <v>175</v>
      </c>
      <c r="AU342" s="251" t="s">
        <v>85</v>
      </c>
      <c r="AV342" s="14" t="s">
        <v>85</v>
      </c>
      <c r="AW342" s="14" t="s">
        <v>39</v>
      </c>
      <c r="AX342" s="14" t="s">
        <v>22</v>
      </c>
      <c r="AY342" s="251" t="s">
        <v>164</v>
      </c>
    </row>
    <row r="343" s="12" customFormat="1" ht="22.8" customHeight="1">
      <c r="A343" s="12"/>
      <c r="B343" s="197"/>
      <c r="C343" s="198"/>
      <c r="D343" s="199" t="s">
        <v>76</v>
      </c>
      <c r="E343" s="211" t="s">
        <v>785</v>
      </c>
      <c r="F343" s="211" t="s">
        <v>786</v>
      </c>
      <c r="G343" s="198"/>
      <c r="H343" s="198"/>
      <c r="I343" s="201"/>
      <c r="J343" s="212">
        <f>BK343</f>
        <v>0</v>
      </c>
      <c r="K343" s="198"/>
      <c r="L343" s="203"/>
      <c r="M343" s="204"/>
      <c r="N343" s="205"/>
      <c r="O343" s="205"/>
      <c r="P343" s="206">
        <f>SUM(P344:P362)</f>
        <v>0</v>
      </c>
      <c r="Q343" s="205"/>
      <c r="R343" s="206">
        <f>SUM(R344:R362)</f>
        <v>0</v>
      </c>
      <c r="S343" s="205"/>
      <c r="T343" s="207">
        <f>SUM(T344:T362)</f>
        <v>0</v>
      </c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R343" s="208" t="s">
        <v>200</v>
      </c>
      <c r="AT343" s="209" t="s">
        <v>76</v>
      </c>
      <c r="AU343" s="209" t="s">
        <v>22</v>
      </c>
      <c r="AY343" s="208" t="s">
        <v>164</v>
      </c>
      <c r="BK343" s="210">
        <f>SUM(BK344:BK362)</f>
        <v>0</v>
      </c>
    </row>
    <row r="344" s="2" customFormat="1" ht="14.4" customHeight="1">
      <c r="A344" s="39"/>
      <c r="B344" s="40"/>
      <c r="C344" s="213" t="s">
        <v>528</v>
      </c>
      <c r="D344" s="213" t="s">
        <v>166</v>
      </c>
      <c r="E344" s="214" t="s">
        <v>788</v>
      </c>
      <c r="F344" s="215" t="s">
        <v>789</v>
      </c>
      <c r="G344" s="216" t="s">
        <v>744</v>
      </c>
      <c r="H344" s="217">
        <v>18</v>
      </c>
      <c r="I344" s="218"/>
      <c r="J344" s="219">
        <f>ROUND(I344*H344,2)</f>
        <v>0</v>
      </c>
      <c r="K344" s="215" t="s">
        <v>170</v>
      </c>
      <c r="L344" s="45"/>
      <c r="M344" s="220" t="s">
        <v>20</v>
      </c>
      <c r="N344" s="221" t="s">
        <v>48</v>
      </c>
      <c r="O344" s="85"/>
      <c r="P344" s="222">
        <f>O344*H344</f>
        <v>0</v>
      </c>
      <c r="Q344" s="222">
        <v>0</v>
      </c>
      <c r="R344" s="222">
        <f>Q344*H344</f>
        <v>0</v>
      </c>
      <c r="S344" s="222">
        <v>0</v>
      </c>
      <c r="T344" s="223">
        <f>S344*H344</f>
        <v>0</v>
      </c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R344" s="224" t="s">
        <v>745</v>
      </c>
      <c r="AT344" s="224" t="s">
        <v>166</v>
      </c>
      <c r="AU344" s="224" t="s">
        <v>85</v>
      </c>
      <c r="AY344" s="18" t="s">
        <v>164</v>
      </c>
      <c r="BE344" s="225">
        <f>IF(N344="základní",J344,0)</f>
        <v>0</v>
      </c>
      <c r="BF344" s="225">
        <f>IF(N344="snížená",J344,0)</f>
        <v>0</v>
      </c>
      <c r="BG344" s="225">
        <f>IF(N344="zákl. přenesená",J344,0)</f>
        <v>0</v>
      </c>
      <c r="BH344" s="225">
        <f>IF(N344="sníž. přenesená",J344,0)</f>
        <v>0</v>
      </c>
      <c r="BI344" s="225">
        <f>IF(N344="nulová",J344,0)</f>
        <v>0</v>
      </c>
      <c r="BJ344" s="18" t="s">
        <v>22</v>
      </c>
      <c r="BK344" s="225">
        <f>ROUND(I344*H344,2)</f>
        <v>0</v>
      </c>
      <c r="BL344" s="18" t="s">
        <v>745</v>
      </c>
      <c r="BM344" s="224" t="s">
        <v>1152</v>
      </c>
    </row>
    <row r="345" s="2" customFormat="1">
      <c r="A345" s="39"/>
      <c r="B345" s="40"/>
      <c r="C345" s="41"/>
      <c r="D345" s="226" t="s">
        <v>173</v>
      </c>
      <c r="E345" s="41"/>
      <c r="F345" s="227" t="s">
        <v>789</v>
      </c>
      <c r="G345" s="41"/>
      <c r="H345" s="41"/>
      <c r="I345" s="228"/>
      <c r="J345" s="41"/>
      <c r="K345" s="41"/>
      <c r="L345" s="45"/>
      <c r="M345" s="229"/>
      <c r="N345" s="230"/>
      <c r="O345" s="85"/>
      <c r="P345" s="85"/>
      <c r="Q345" s="85"/>
      <c r="R345" s="85"/>
      <c r="S345" s="85"/>
      <c r="T345" s="86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T345" s="18" t="s">
        <v>173</v>
      </c>
      <c r="AU345" s="18" t="s">
        <v>85</v>
      </c>
    </row>
    <row r="346" s="13" customFormat="1">
      <c r="A346" s="13"/>
      <c r="B346" s="231"/>
      <c r="C346" s="232"/>
      <c r="D346" s="226" t="s">
        <v>175</v>
      </c>
      <c r="E346" s="233" t="s">
        <v>20</v>
      </c>
      <c r="F346" s="234" t="s">
        <v>791</v>
      </c>
      <c r="G346" s="232"/>
      <c r="H346" s="233" t="s">
        <v>20</v>
      </c>
      <c r="I346" s="235"/>
      <c r="J346" s="232"/>
      <c r="K346" s="232"/>
      <c r="L346" s="236"/>
      <c r="M346" s="237"/>
      <c r="N346" s="238"/>
      <c r="O346" s="238"/>
      <c r="P346" s="238"/>
      <c r="Q346" s="238"/>
      <c r="R346" s="238"/>
      <c r="S346" s="238"/>
      <c r="T346" s="239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0" t="s">
        <v>175</v>
      </c>
      <c r="AU346" s="240" t="s">
        <v>85</v>
      </c>
      <c r="AV346" s="13" t="s">
        <v>22</v>
      </c>
      <c r="AW346" s="13" t="s">
        <v>39</v>
      </c>
      <c r="AX346" s="13" t="s">
        <v>77</v>
      </c>
      <c r="AY346" s="240" t="s">
        <v>164</v>
      </c>
    </row>
    <row r="347" s="14" customFormat="1">
      <c r="A347" s="14"/>
      <c r="B347" s="241"/>
      <c r="C347" s="242"/>
      <c r="D347" s="226" t="s">
        <v>175</v>
      </c>
      <c r="E347" s="243" t="s">
        <v>20</v>
      </c>
      <c r="F347" s="244" t="s">
        <v>269</v>
      </c>
      <c r="G347" s="242"/>
      <c r="H347" s="245">
        <v>13</v>
      </c>
      <c r="I347" s="246"/>
      <c r="J347" s="242"/>
      <c r="K347" s="242"/>
      <c r="L347" s="247"/>
      <c r="M347" s="248"/>
      <c r="N347" s="249"/>
      <c r="O347" s="249"/>
      <c r="P347" s="249"/>
      <c r="Q347" s="249"/>
      <c r="R347" s="249"/>
      <c r="S347" s="249"/>
      <c r="T347" s="250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1" t="s">
        <v>175</v>
      </c>
      <c r="AU347" s="251" t="s">
        <v>85</v>
      </c>
      <c r="AV347" s="14" t="s">
        <v>85</v>
      </c>
      <c r="AW347" s="14" t="s">
        <v>39</v>
      </c>
      <c r="AX347" s="14" t="s">
        <v>77</v>
      </c>
      <c r="AY347" s="251" t="s">
        <v>164</v>
      </c>
    </row>
    <row r="348" s="13" customFormat="1">
      <c r="A348" s="13"/>
      <c r="B348" s="231"/>
      <c r="C348" s="232"/>
      <c r="D348" s="226" t="s">
        <v>175</v>
      </c>
      <c r="E348" s="233" t="s">
        <v>20</v>
      </c>
      <c r="F348" s="234" t="s">
        <v>792</v>
      </c>
      <c r="G348" s="232"/>
      <c r="H348" s="233" t="s">
        <v>20</v>
      </c>
      <c r="I348" s="235"/>
      <c r="J348" s="232"/>
      <c r="K348" s="232"/>
      <c r="L348" s="236"/>
      <c r="M348" s="237"/>
      <c r="N348" s="238"/>
      <c r="O348" s="238"/>
      <c r="P348" s="238"/>
      <c r="Q348" s="238"/>
      <c r="R348" s="238"/>
      <c r="S348" s="238"/>
      <c r="T348" s="239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0" t="s">
        <v>175</v>
      </c>
      <c r="AU348" s="240" t="s">
        <v>85</v>
      </c>
      <c r="AV348" s="13" t="s">
        <v>22</v>
      </c>
      <c r="AW348" s="13" t="s">
        <v>39</v>
      </c>
      <c r="AX348" s="13" t="s">
        <v>77</v>
      </c>
      <c r="AY348" s="240" t="s">
        <v>164</v>
      </c>
    </row>
    <row r="349" s="14" customFormat="1">
      <c r="A349" s="14"/>
      <c r="B349" s="241"/>
      <c r="C349" s="242"/>
      <c r="D349" s="226" t="s">
        <v>175</v>
      </c>
      <c r="E349" s="243" t="s">
        <v>20</v>
      </c>
      <c r="F349" s="244" t="s">
        <v>200</v>
      </c>
      <c r="G349" s="242"/>
      <c r="H349" s="245">
        <v>5</v>
      </c>
      <c r="I349" s="246"/>
      <c r="J349" s="242"/>
      <c r="K349" s="242"/>
      <c r="L349" s="247"/>
      <c r="M349" s="248"/>
      <c r="N349" s="249"/>
      <c r="O349" s="249"/>
      <c r="P349" s="249"/>
      <c r="Q349" s="249"/>
      <c r="R349" s="249"/>
      <c r="S349" s="249"/>
      <c r="T349" s="250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1" t="s">
        <v>175</v>
      </c>
      <c r="AU349" s="251" t="s">
        <v>85</v>
      </c>
      <c r="AV349" s="14" t="s">
        <v>85</v>
      </c>
      <c r="AW349" s="14" t="s">
        <v>39</v>
      </c>
      <c r="AX349" s="14" t="s">
        <v>77</v>
      </c>
      <c r="AY349" s="251" t="s">
        <v>164</v>
      </c>
    </row>
    <row r="350" s="15" customFormat="1">
      <c r="A350" s="15"/>
      <c r="B350" s="252"/>
      <c r="C350" s="253"/>
      <c r="D350" s="226" t="s">
        <v>175</v>
      </c>
      <c r="E350" s="254" t="s">
        <v>20</v>
      </c>
      <c r="F350" s="255" t="s">
        <v>225</v>
      </c>
      <c r="G350" s="253"/>
      <c r="H350" s="256">
        <v>18</v>
      </c>
      <c r="I350" s="257"/>
      <c r="J350" s="253"/>
      <c r="K350" s="253"/>
      <c r="L350" s="258"/>
      <c r="M350" s="259"/>
      <c r="N350" s="260"/>
      <c r="O350" s="260"/>
      <c r="P350" s="260"/>
      <c r="Q350" s="260"/>
      <c r="R350" s="260"/>
      <c r="S350" s="260"/>
      <c r="T350" s="261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T350" s="262" t="s">
        <v>175</v>
      </c>
      <c r="AU350" s="262" t="s">
        <v>85</v>
      </c>
      <c r="AV350" s="15" t="s">
        <v>171</v>
      </c>
      <c r="AW350" s="15" t="s">
        <v>39</v>
      </c>
      <c r="AX350" s="15" t="s">
        <v>22</v>
      </c>
      <c r="AY350" s="262" t="s">
        <v>164</v>
      </c>
    </row>
    <row r="351" s="2" customFormat="1" ht="14.4" customHeight="1">
      <c r="A351" s="39"/>
      <c r="B351" s="40"/>
      <c r="C351" s="213" t="s">
        <v>539</v>
      </c>
      <c r="D351" s="213" t="s">
        <v>166</v>
      </c>
      <c r="E351" s="214" t="s">
        <v>804</v>
      </c>
      <c r="F351" s="215" t="s">
        <v>805</v>
      </c>
      <c r="G351" s="216" t="s">
        <v>744</v>
      </c>
      <c r="H351" s="217">
        <v>1</v>
      </c>
      <c r="I351" s="218"/>
      <c r="J351" s="219">
        <f>ROUND(I351*H351,2)</f>
        <v>0</v>
      </c>
      <c r="K351" s="215" t="s">
        <v>170</v>
      </c>
      <c r="L351" s="45"/>
      <c r="M351" s="220" t="s">
        <v>20</v>
      </c>
      <c r="N351" s="221" t="s">
        <v>48</v>
      </c>
      <c r="O351" s="85"/>
      <c r="P351" s="222">
        <f>O351*H351</f>
        <v>0</v>
      </c>
      <c r="Q351" s="222">
        <v>0</v>
      </c>
      <c r="R351" s="222">
        <f>Q351*H351</f>
        <v>0</v>
      </c>
      <c r="S351" s="222">
        <v>0</v>
      </c>
      <c r="T351" s="223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24" t="s">
        <v>745</v>
      </c>
      <c r="AT351" s="224" t="s">
        <v>166</v>
      </c>
      <c r="AU351" s="224" t="s">
        <v>85</v>
      </c>
      <c r="AY351" s="18" t="s">
        <v>164</v>
      </c>
      <c r="BE351" s="225">
        <f>IF(N351="základní",J351,0)</f>
        <v>0</v>
      </c>
      <c r="BF351" s="225">
        <f>IF(N351="snížená",J351,0)</f>
        <v>0</v>
      </c>
      <c r="BG351" s="225">
        <f>IF(N351="zákl. přenesená",J351,0)</f>
        <v>0</v>
      </c>
      <c r="BH351" s="225">
        <f>IF(N351="sníž. přenesená",J351,0)</f>
        <v>0</v>
      </c>
      <c r="BI351" s="225">
        <f>IF(N351="nulová",J351,0)</f>
        <v>0</v>
      </c>
      <c r="BJ351" s="18" t="s">
        <v>22</v>
      </c>
      <c r="BK351" s="225">
        <f>ROUND(I351*H351,2)</f>
        <v>0</v>
      </c>
      <c r="BL351" s="18" t="s">
        <v>745</v>
      </c>
      <c r="BM351" s="224" t="s">
        <v>1153</v>
      </c>
    </row>
    <row r="352" s="2" customFormat="1">
      <c r="A352" s="39"/>
      <c r="B352" s="40"/>
      <c r="C352" s="41"/>
      <c r="D352" s="226" t="s">
        <v>173</v>
      </c>
      <c r="E352" s="41"/>
      <c r="F352" s="227" t="s">
        <v>805</v>
      </c>
      <c r="G352" s="41"/>
      <c r="H352" s="41"/>
      <c r="I352" s="228"/>
      <c r="J352" s="41"/>
      <c r="K352" s="41"/>
      <c r="L352" s="45"/>
      <c r="M352" s="229"/>
      <c r="N352" s="230"/>
      <c r="O352" s="85"/>
      <c r="P352" s="85"/>
      <c r="Q352" s="85"/>
      <c r="R352" s="85"/>
      <c r="S352" s="85"/>
      <c r="T352" s="86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173</v>
      </c>
      <c r="AU352" s="18" t="s">
        <v>85</v>
      </c>
    </row>
    <row r="353" s="13" customFormat="1">
      <c r="A353" s="13"/>
      <c r="B353" s="231"/>
      <c r="C353" s="232"/>
      <c r="D353" s="226" t="s">
        <v>175</v>
      </c>
      <c r="E353" s="233" t="s">
        <v>20</v>
      </c>
      <c r="F353" s="234" t="s">
        <v>807</v>
      </c>
      <c r="G353" s="232"/>
      <c r="H353" s="233" t="s">
        <v>20</v>
      </c>
      <c r="I353" s="235"/>
      <c r="J353" s="232"/>
      <c r="K353" s="232"/>
      <c r="L353" s="236"/>
      <c r="M353" s="237"/>
      <c r="N353" s="238"/>
      <c r="O353" s="238"/>
      <c r="P353" s="238"/>
      <c r="Q353" s="238"/>
      <c r="R353" s="238"/>
      <c r="S353" s="238"/>
      <c r="T353" s="239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0" t="s">
        <v>175</v>
      </c>
      <c r="AU353" s="240" t="s">
        <v>85</v>
      </c>
      <c r="AV353" s="13" t="s">
        <v>22</v>
      </c>
      <c r="AW353" s="13" t="s">
        <v>39</v>
      </c>
      <c r="AX353" s="13" t="s">
        <v>77</v>
      </c>
      <c r="AY353" s="240" t="s">
        <v>164</v>
      </c>
    </row>
    <row r="354" s="14" customFormat="1">
      <c r="A354" s="14"/>
      <c r="B354" s="241"/>
      <c r="C354" s="242"/>
      <c r="D354" s="226" t="s">
        <v>175</v>
      </c>
      <c r="E354" s="243" t="s">
        <v>20</v>
      </c>
      <c r="F354" s="244" t="s">
        <v>22</v>
      </c>
      <c r="G354" s="242"/>
      <c r="H354" s="245">
        <v>1</v>
      </c>
      <c r="I354" s="246"/>
      <c r="J354" s="242"/>
      <c r="K354" s="242"/>
      <c r="L354" s="247"/>
      <c r="M354" s="248"/>
      <c r="N354" s="249"/>
      <c r="O354" s="249"/>
      <c r="P354" s="249"/>
      <c r="Q354" s="249"/>
      <c r="R354" s="249"/>
      <c r="S354" s="249"/>
      <c r="T354" s="250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1" t="s">
        <v>175</v>
      </c>
      <c r="AU354" s="251" t="s">
        <v>85</v>
      </c>
      <c r="AV354" s="14" t="s">
        <v>85</v>
      </c>
      <c r="AW354" s="14" t="s">
        <v>39</v>
      </c>
      <c r="AX354" s="14" t="s">
        <v>22</v>
      </c>
      <c r="AY354" s="251" t="s">
        <v>164</v>
      </c>
    </row>
    <row r="355" s="2" customFormat="1" ht="14.4" customHeight="1">
      <c r="A355" s="39"/>
      <c r="B355" s="40"/>
      <c r="C355" s="213" t="s">
        <v>546</v>
      </c>
      <c r="D355" s="213" t="s">
        <v>166</v>
      </c>
      <c r="E355" s="214" t="s">
        <v>809</v>
      </c>
      <c r="F355" s="215" t="s">
        <v>810</v>
      </c>
      <c r="G355" s="216" t="s">
        <v>751</v>
      </c>
      <c r="H355" s="217">
        <v>1</v>
      </c>
      <c r="I355" s="218"/>
      <c r="J355" s="219">
        <f>ROUND(I355*H355,2)</f>
        <v>0</v>
      </c>
      <c r="K355" s="215" t="s">
        <v>170</v>
      </c>
      <c r="L355" s="45"/>
      <c r="M355" s="220" t="s">
        <v>20</v>
      </c>
      <c r="N355" s="221" t="s">
        <v>48</v>
      </c>
      <c r="O355" s="85"/>
      <c r="P355" s="222">
        <f>O355*H355</f>
        <v>0</v>
      </c>
      <c r="Q355" s="222">
        <v>0</v>
      </c>
      <c r="R355" s="222">
        <f>Q355*H355</f>
        <v>0</v>
      </c>
      <c r="S355" s="222">
        <v>0</v>
      </c>
      <c r="T355" s="223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24" t="s">
        <v>745</v>
      </c>
      <c r="AT355" s="224" t="s">
        <v>166</v>
      </c>
      <c r="AU355" s="224" t="s">
        <v>85</v>
      </c>
      <c r="AY355" s="18" t="s">
        <v>164</v>
      </c>
      <c r="BE355" s="225">
        <f>IF(N355="základní",J355,0)</f>
        <v>0</v>
      </c>
      <c r="BF355" s="225">
        <f>IF(N355="snížená",J355,0)</f>
        <v>0</v>
      </c>
      <c r="BG355" s="225">
        <f>IF(N355="zákl. přenesená",J355,0)</f>
        <v>0</v>
      </c>
      <c r="BH355" s="225">
        <f>IF(N355="sníž. přenesená",J355,0)</f>
        <v>0</v>
      </c>
      <c r="BI355" s="225">
        <f>IF(N355="nulová",J355,0)</f>
        <v>0</v>
      </c>
      <c r="BJ355" s="18" t="s">
        <v>22</v>
      </c>
      <c r="BK355" s="225">
        <f>ROUND(I355*H355,2)</f>
        <v>0</v>
      </c>
      <c r="BL355" s="18" t="s">
        <v>745</v>
      </c>
      <c r="BM355" s="224" t="s">
        <v>1154</v>
      </c>
    </row>
    <row r="356" s="2" customFormat="1">
      <c r="A356" s="39"/>
      <c r="B356" s="40"/>
      <c r="C356" s="41"/>
      <c r="D356" s="226" t="s">
        <v>173</v>
      </c>
      <c r="E356" s="41"/>
      <c r="F356" s="227" t="s">
        <v>810</v>
      </c>
      <c r="G356" s="41"/>
      <c r="H356" s="41"/>
      <c r="I356" s="228"/>
      <c r="J356" s="41"/>
      <c r="K356" s="41"/>
      <c r="L356" s="45"/>
      <c r="M356" s="229"/>
      <c r="N356" s="230"/>
      <c r="O356" s="85"/>
      <c r="P356" s="85"/>
      <c r="Q356" s="85"/>
      <c r="R356" s="85"/>
      <c r="S356" s="85"/>
      <c r="T356" s="86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T356" s="18" t="s">
        <v>173</v>
      </c>
      <c r="AU356" s="18" t="s">
        <v>85</v>
      </c>
    </row>
    <row r="357" s="13" customFormat="1">
      <c r="A357" s="13"/>
      <c r="B357" s="231"/>
      <c r="C357" s="232"/>
      <c r="D357" s="226" t="s">
        <v>175</v>
      </c>
      <c r="E357" s="233" t="s">
        <v>20</v>
      </c>
      <c r="F357" s="234" t="s">
        <v>812</v>
      </c>
      <c r="G357" s="232"/>
      <c r="H357" s="233" t="s">
        <v>20</v>
      </c>
      <c r="I357" s="235"/>
      <c r="J357" s="232"/>
      <c r="K357" s="232"/>
      <c r="L357" s="236"/>
      <c r="M357" s="237"/>
      <c r="N357" s="238"/>
      <c r="O357" s="238"/>
      <c r="P357" s="238"/>
      <c r="Q357" s="238"/>
      <c r="R357" s="238"/>
      <c r="S357" s="238"/>
      <c r="T357" s="239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0" t="s">
        <v>175</v>
      </c>
      <c r="AU357" s="240" t="s">
        <v>85</v>
      </c>
      <c r="AV357" s="13" t="s">
        <v>22</v>
      </c>
      <c r="AW357" s="13" t="s">
        <v>39</v>
      </c>
      <c r="AX357" s="13" t="s">
        <v>77</v>
      </c>
      <c r="AY357" s="240" t="s">
        <v>164</v>
      </c>
    </row>
    <row r="358" s="14" customFormat="1">
      <c r="A358" s="14"/>
      <c r="B358" s="241"/>
      <c r="C358" s="242"/>
      <c r="D358" s="226" t="s">
        <v>175</v>
      </c>
      <c r="E358" s="243" t="s">
        <v>20</v>
      </c>
      <c r="F358" s="244" t="s">
        <v>22</v>
      </c>
      <c r="G358" s="242"/>
      <c r="H358" s="245">
        <v>1</v>
      </c>
      <c r="I358" s="246"/>
      <c r="J358" s="242"/>
      <c r="K358" s="242"/>
      <c r="L358" s="247"/>
      <c r="M358" s="248"/>
      <c r="N358" s="249"/>
      <c r="O358" s="249"/>
      <c r="P358" s="249"/>
      <c r="Q358" s="249"/>
      <c r="R358" s="249"/>
      <c r="S358" s="249"/>
      <c r="T358" s="250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1" t="s">
        <v>175</v>
      </c>
      <c r="AU358" s="251" t="s">
        <v>85</v>
      </c>
      <c r="AV358" s="14" t="s">
        <v>85</v>
      </c>
      <c r="AW358" s="14" t="s">
        <v>39</v>
      </c>
      <c r="AX358" s="14" t="s">
        <v>22</v>
      </c>
      <c r="AY358" s="251" t="s">
        <v>164</v>
      </c>
    </row>
    <row r="359" s="2" customFormat="1" ht="14.4" customHeight="1">
      <c r="A359" s="39"/>
      <c r="B359" s="40"/>
      <c r="C359" s="213" t="s">
        <v>552</v>
      </c>
      <c r="D359" s="213" t="s">
        <v>166</v>
      </c>
      <c r="E359" s="214" t="s">
        <v>814</v>
      </c>
      <c r="F359" s="215" t="s">
        <v>815</v>
      </c>
      <c r="G359" s="216" t="s">
        <v>751</v>
      </c>
      <c r="H359" s="217">
        <v>1</v>
      </c>
      <c r="I359" s="218"/>
      <c r="J359" s="219">
        <f>ROUND(I359*H359,2)</f>
        <v>0</v>
      </c>
      <c r="K359" s="215" t="s">
        <v>170</v>
      </c>
      <c r="L359" s="45"/>
      <c r="M359" s="220" t="s">
        <v>20</v>
      </c>
      <c r="N359" s="221" t="s">
        <v>48</v>
      </c>
      <c r="O359" s="85"/>
      <c r="P359" s="222">
        <f>O359*H359</f>
        <v>0</v>
      </c>
      <c r="Q359" s="222">
        <v>0</v>
      </c>
      <c r="R359" s="222">
        <f>Q359*H359</f>
        <v>0</v>
      </c>
      <c r="S359" s="222">
        <v>0</v>
      </c>
      <c r="T359" s="223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24" t="s">
        <v>745</v>
      </c>
      <c r="AT359" s="224" t="s">
        <v>166</v>
      </c>
      <c r="AU359" s="224" t="s">
        <v>85</v>
      </c>
      <c r="AY359" s="18" t="s">
        <v>164</v>
      </c>
      <c r="BE359" s="225">
        <f>IF(N359="základní",J359,0)</f>
        <v>0</v>
      </c>
      <c r="BF359" s="225">
        <f>IF(N359="snížená",J359,0)</f>
        <v>0</v>
      </c>
      <c r="BG359" s="225">
        <f>IF(N359="zákl. přenesená",J359,0)</f>
        <v>0</v>
      </c>
      <c r="BH359" s="225">
        <f>IF(N359="sníž. přenesená",J359,0)</f>
        <v>0</v>
      </c>
      <c r="BI359" s="225">
        <f>IF(N359="nulová",J359,0)</f>
        <v>0</v>
      </c>
      <c r="BJ359" s="18" t="s">
        <v>22</v>
      </c>
      <c r="BK359" s="225">
        <f>ROUND(I359*H359,2)</f>
        <v>0</v>
      </c>
      <c r="BL359" s="18" t="s">
        <v>745</v>
      </c>
      <c r="BM359" s="224" t="s">
        <v>1155</v>
      </c>
    </row>
    <row r="360" s="2" customFormat="1">
      <c r="A360" s="39"/>
      <c r="B360" s="40"/>
      <c r="C360" s="41"/>
      <c r="D360" s="226" t="s">
        <v>173</v>
      </c>
      <c r="E360" s="41"/>
      <c r="F360" s="227" t="s">
        <v>815</v>
      </c>
      <c r="G360" s="41"/>
      <c r="H360" s="41"/>
      <c r="I360" s="228"/>
      <c r="J360" s="41"/>
      <c r="K360" s="41"/>
      <c r="L360" s="45"/>
      <c r="M360" s="229"/>
      <c r="N360" s="230"/>
      <c r="O360" s="85"/>
      <c r="P360" s="85"/>
      <c r="Q360" s="85"/>
      <c r="R360" s="85"/>
      <c r="S360" s="85"/>
      <c r="T360" s="86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173</v>
      </c>
      <c r="AU360" s="18" t="s">
        <v>85</v>
      </c>
    </row>
    <row r="361" s="13" customFormat="1">
      <c r="A361" s="13"/>
      <c r="B361" s="231"/>
      <c r="C361" s="232"/>
      <c r="D361" s="226" t="s">
        <v>175</v>
      </c>
      <c r="E361" s="233" t="s">
        <v>20</v>
      </c>
      <c r="F361" s="234" t="s">
        <v>817</v>
      </c>
      <c r="G361" s="232"/>
      <c r="H361" s="233" t="s">
        <v>20</v>
      </c>
      <c r="I361" s="235"/>
      <c r="J361" s="232"/>
      <c r="K361" s="232"/>
      <c r="L361" s="236"/>
      <c r="M361" s="237"/>
      <c r="N361" s="238"/>
      <c r="O361" s="238"/>
      <c r="P361" s="238"/>
      <c r="Q361" s="238"/>
      <c r="R361" s="238"/>
      <c r="S361" s="238"/>
      <c r="T361" s="239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0" t="s">
        <v>175</v>
      </c>
      <c r="AU361" s="240" t="s">
        <v>85</v>
      </c>
      <c r="AV361" s="13" t="s">
        <v>22</v>
      </c>
      <c r="AW361" s="13" t="s">
        <v>39</v>
      </c>
      <c r="AX361" s="13" t="s">
        <v>77</v>
      </c>
      <c r="AY361" s="240" t="s">
        <v>164</v>
      </c>
    </row>
    <row r="362" s="14" customFormat="1">
      <c r="A362" s="14"/>
      <c r="B362" s="241"/>
      <c r="C362" s="242"/>
      <c r="D362" s="226" t="s">
        <v>175</v>
      </c>
      <c r="E362" s="243" t="s">
        <v>20</v>
      </c>
      <c r="F362" s="244" t="s">
        <v>22</v>
      </c>
      <c r="G362" s="242"/>
      <c r="H362" s="245">
        <v>1</v>
      </c>
      <c r="I362" s="246"/>
      <c r="J362" s="242"/>
      <c r="K362" s="242"/>
      <c r="L362" s="247"/>
      <c r="M362" s="248"/>
      <c r="N362" s="249"/>
      <c r="O362" s="249"/>
      <c r="P362" s="249"/>
      <c r="Q362" s="249"/>
      <c r="R362" s="249"/>
      <c r="S362" s="249"/>
      <c r="T362" s="250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1" t="s">
        <v>175</v>
      </c>
      <c r="AU362" s="251" t="s">
        <v>85</v>
      </c>
      <c r="AV362" s="14" t="s">
        <v>85</v>
      </c>
      <c r="AW362" s="14" t="s">
        <v>39</v>
      </c>
      <c r="AX362" s="14" t="s">
        <v>22</v>
      </c>
      <c r="AY362" s="251" t="s">
        <v>164</v>
      </c>
    </row>
    <row r="363" s="12" customFormat="1" ht="22.8" customHeight="1">
      <c r="A363" s="12"/>
      <c r="B363" s="197"/>
      <c r="C363" s="198"/>
      <c r="D363" s="199" t="s">
        <v>76</v>
      </c>
      <c r="E363" s="211" t="s">
        <v>818</v>
      </c>
      <c r="F363" s="211" t="s">
        <v>819</v>
      </c>
      <c r="G363" s="198"/>
      <c r="H363" s="198"/>
      <c r="I363" s="201"/>
      <c r="J363" s="212">
        <f>BK363</f>
        <v>0</v>
      </c>
      <c r="K363" s="198"/>
      <c r="L363" s="203"/>
      <c r="M363" s="204"/>
      <c r="N363" s="205"/>
      <c r="O363" s="205"/>
      <c r="P363" s="206">
        <f>SUM(P364:P370)</f>
        <v>0</v>
      </c>
      <c r="Q363" s="205"/>
      <c r="R363" s="206">
        <f>SUM(R364:R370)</f>
        <v>0</v>
      </c>
      <c r="S363" s="205"/>
      <c r="T363" s="207">
        <f>SUM(T364:T370)</f>
        <v>0</v>
      </c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R363" s="208" t="s">
        <v>200</v>
      </c>
      <c r="AT363" s="209" t="s">
        <v>76</v>
      </c>
      <c r="AU363" s="209" t="s">
        <v>22</v>
      </c>
      <c r="AY363" s="208" t="s">
        <v>164</v>
      </c>
      <c r="BK363" s="210">
        <f>SUM(BK364:BK370)</f>
        <v>0</v>
      </c>
    </row>
    <row r="364" s="2" customFormat="1" ht="14.4" customHeight="1">
      <c r="A364" s="39"/>
      <c r="B364" s="40"/>
      <c r="C364" s="213" t="s">
        <v>558</v>
      </c>
      <c r="D364" s="213" t="s">
        <v>166</v>
      </c>
      <c r="E364" s="214" t="s">
        <v>821</v>
      </c>
      <c r="F364" s="215" t="s">
        <v>822</v>
      </c>
      <c r="G364" s="216" t="s">
        <v>751</v>
      </c>
      <c r="H364" s="217">
        <v>2</v>
      </c>
      <c r="I364" s="218"/>
      <c r="J364" s="219">
        <f>ROUND(I364*H364,2)</f>
        <v>0</v>
      </c>
      <c r="K364" s="215" t="s">
        <v>170</v>
      </c>
      <c r="L364" s="45"/>
      <c r="M364" s="220" t="s">
        <v>20</v>
      </c>
      <c r="N364" s="221" t="s">
        <v>48</v>
      </c>
      <c r="O364" s="85"/>
      <c r="P364" s="222">
        <f>O364*H364</f>
        <v>0</v>
      </c>
      <c r="Q364" s="222">
        <v>0</v>
      </c>
      <c r="R364" s="222">
        <f>Q364*H364</f>
        <v>0</v>
      </c>
      <c r="S364" s="222">
        <v>0</v>
      </c>
      <c r="T364" s="223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24" t="s">
        <v>745</v>
      </c>
      <c r="AT364" s="224" t="s">
        <v>166</v>
      </c>
      <c r="AU364" s="224" t="s">
        <v>85</v>
      </c>
      <c r="AY364" s="18" t="s">
        <v>164</v>
      </c>
      <c r="BE364" s="225">
        <f>IF(N364="základní",J364,0)</f>
        <v>0</v>
      </c>
      <c r="BF364" s="225">
        <f>IF(N364="snížená",J364,0)</f>
        <v>0</v>
      </c>
      <c r="BG364" s="225">
        <f>IF(N364="zákl. přenesená",J364,0)</f>
        <v>0</v>
      </c>
      <c r="BH364" s="225">
        <f>IF(N364="sníž. přenesená",J364,0)</f>
        <v>0</v>
      </c>
      <c r="BI364" s="225">
        <f>IF(N364="nulová",J364,0)</f>
        <v>0</v>
      </c>
      <c r="BJ364" s="18" t="s">
        <v>22</v>
      </c>
      <c r="BK364" s="225">
        <f>ROUND(I364*H364,2)</f>
        <v>0</v>
      </c>
      <c r="BL364" s="18" t="s">
        <v>745</v>
      </c>
      <c r="BM364" s="224" t="s">
        <v>1156</v>
      </c>
    </row>
    <row r="365" s="2" customFormat="1">
      <c r="A365" s="39"/>
      <c r="B365" s="40"/>
      <c r="C365" s="41"/>
      <c r="D365" s="226" t="s">
        <v>173</v>
      </c>
      <c r="E365" s="41"/>
      <c r="F365" s="227" t="s">
        <v>822</v>
      </c>
      <c r="G365" s="41"/>
      <c r="H365" s="41"/>
      <c r="I365" s="228"/>
      <c r="J365" s="41"/>
      <c r="K365" s="41"/>
      <c r="L365" s="45"/>
      <c r="M365" s="229"/>
      <c r="N365" s="230"/>
      <c r="O365" s="85"/>
      <c r="P365" s="85"/>
      <c r="Q365" s="85"/>
      <c r="R365" s="85"/>
      <c r="S365" s="85"/>
      <c r="T365" s="86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T365" s="18" t="s">
        <v>173</v>
      </c>
      <c r="AU365" s="18" t="s">
        <v>85</v>
      </c>
    </row>
    <row r="366" s="13" customFormat="1">
      <c r="A366" s="13"/>
      <c r="B366" s="231"/>
      <c r="C366" s="232"/>
      <c r="D366" s="226" t="s">
        <v>175</v>
      </c>
      <c r="E366" s="233" t="s">
        <v>20</v>
      </c>
      <c r="F366" s="234" t="s">
        <v>824</v>
      </c>
      <c r="G366" s="232"/>
      <c r="H366" s="233" t="s">
        <v>20</v>
      </c>
      <c r="I366" s="235"/>
      <c r="J366" s="232"/>
      <c r="K366" s="232"/>
      <c r="L366" s="236"/>
      <c r="M366" s="237"/>
      <c r="N366" s="238"/>
      <c r="O366" s="238"/>
      <c r="P366" s="238"/>
      <c r="Q366" s="238"/>
      <c r="R366" s="238"/>
      <c r="S366" s="238"/>
      <c r="T366" s="239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0" t="s">
        <v>175</v>
      </c>
      <c r="AU366" s="240" t="s">
        <v>85</v>
      </c>
      <c r="AV366" s="13" t="s">
        <v>22</v>
      </c>
      <c r="AW366" s="13" t="s">
        <v>39</v>
      </c>
      <c r="AX366" s="13" t="s">
        <v>77</v>
      </c>
      <c r="AY366" s="240" t="s">
        <v>164</v>
      </c>
    </row>
    <row r="367" s="14" customFormat="1">
      <c r="A367" s="14"/>
      <c r="B367" s="241"/>
      <c r="C367" s="242"/>
      <c r="D367" s="226" t="s">
        <v>175</v>
      </c>
      <c r="E367" s="243" t="s">
        <v>20</v>
      </c>
      <c r="F367" s="244" t="s">
        <v>22</v>
      </c>
      <c r="G367" s="242"/>
      <c r="H367" s="245">
        <v>1</v>
      </c>
      <c r="I367" s="246"/>
      <c r="J367" s="242"/>
      <c r="K367" s="242"/>
      <c r="L367" s="247"/>
      <c r="M367" s="248"/>
      <c r="N367" s="249"/>
      <c r="O367" s="249"/>
      <c r="P367" s="249"/>
      <c r="Q367" s="249"/>
      <c r="R367" s="249"/>
      <c r="S367" s="249"/>
      <c r="T367" s="250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1" t="s">
        <v>175</v>
      </c>
      <c r="AU367" s="251" t="s">
        <v>85</v>
      </c>
      <c r="AV367" s="14" t="s">
        <v>85</v>
      </c>
      <c r="AW367" s="14" t="s">
        <v>39</v>
      </c>
      <c r="AX367" s="14" t="s">
        <v>77</v>
      </c>
      <c r="AY367" s="251" t="s">
        <v>164</v>
      </c>
    </row>
    <row r="368" s="13" customFormat="1">
      <c r="A368" s="13"/>
      <c r="B368" s="231"/>
      <c r="C368" s="232"/>
      <c r="D368" s="226" t="s">
        <v>175</v>
      </c>
      <c r="E368" s="233" t="s">
        <v>20</v>
      </c>
      <c r="F368" s="234" t="s">
        <v>825</v>
      </c>
      <c r="G368" s="232"/>
      <c r="H368" s="233" t="s">
        <v>20</v>
      </c>
      <c r="I368" s="235"/>
      <c r="J368" s="232"/>
      <c r="K368" s="232"/>
      <c r="L368" s="236"/>
      <c r="M368" s="237"/>
      <c r="N368" s="238"/>
      <c r="O368" s="238"/>
      <c r="P368" s="238"/>
      <c r="Q368" s="238"/>
      <c r="R368" s="238"/>
      <c r="S368" s="238"/>
      <c r="T368" s="239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40" t="s">
        <v>175</v>
      </c>
      <c r="AU368" s="240" t="s">
        <v>85</v>
      </c>
      <c r="AV368" s="13" t="s">
        <v>22</v>
      </c>
      <c r="AW368" s="13" t="s">
        <v>39</v>
      </c>
      <c r="AX368" s="13" t="s">
        <v>77</v>
      </c>
      <c r="AY368" s="240" t="s">
        <v>164</v>
      </c>
    </row>
    <row r="369" s="14" customFormat="1">
      <c r="A369" s="14"/>
      <c r="B369" s="241"/>
      <c r="C369" s="242"/>
      <c r="D369" s="226" t="s">
        <v>175</v>
      </c>
      <c r="E369" s="243" t="s">
        <v>20</v>
      </c>
      <c r="F369" s="244" t="s">
        <v>22</v>
      </c>
      <c r="G369" s="242"/>
      <c r="H369" s="245">
        <v>1</v>
      </c>
      <c r="I369" s="246"/>
      <c r="J369" s="242"/>
      <c r="K369" s="242"/>
      <c r="L369" s="247"/>
      <c r="M369" s="248"/>
      <c r="N369" s="249"/>
      <c r="O369" s="249"/>
      <c r="P369" s="249"/>
      <c r="Q369" s="249"/>
      <c r="R369" s="249"/>
      <c r="S369" s="249"/>
      <c r="T369" s="250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51" t="s">
        <v>175</v>
      </c>
      <c r="AU369" s="251" t="s">
        <v>85</v>
      </c>
      <c r="AV369" s="14" t="s">
        <v>85</v>
      </c>
      <c r="AW369" s="14" t="s">
        <v>39</v>
      </c>
      <c r="AX369" s="14" t="s">
        <v>77</v>
      </c>
      <c r="AY369" s="251" t="s">
        <v>164</v>
      </c>
    </row>
    <row r="370" s="15" customFormat="1">
      <c r="A370" s="15"/>
      <c r="B370" s="252"/>
      <c r="C370" s="253"/>
      <c r="D370" s="226" t="s">
        <v>175</v>
      </c>
      <c r="E370" s="254" t="s">
        <v>20</v>
      </c>
      <c r="F370" s="255" t="s">
        <v>225</v>
      </c>
      <c r="G370" s="253"/>
      <c r="H370" s="256">
        <v>2</v>
      </c>
      <c r="I370" s="257"/>
      <c r="J370" s="253"/>
      <c r="K370" s="253"/>
      <c r="L370" s="258"/>
      <c r="M370" s="259"/>
      <c r="N370" s="260"/>
      <c r="O370" s="260"/>
      <c r="P370" s="260"/>
      <c r="Q370" s="260"/>
      <c r="R370" s="260"/>
      <c r="S370" s="260"/>
      <c r="T370" s="261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T370" s="262" t="s">
        <v>175</v>
      </c>
      <c r="AU370" s="262" t="s">
        <v>85</v>
      </c>
      <c r="AV370" s="15" t="s">
        <v>171</v>
      </c>
      <c r="AW370" s="15" t="s">
        <v>39</v>
      </c>
      <c r="AX370" s="15" t="s">
        <v>22</v>
      </c>
      <c r="AY370" s="262" t="s">
        <v>164</v>
      </c>
    </row>
    <row r="371" s="12" customFormat="1" ht="22.8" customHeight="1">
      <c r="A371" s="12"/>
      <c r="B371" s="197"/>
      <c r="C371" s="198"/>
      <c r="D371" s="199" t="s">
        <v>76</v>
      </c>
      <c r="E371" s="211" t="s">
        <v>826</v>
      </c>
      <c r="F371" s="211" t="s">
        <v>827</v>
      </c>
      <c r="G371" s="198"/>
      <c r="H371" s="198"/>
      <c r="I371" s="201"/>
      <c r="J371" s="212">
        <f>BK371</f>
        <v>0</v>
      </c>
      <c r="K371" s="198"/>
      <c r="L371" s="203"/>
      <c r="M371" s="204"/>
      <c r="N371" s="205"/>
      <c r="O371" s="205"/>
      <c r="P371" s="206">
        <f>SUM(P372:P376)</f>
        <v>0</v>
      </c>
      <c r="Q371" s="205"/>
      <c r="R371" s="206">
        <f>SUM(R372:R376)</f>
        <v>0</v>
      </c>
      <c r="S371" s="205"/>
      <c r="T371" s="207">
        <f>SUM(T372:T376)</f>
        <v>0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208" t="s">
        <v>200</v>
      </c>
      <c r="AT371" s="209" t="s">
        <v>76</v>
      </c>
      <c r="AU371" s="209" t="s">
        <v>22</v>
      </c>
      <c r="AY371" s="208" t="s">
        <v>164</v>
      </c>
      <c r="BK371" s="210">
        <f>SUM(BK372:BK376)</f>
        <v>0</v>
      </c>
    </row>
    <row r="372" s="2" customFormat="1" ht="14.4" customHeight="1">
      <c r="A372" s="39"/>
      <c r="B372" s="40"/>
      <c r="C372" s="213" t="s">
        <v>565</v>
      </c>
      <c r="D372" s="213" t="s">
        <v>166</v>
      </c>
      <c r="E372" s="214" t="s">
        <v>829</v>
      </c>
      <c r="F372" s="215" t="s">
        <v>830</v>
      </c>
      <c r="G372" s="216" t="s">
        <v>751</v>
      </c>
      <c r="H372" s="217">
        <v>1</v>
      </c>
      <c r="I372" s="218"/>
      <c r="J372" s="219">
        <f>ROUND(I372*H372,2)</f>
        <v>0</v>
      </c>
      <c r="K372" s="215" t="s">
        <v>170</v>
      </c>
      <c r="L372" s="45"/>
      <c r="M372" s="220" t="s">
        <v>20</v>
      </c>
      <c r="N372" s="221" t="s">
        <v>48</v>
      </c>
      <c r="O372" s="85"/>
      <c r="P372" s="222">
        <f>O372*H372</f>
        <v>0</v>
      </c>
      <c r="Q372" s="222">
        <v>0</v>
      </c>
      <c r="R372" s="222">
        <f>Q372*H372</f>
        <v>0</v>
      </c>
      <c r="S372" s="222">
        <v>0</v>
      </c>
      <c r="T372" s="223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24" t="s">
        <v>745</v>
      </c>
      <c r="AT372" s="224" t="s">
        <v>166</v>
      </c>
      <c r="AU372" s="224" t="s">
        <v>85</v>
      </c>
      <c r="AY372" s="18" t="s">
        <v>164</v>
      </c>
      <c r="BE372" s="225">
        <f>IF(N372="základní",J372,0)</f>
        <v>0</v>
      </c>
      <c r="BF372" s="225">
        <f>IF(N372="snížená",J372,0)</f>
        <v>0</v>
      </c>
      <c r="BG372" s="225">
        <f>IF(N372="zákl. přenesená",J372,0)</f>
        <v>0</v>
      </c>
      <c r="BH372" s="225">
        <f>IF(N372="sníž. přenesená",J372,0)</f>
        <v>0</v>
      </c>
      <c r="BI372" s="225">
        <f>IF(N372="nulová",J372,0)</f>
        <v>0</v>
      </c>
      <c r="BJ372" s="18" t="s">
        <v>22</v>
      </c>
      <c r="BK372" s="225">
        <f>ROUND(I372*H372,2)</f>
        <v>0</v>
      </c>
      <c r="BL372" s="18" t="s">
        <v>745</v>
      </c>
      <c r="BM372" s="224" t="s">
        <v>1157</v>
      </c>
    </row>
    <row r="373" s="2" customFormat="1">
      <c r="A373" s="39"/>
      <c r="B373" s="40"/>
      <c r="C373" s="41"/>
      <c r="D373" s="226" t="s">
        <v>173</v>
      </c>
      <c r="E373" s="41"/>
      <c r="F373" s="227" t="s">
        <v>830</v>
      </c>
      <c r="G373" s="41"/>
      <c r="H373" s="41"/>
      <c r="I373" s="228"/>
      <c r="J373" s="41"/>
      <c r="K373" s="41"/>
      <c r="L373" s="45"/>
      <c r="M373" s="229"/>
      <c r="N373" s="230"/>
      <c r="O373" s="85"/>
      <c r="P373" s="85"/>
      <c r="Q373" s="85"/>
      <c r="R373" s="85"/>
      <c r="S373" s="85"/>
      <c r="T373" s="86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T373" s="18" t="s">
        <v>173</v>
      </c>
      <c r="AU373" s="18" t="s">
        <v>85</v>
      </c>
    </row>
    <row r="374" s="13" customFormat="1">
      <c r="A374" s="13"/>
      <c r="B374" s="231"/>
      <c r="C374" s="232"/>
      <c r="D374" s="226" t="s">
        <v>175</v>
      </c>
      <c r="E374" s="233" t="s">
        <v>20</v>
      </c>
      <c r="F374" s="234" t="s">
        <v>832</v>
      </c>
      <c r="G374" s="232"/>
      <c r="H374" s="233" t="s">
        <v>20</v>
      </c>
      <c r="I374" s="235"/>
      <c r="J374" s="232"/>
      <c r="K374" s="232"/>
      <c r="L374" s="236"/>
      <c r="M374" s="237"/>
      <c r="N374" s="238"/>
      <c r="O374" s="238"/>
      <c r="P374" s="238"/>
      <c r="Q374" s="238"/>
      <c r="R374" s="238"/>
      <c r="S374" s="238"/>
      <c r="T374" s="239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0" t="s">
        <v>175</v>
      </c>
      <c r="AU374" s="240" t="s">
        <v>85</v>
      </c>
      <c r="AV374" s="13" t="s">
        <v>22</v>
      </c>
      <c r="AW374" s="13" t="s">
        <v>39</v>
      </c>
      <c r="AX374" s="13" t="s">
        <v>77</v>
      </c>
      <c r="AY374" s="240" t="s">
        <v>164</v>
      </c>
    </row>
    <row r="375" s="13" customFormat="1">
      <c r="A375" s="13"/>
      <c r="B375" s="231"/>
      <c r="C375" s="232"/>
      <c r="D375" s="226" t="s">
        <v>175</v>
      </c>
      <c r="E375" s="233" t="s">
        <v>20</v>
      </c>
      <c r="F375" s="234" t="s">
        <v>833</v>
      </c>
      <c r="G375" s="232"/>
      <c r="H375" s="233" t="s">
        <v>20</v>
      </c>
      <c r="I375" s="235"/>
      <c r="J375" s="232"/>
      <c r="K375" s="232"/>
      <c r="L375" s="236"/>
      <c r="M375" s="237"/>
      <c r="N375" s="238"/>
      <c r="O375" s="238"/>
      <c r="P375" s="238"/>
      <c r="Q375" s="238"/>
      <c r="R375" s="238"/>
      <c r="S375" s="238"/>
      <c r="T375" s="239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0" t="s">
        <v>175</v>
      </c>
      <c r="AU375" s="240" t="s">
        <v>85</v>
      </c>
      <c r="AV375" s="13" t="s">
        <v>22</v>
      </c>
      <c r="AW375" s="13" t="s">
        <v>39</v>
      </c>
      <c r="AX375" s="13" t="s">
        <v>77</v>
      </c>
      <c r="AY375" s="240" t="s">
        <v>164</v>
      </c>
    </row>
    <row r="376" s="14" customFormat="1">
      <c r="A376" s="14"/>
      <c r="B376" s="241"/>
      <c r="C376" s="242"/>
      <c r="D376" s="226" t="s">
        <v>175</v>
      </c>
      <c r="E376" s="243" t="s">
        <v>20</v>
      </c>
      <c r="F376" s="244" t="s">
        <v>22</v>
      </c>
      <c r="G376" s="242"/>
      <c r="H376" s="245">
        <v>1</v>
      </c>
      <c r="I376" s="246"/>
      <c r="J376" s="242"/>
      <c r="K376" s="242"/>
      <c r="L376" s="247"/>
      <c r="M376" s="273"/>
      <c r="N376" s="274"/>
      <c r="O376" s="274"/>
      <c r="P376" s="274"/>
      <c r="Q376" s="274"/>
      <c r="R376" s="274"/>
      <c r="S376" s="274"/>
      <c r="T376" s="275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51" t="s">
        <v>175</v>
      </c>
      <c r="AU376" s="251" t="s">
        <v>85</v>
      </c>
      <c r="AV376" s="14" t="s">
        <v>85</v>
      </c>
      <c r="AW376" s="14" t="s">
        <v>39</v>
      </c>
      <c r="AX376" s="14" t="s">
        <v>22</v>
      </c>
      <c r="AY376" s="251" t="s">
        <v>164</v>
      </c>
    </row>
    <row r="377" s="2" customFormat="1" ht="6.96" customHeight="1">
      <c r="A377" s="39"/>
      <c r="B377" s="60"/>
      <c r="C377" s="61"/>
      <c r="D377" s="61"/>
      <c r="E377" s="61"/>
      <c r="F377" s="61"/>
      <c r="G377" s="61"/>
      <c r="H377" s="61"/>
      <c r="I377" s="61"/>
      <c r="J377" s="61"/>
      <c r="K377" s="61"/>
      <c r="L377" s="45"/>
      <c r="M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</row>
  </sheetData>
  <sheetProtection sheet="1" autoFilter="0" formatColumns="0" formatRows="0" objects="1" scenarios="1" spinCount="100000" saltValue="BduG/dQsSNWci9v9CdNsse3lF1h7IEWeWHvgY+KPX8RxGMletFEznmWKl8HxOweAQcDhxWLP0hrd6jtNY5+3NQ==" hashValue="AzCGtYbceRmUYJAvAU++jqrDFGwX0YBCE99r3mHS1GiMwyEFQUD/ZElWUHUwcE6ployPlzr/hIVqScCS2jEg8g==" algorithmName="SHA-512" password="CC35"/>
  <autoFilter ref="C98:K376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7:H87"/>
    <mergeCell ref="E89:H89"/>
    <mergeCell ref="E91:H91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102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85</v>
      </c>
    </row>
    <row r="4" s="1" customFormat="1" ht="24.96" customHeight="1">
      <c r="B4" s="21"/>
      <c r="D4" s="141" t="s">
        <v>121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Realizace SZ KoPÚ v k.ú. Velké Albrechtice - 1. etapa</v>
      </c>
      <c r="F7" s="143"/>
      <c r="G7" s="143"/>
      <c r="H7" s="143"/>
      <c r="L7" s="21"/>
    </row>
    <row r="8" s="1" customFormat="1" ht="12" customHeight="1">
      <c r="B8" s="21"/>
      <c r="D8" s="143" t="s">
        <v>122</v>
      </c>
      <c r="L8" s="21"/>
    </row>
    <row r="9" s="2" customFormat="1" ht="16.5" customHeight="1">
      <c r="A9" s="39"/>
      <c r="B9" s="45"/>
      <c r="C9" s="39"/>
      <c r="D9" s="39"/>
      <c r="E9" s="144" t="s">
        <v>834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124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1158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19</v>
      </c>
      <c r="E13" s="39"/>
      <c r="F13" s="134" t="s">
        <v>20</v>
      </c>
      <c r="G13" s="39"/>
      <c r="H13" s="39"/>
      <c r="I13" s="143" t="s">
        <v>21</v>
      </c>
      <c r="J13" s="134" t="s">
        <v>20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23</v>
      </c>
      <c r="E14" s="39"/>
      <c r="F14" s="134" t="s">
        <v>24</v>
      </c>
      <c r="G14" s="39"/>
      <c r="H14" s="39"/>
      <c r="I14" s="143" t="s">
        <v>25</v>
      </c>
      <c r="J14" s="147" t="str">
        <f>'Rekapitulace stavby'!AN8</f>
        <v>27. 1. 2021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29</v>
      </c>
      <c r="E16" s="39"/>
      <c r="F16" s="39"/>
      <c r="G16" s="39"/>
      <c r="H16" s="39"/>
      <c r="I16" s="143" t="s">
        <v>30</v>
      </c>
      <c r="J16" s="134" t="s">
        <v>20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">
        <v>31</v>
      </c>
      <c r="F17" s="39"/>
      <c r="G17" s="39"/>
      <c r="H17" s="39"/>
      <c r="I17" s="143" t="s">
        <v>32</v>
      </c>
      <c r="J17" s="134" t="s">
        <v>20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33</v>
      </c>
      <c r="E19" s="39"/>
      <c r="F19" s="39"/>
      <c r="G19" s="39"/>
      <c r="H19" s="39"/>
      <c r="I19" s="143" t="s">
        <v>30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32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35</v>
      </c>
      <c r="E22" s="39"/>
      <c r="F22" s="39"/>
      <c r="G22" s="39"/>
      <c r="H22" s="39"/>
      <c r="I22" s="143" t="s">
        <v>30</v>
      </c>
      <c r="J22" s="134" t="s">
        <v>36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">
        <v>37</v>
      </c>
      <c r="F23" s="39"/>
      <c r="G23" s="39"/>
      <c r="H23" s="39"/>
      <c r="I23" s="143" t="s">
        <v>32</v>
      </c>
      <c r="J23" s="134" t="s">
        <v>38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40</v>
      </c>
      <c r="E25" s="39"/>
      <c r="F25" s="39"/>
      <c r="G25" s="39"/>
      <c r="H25" s="39"/>
      <c r="I25" s="143" t="s">
        <v>30</v>
      </c>
      <c r="J25" s="134" t="s">
        <v>20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">
        <v>126</v>
      </c>
      <c r="F26" s="39"/>
      <c r="G26" s="39"/>
      <c r="H26" s="39"/>
      <c r="I26" s="143" t="s">
        <v>32</v>
      </c>
      <c r="J26" s="134" t="s">
        <v>20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41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48"/>
      <c r="B29" s="149"/>
      <c r="C29" s="148"/>
      <c r="D29" s="148"/>
      <c r="E29" s="150" t="s">
        <v>20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43</v>
      </c>
      <c r="E32" s="39"/>
      <c r="F32" s="39"/>
      <c r="G32" s="39"/>
      <c r="H32" s="39"/>
      <c r="I32" s="39"/>
      <c r="J32" s="154">
        <f>ROUND(J103,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45</v>
      </c>
      <c r="G34" s="39"/>
      <c r="H34" s="39"/>
      <c r="I34" s="155" t="s">
        <v>44</v>
      </c>
      <c r="J34" s="155" t="s">
        <v>46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47</v>
      </c>
      <c r="E35" s="143" t="s">
        <v>48</v>
      </c>
      <c r="F35" s="157">
        <f>ROUND((SUM(BE103:BE737)),  2)</f>
        <v>0</v>
      </c>
      <c r="G35" s="39"/>
      <c r="H35" s="39"/>
      <c r="I35" s="158">
        <v>0.20999999999999999</v>
      </c>
      <c r="J35" s="157">
        <f>ROUND(((SUM(BE103:BE737))*I35),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49</v>
      </c>
      <c r="F36" s="157">
        <f>ROUND((SUM(BF103:BF737)),  2)</f>
        <v>0</v>
      </c>
      <c r="G36" s="39"/>
      <c r="H36" s="39"/>
      <c r="I36" s="158">
        <v>0.14999999999999999</v>
      </c>
      <c r="J36" s="157">
        <f>ROUND(((SUM(BF103:BF737))*I36),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50</v>
      </c>
      <c r="F37" s="157">
        <f>ROUND((SUM(BG103:BG737)),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51</v>
      </c>
      <c r="F38" s="157">
        <f>ROUND((SUM(BH103:BH737)),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52</v>
      </c>
      <c r="F39" s="157">
        <f>ROUND((SUM(BI103:BI737)),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53</v>
      </c>
      <c r="E41" s="161"/>
      <c r="F41" s="161"/>
      <c r="G41" s="162" t="s">
        <v>54</v>
      </c>
      <c r="H41" s="163" t="s">
        <v>55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127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170" t="str">
        <f>E7</f>
        <v>Realizace SZ KoPÚ v k.ú. Velké Albrechtice - 1. etapa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122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834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124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SO 02/3 - Cesta Pv3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23</v>
      </c>
      <c r="D56" s="41"/>
      <c r="E56" s="41"/>
      <c r="F56" s="28" t="str">
        <f>F14</f>
        <v>k.ú. Velké Albrechtice</v>
      </c>
      <c r="G56" s="41"/>
      <c r="H56" s="41"/>
      <c r="I56" s="33" t="s">
        <v>25</v>
      </c>
      <c r="J56" s="73" t="str">
        <f>IF(J14="","",J14)</f>
        <v>27. 1. 2021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40.05" customHeight="1">
      <c r="A58" s="39"/>
      <c r="B58" s="40"/>
      <c r="C58" s="33" t="s">
        <v>29</v>
      </c>
      <c r="D58" s="41"/>
      <c r="E58" s="41"/>
      <c r="F58" s="28" t="str">
        <f>E17</f>
        <v>SPÚ, Pobočka Nový Jičín</v>
      </c>
      <c r="G58" s="41"/>
      <c r="H58" s="41"/>
      <c r="I58" s="33" t="s">
        <v>35</v>
      </c>
      <c r="J58" s="37" t="str">
        <f>E23</f>
        <v>Hanousek s.r.o., Barákova 41, 79601 Prostějov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15.15" customHeight="1">
      <c r="A59" s="39"/>
      <c r="B59" s="40"/>
      <c r="C59" s="33" t="s">
        <v>33</v>
      </c>
      <c r="D59" s="41"/>
      <c r="E59" s="41"/>
      <c r="F59" s="28" t="str">
        <f>IF(E20="","",E20)</f>
        <v>Vyplň údaj</v>
      </c>
      <c r="G59" s="41"/>
      <c r="H59" s="41"/>
      <c r="I59" s="33" t="s">
        <v>40</v>
      </c>
      <c r="J59" s="37" t="str">
        <f>E26</f>
        <v>Ing. Jan Krč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128</v>
      </c>
      <c r="D61" s="172"/>
      <c r="E61" s="172"/>
      <c r="F61" s="172"/>
      <c r="G61" s="172"/>
      <c r="H61" s="172"/>
      <c r="I61" s="172"/>
      <c r="J61" s="173" t="s">
        <v>129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75</v>
      </c>
      <c r="D63" s="41"/>
      <c r="E63" s="41"/>
      <c r="F63" s="41"/>
      <c r="G63" s="41"/>
      <c r="H63" s="41"/>
      <c r="I63" s="41"/>
      <c r="J63" s="103">
        <f>J103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130</v>
      </c>
    </row>
    <row r="64" s="9" customFormat="1" ht="24.96" customHeight="1">
      <c r="A64" s="9"/>
      <c r="B64" s="175"/>
      <c r="C64" s="176"/>
      <c r="D64" s="177" t="s">
        <v>131</v>
      </c>
      <c r="E64" s="178"/>
      <c r="F64" s="178"/>
      <c r="G64" s="178"/>
      <c r="H64" s="178"/>
      <c r="I64" s="178"/>
      <c r="J64" s="179">
        <f>J104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1"/>
      <c r="C65" s="126"/>
      <c r="D65" s="182" t="s">
        <v>132</v>
      </c>
      <c r="E65" s="183"/>
      <c r="F65" s="183"/>
      <c r="G65" s="183"/>
      <c r="H65" s="183"/>
      <c r="I65" s="183"/>
      <c r="J65" s="184">
        <f>J105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1"/>
      <c r="C66" s="126"/>
      <c r="D66" s="182" t="s">
        <v>133</v>
      </c>
      <c r="E66" s="183"/>
      <c r="F66" s="183"/>
      <c r="G66" s="183"/>
      <c r="H66" s="183"/>
      <c r="I66" s="183"/>
      <c r="J66" s="184">
        <f>J358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1"/>
      <c r="C67" s="126"/>
      <c r="D67" s="182" t="s">
        <v>1159</v>
      </c>
      <c r="E67" s="183"/>
      <c r="F67" s="183"/>
      <c r="G67" s="183"/>
      <c r="H67" s="183"/>
      <c r="I67" s="183"/>
      <c r="J67" s="184">
        <f>J385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1"/>
      <c r="C68" s="126"/>
      <c r="D68" s="182" t="s">
        <v>134</v>
      </c>
      <c r="E68" s="183"/>
      <c r="F68" s="183"/>
      <c r="G68" s="183"/>
      <c r="H68" s="183"/>
      <c r="I68" s="183"/>
      <c r="J68" s="184">
        <f>J431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1"/>
      <c r="C69" s="126"/>
      <c r="D69" s="182" t="s">
        <v>135</v>
      </c>
      <c r="E69" s="183"/>
      <c r="F69" s="183"/>
      <c r="G69" s="183"/>
      <c r="H69" s="183"/>
      <c r="I69" s="183"/>
      <c r="J69" s="184">
        <f>J490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1"/>
      <c r="C70" s="126"/>
      <c r="D70" s="182" t="s">
        <v>137</v>
      </c>
      <c r="E70" s="183"/>
      <c r="F70" s="183"/>
      <c r="G70" s="183"/>
      <c r="H70" s="183"/>
      <c r="I70" s="183"/>
      <c r="J70" s="184">
        <f>J590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1"/>
      <c r="C71" s="126"/>
      <c r="D71" s="182" t="s">
        <v>138</v>
      </c>
      <c r="E71" s="183"/>
      <c r="F71" s="183"/>
      <c r="G71" s="183"/>
      <c r="H71" s="183"/>
      <c r="I71" s="183"/>
      <c r="J71" s="184">
        <f>J612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4.88" customHeight="1">
      <c r="A72" s="10"/>
      <c r="B72" s="181"/>
      <c r="C72" s="126"/>
      <c r="D72" s="182" t="s">
        <v>1160</v>
      </c>
      <c r="E72" s="183"/>
      <c r="F72" s="183"/>
      <c r="G72" s="183"/>
      <c r="H72" s="183"/>
      <c r="I72" s="183"/>
      <c r="J72" s="184">
        <f>J639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1"/>
      <c r="C73" s="126"/>
      <c r="D73" s="182" t="s">
        <v>140</v>
      </c>
      <c r="E73" s="183"/>
      <c r="F73" s="183"/>
      <c r="G73" s="183"/>
      <c r="H73" s="183"/>
      <c r="I73" s="183"/>
      <c r="J73" s="184">
        <f>J647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9" customFormat="1" ht="24.96" customHeight="1">
      <c r="A74" s="9"/>
      <c r="B74" s="175"/>
      <c r="C74" s="176"/>
      <c r="D74" s="177" t="s">
        <v>141</v>
      </c>
      <c r="E74" s="178"/>
      <c r="F74" s="178"/>
      <c r="G74" s="178"/>
      <c r="H74" s="178"/>
      <c r="I74" s="178"/>
      <c r="J74" s="179">
        <f>J652</f>
        <v>0</v>
      </c>
      <c r="K74" s="176"/>
      <c r="L74" s="180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="10" customFormat="1" ht="19.92" customHeight="1">
      <c r="A75" s="10"/>
      <c r="B75" s="181"/>
      <c r="C75" s="126"/>
      <c r="D75" s="182" t="s">
        <v>1161</v>
      </c>
      <c r="E75" s="183"/>
      <c r="F75" s="183"/>
      <c r="G75" s="183"/>
      <c r="H75" s="183"/>
      <c r="I75" s="183"/>
      <c r="J75" s="184">
        <f>J653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9" customFormat="1" ht="24.96" customHeight="1">
      <c r="A76" s="9"/>
      <c r="B76" s="175"/>
      <c r="C76" s="176"/>
      <c r="D76" s="177" t="s">
        <v>143</v>
      </c>
      <c r="E76" s="178"/>
      <c r="F76" s="178"/>
      <c r="G76" s="178"/>
      <c r="H76" s="178"/>
      <c r="I76" s="178"/>
      <c r="J76" s="179">
        <f>J662</f>
        <v>0</v>
      </c>
      <c r="K76" s="176"/>
      <c r="L76" s="180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="10" customFormat="1" ht="19.92" customHeight="1">
      <c r="A77" s="10"/>
      <c r="B77" s="181"/>
      <c r="C77" s="126"/>
      <c r="D77" s="182" t="s">
        <v>144</v>
      </c>
      <c r="E77" s="183"/>
      <c r="F77" s="183"/>
      <c r="G77" s="183"/>
      <c r="H77" s="183"/>
      <c r="I77" s="183"/>
      <c r="J77" s="184">
        <f>J663</f>
        <v>0</v>
      </c>
      <c r="K77" s="126"/>
      <c r="L77" s="185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9.92" customHeight="1">
      <c r="A78" s="10"/>
      <c r="B78" s="181"/>
      <c r="C78" s="126"/>
      <c r="D78" s="182" t="s">
        <v>145</v>
      </c>
      <c r="E78" s="183"/>
      <c r="F78" s="183"/>
      <c r="G78" s="183"/>
      <c r="H78" s="183"/>
      <c r="I78" s="183"/>
      <c r="J78" s="184">
        <f>J689</f>
        <v>0</v>
      </c>
      <c r="K78" s="126"/>
      <c r="L78" s="185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10" customFormat="1" ht="19.92" customHeight="1">
      <c r="A79" s="10"/>
      <c r="B79" s="181"/>
      <c r="C79" s="126"/>
      <c r="D79" s="182" t="s">
        <v>146</v>
      </c>
      <c r="E79" s="183"/>
      <c r="F79" s="183"/>
      <c r="G79" s="183"/>
      <c r="H79" s="183"/>
      <c r="I79" s="183"/>
      <c r="J79" s="184">
        <f>J699</f>
        <v>0</v>
      </c>
      <c r="K79" s="126"/>
      <c r="L79" s="185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="10" customFormat="1" ht="19.92" customHeight="1">
      <c r="A80" s="10"/>
      <c r="B80" s="181"/>
      <c r="C80" s="126"/>
      <c r="D80" s="182" t="s">
        <v>147</v>
      </c>
      <c r="E80" s="183"/>
      <c r="F80" s="183"/>
      <c r="G80" s="183"/>
      <c r="H80" s="183"/>
      <c r="I80" s="183"/>
      <c r="J80" s="184">
        <f>J727</f>
        <v>0</v>
      </c>
      <c r="K80" s="126"/>
      <c r="L80" s="185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="10" customFormat="1" ht="19.92" customHeight="1">
      <c r="A81" s="10"/>
      <c r="B81" s="181"/>
      <c r="C81" s="126"/>
      <c r="D81" s="182" t="s">
        <v>148</v>
      </c>
      <c r="E81" s="183"/>
      <c r="F81" s="183"/>
      <c r="G81" s="183"/>
      <c r="H81" s="183"/>
      <c r="I81" s="183"/>
      <c r="J81" s="184">
        <f>J732</f>
        <v>0</v>
      </c>
      <c r="K81" s="126"/>
      <c r="L81" s="185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="2" customFormat="1" ht="21.84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60"/>
      <c r="C83" s="61"/>
      <c r="D83" s="61"/>
      <c r="E83" s="61"/>
      <c r="F83" s="61"/>
      <c r="G83" s="61"/>
      <c r="H83" s="61"/>
      <c r="I83" s="61"/>
      <c r="J83" s="61"/>
      <c r="K83" s="6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7" s="2" customFormat="1" ht="6.96" customHeight="1">
      <c r="A87" s="39"/>
      <c r="B87" s="62"/>
      <c r="C87" s="63"/>
      <c r="D87" s="63"/>
      <c r="E87" s="63"/>
      <c r="F87" s="63"/>
      <c r="G87" s="63"/>
      <c r="H87" s="63"/>
      <c r="I87" s="63"/>
      <c r="J87" s="63"/>
      <c r="K87" s="63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24.96" customHeight="1">
      <c r="A88" s="39"/>
      <c r="B88" s="40"/>
      <c r="C88" s="24" t="s">
        <v>149</v>
      </c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6.96" customHeight="1">
      <c r="A89" s="39"/>
      <c r="B89" s="40"/>
      <c r="C89" s="41"/>
      <c r="D89" s="41"/>
      <c r="E89" s="41"/>
      <c r="F89" s="41"/>
      <c r="G89" s="41"/>
      <c r="H89" s="41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12" customHeight="1">
      <c r="A90" s="39"/>
      <c r="B90" s="40"/>
      <c r="C90" s="33" t="s">
        <v>16</v>
      </c>
      <c r="D90" s="41"/>
      <c r="E90" s="41"/>
      <c r="F90" s="41"/>
      <c r="G90" s="41"/>
      <c r="H90" s="41"/>
      <c r="I90" s="41"/>
      <c r="J90" s="41"/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6.5" customHeight="1">
      <c r="A91" s="39"/>
      <c r="B91" s="40"/>
      <c r="C91" s="41"/>
      <c r="D91" s="41"/>
      <c r="E91" s="170" t="str">
        <f>E7</f>
        <v>Realizace SZ KoPÚ v k.ú. Velké Albrechtice - 1. etapa</v>
      </c>
      <c r="F91" s="33"/>
      <c r="G91" s="33"/>
      <c r="H91" s="33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1" customFormat="1" ht="12" customHeight="1">
      <c r="B92" s="22"/>
      <c r="C92" s="33" t="s">
        <v>122</v>
      </c>
      <c r="D92" s="23"/>
      <c r="E92" s="23"/>
      <c r="F92" s="23"/>
      <c r="G92" s="23"/>
      <c r="H92" s="23"/>
      <c r="I92" s="23"/>
      <c r="J92" s="23"/>
      <c r="K92" s="23"/>
      <c r="L92" s="21"/>
    </row>
    <row r="93" s="2" customFormat="1" ht="16.5" customHeight="1">
      <c r="A93" s="39"/>
      <c r="B93" s="40"/>
      <c r="C93" s="41"/>
      <c r="D93" s="41"/>
      <c r="E93" s="170" t="s">
        <v>834</v>
      </c>
      <c r="F93" s="41"/>
      <c r="G93" s="41"/>
      <c r="H93" s="41"/>
      <c r="I93" s="41"/>
      <c r="J93" s="41"/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12" customHeight="1">
      <c r="A94" s="39"/>
      <c r="B94" s="40"/>
      <c r="C94" s="33" t="s">
        <v>124</v>
      </c>
      <c r="D94" s="41"/>
      <c r="E94" s="41"/>
      <c r="F94" s="41"/>
      <c r="G94" s="41"/>
      <c r="H94" s="41"/>
      <c r="I94" s="41"/>
      <c r="J94" s="41"/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6.5" customHeight="1">
      <c r="A95" s="39"/>
      <c r="B95" s="40"/>
      <c r="C95" s="41"/>
      <c r="D95" s="41"/>
      <c r="E95" s="70" t="str">
        <f>E11</f>
        <v>SO 02/3 - Cesta Pv3</v>
      </c>
      <c r="F95" s="41"/>
      <c r="G95" s="41"/>
      <c r="H95" s="41"/>
      <c r="I95" s="41"/>
      <c r="J95" s="41"/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6.96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14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="2" customFormat="1" ht="12" customHeight="1">
      <c r="A97" s="39"/>
      <c r="B97" s="40"/>
      <c r="C97" s="33" t="s">
        <v>23</v>
      </c>
      <c r="D97" s="41"/>
      <c r="E97" s="41"/>
      <c r="F97" s="28" t="str">
        <f>F14</f>
        <v>k.ú. Velké Albrechtice</v>
      </c>
      <c r="G97" s="41"/>
      <c r="H97" s="41"/>
      <c r="I97" s="33" t="s">
        <v>25</v>
      </c>
      <c r="J97" s="73" t="str">
        <f>IF(J14="","",J14)</f>
        <v>27. 1. 2021</v>
      </c>
      <c r="K97" s="41"/>
      <c r="L97" s="14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="2" customFormat="1" ht="6.96" customHeight="1">
      <c r="A98" s="39"/>
      <c r="B98" s="40"/>
      <c r="C98" s="41"/>
      <c r="D98" s="41"/>
      <c r="E98" s="41"/>
      <c r="F98" s="41"/>
      <c r="G98" s="41"/>
      <c r="H98" s="41"/>
      <c r="I98" s="41"/>
      <c r="J98" s="41"/>
      <c r="K98" s="41"/>
      <c r="L98" s="145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="2" customFormat="1" ht="40.05" customHeight="1">
      <c r="A99" s="39"/>
      <c r="B99" s="40"/>
      <c r="C99" s="33" t="s">
        <v>29</v>
      </c>
      <c r="D99" s="41"/>
      <c r="E99" s="41"/>
      <c r="F99" s="28" t="str">
        <f>E17</f>
        <v>SPÚ, Pobočka Nový Jičín</v>
      </c>
      <c r="G99" s="41"/>
      <c r="H99" s="41"/>
      <c r="I99" s="33" t="s">
        <v>35</v>
      </c>
      <c r="J99" s="37" t="str">
        <f>E23</f>
        <v>Hanousek s.r.o., Barákova 41, 79601 Prostějov</v>
      </c>
      <c r="K99" s="41"/>
      <c r="L99" s="145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="2" customFormat="1" ht="15.15" customHeight="1">
      <c r="A100" s="39"/>
      <c r="B100" s="40"/>
      <c r="C100" s="33" t="s">
        <v>33</v>
      </c>
      <c r="D100" s="41"/>
      <c r="E100" s="41"/>
      <c r="F100" s="28" t="str">
        <f>IF(E20="","",E20)</f>
        <v>Vyplň údaj</v>
      </c>
      <c r="G100" s="41"/>
      <c r="H100" s="41"/>
      <c r="I100" s="33" t="s">
        <v>40</v>
      </c>
      <c r="J100" s="37" t="str">
        <f>E26</f>
        <v>Ing. Jan Krč</v>
      </c>
      <c r="K100" s="41"/>
      <c r="L100" s="145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="2" customFormat="1" ht="10.32" customHeight="1">
      <c r="A101" s="39"/>
      <c r="B101" s="40"/>
      <c r="C101" s="41"/>
      <c r="D101" s="41"/>
      <c r="E101" s="41"/>
      <c r="F101" s="41"/>
      <c r="G101" s="41"/>
      <c r="H101" s="41"/>
      <c r="I101" s="41"/>
      <c r="J101" s="41"/>
      <c r="K101" s="41"/>
      <c r="L101" s="145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2" s="11" customFormat="1" ht="29.28" customHeight="1">
      <c r="A102" s="186"/>
      <c r="B102" s="187"/>
      <c r="C102" s="188" t="s">
        <v>150</v>
      </c>
      <c r="D102" s="189" t="s">
        <v>62</v>
      </c>
      <c r="E102" s="189" t="s">
        <v>58</v>
      </c>
      <c r="F102" s="189" t="s">
        <v>59</v>
      </c>
      <c r="G102" s="189" t="s">
        <v>151</v>
      </c>
      <c r="H102" s="189" t="s">
        <v>152</v>
      </c>
      <c r="I102" s="189" t="s">
        <v>153</v>
      </c>
      <c r="J102" s="189" t="s">
        <v>129</v>
      </c>
      <c r="K102" s="190" t="s">
        <v>154</v>
      </c>
      <c r="L102" s="191"/>
      <c r="M102" s="93" t="s">
        <v>20</v>
      </c>
      <c r="N102" s="94" t="s">
        <v>47</v>
      </c>
      <c r="O102" s="94" t="s">
        <v>155</v>
      </c>
      <c r="P102" s="94" t="s">
        <v>156</v>
      </c>
      <c r="Q102" s="94" t="s">
        <v>157</v>
      </c>
      <c r="R102" s="94" t="s">
        <v>158</v>
      </c>
      <c r="S102" s="94" t="s">
        <v>159</v>
      </c>
      <c r="T102" s="95" t="s">
        <v>160</v>
      </c>
      <c r="U102" s="186"/>
      <c r="V102" s="186"/>
      <c r="W102" s="186"/>
      <c r="X102" s="186"/>
      <c r="Y102" s="186"/>
      <c r="Z102" s="186"/>
      <c r="AA102" s="186"/>
      <c r="AB102" s="186"/>
      <c r="AC102" s="186"/>
      <c r="AD102" s="186"/>
      <c r="AE102" s="186"/>
    </row>
    <row r="103" s="2" customFormat="1" ht="22.8" customHeight="1">
      <c r="A103" s="39"/>
      <c r="B103" s="40"/>
      <c r="C103" s="100" t="s">
        <v>161</v>
      </c>
      <c r="D103" s="41"/>
      <c r="E103" s="41"/>
      <c r="F103" s="41"/>
      <c r="G103" s="41"/>
      <c r="H103" s="41"/>
      <c r="I103" s="41"/>
      <c r="J103" s="192">
        <f>BK103</f>
        <v>0</v>
      </c>
      <c r="K103" s="41"/>
      <c r="L103" s="45"/>
      <c r="M103" s="96"/>
      <c r="N103" s="193"/>
      <c r="O103" s="97"/>
      <c r="P103" s="194">
        <f>P104+P652+P662</f>
        <v>0</v>
      </c>
      <c r="Q103" s="97"/>
      <c r="R103" s="194">
        <f>R104+R652+R662</f>
        <v>3564.5585909299998</v>
      </c>
      <c r="S103" s="97"/>
      <c r="T103" s="195">
        <f>T104+T652+T662</f>
        <v>18.220000000000002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76</v>
      </c>
      <c r="AU103" s="18" t="s">
        <v>130</v>
      </c>
      <c r="BK103" s="196">
        <f>BK104+BK652+BK662</f>
        <v>0</v>
      </c>
    </row>
    <row r="104" s="12" customFormat="1" ht="25.92" customHeight="1">
      <c r="A104" s="12"/>
      <c r="B104" s="197"/>
      <c r="C104" s="198"/>
      <c r="D104" s="199" t="s">
        <v>76</v>
      </c>
      <c r="E104" s="200" t="s">
        <v>162</v>
      </c>
      <c r="F104" s="200" t="s">
        <v>163</v>
      </c>
      <c r="G104" s="198"/>
      <c r="H104" s="198"/>
      <c r="I104" s="201"/>
      <c r="J104" s="202">
        <f>BK104</f>
        <v>0</v>
      </c>
      <c r="K104" s="198"/>
      <c r="L104" s="203"/>
      <c r="M104" s="204"/>
      <c r="N104" s="205"/>
      <c r="O104" s="205"/>
      <c r="P104" s="206">
        <f>P105+P358+P385+P431+P490+P590+P612+P647</f>
        <v>0</v>
      </c>
      <c r="Q104" s="205"/>
      <c r="R104" s="206">
        <f>R105+R358+R385+R431+R490+R590+R612+R647</f>
        <v>3564.5165909299999</v>
      </c>
      <c r="S104" s="205"/>
      <c r="T104" s="207">
        <f>T105+T358+T385+T431+T490+T590+T612+T647</f>
        <v>18.220000000000002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08" t="s">
        <v>22</v>
      </c>
      <c r="AT104" s="209" t="s">
        <v>76</v>
      </c>
      <c r="AU104" s="209" t="s">
        <v>77</v>
      </c>
      <c r="AY104" s="208" t="s">
        <v>164</v>
      </c>
      <c r="BK104" s="210">
        <f>BK105+BK358+BK385+BK431+BK490+BK590+BK612+BK647</f>
        <v>0</v>
      </c>
    </row>
    <row r="105" s="12" customFormat="1" ht="22.8" customHeight="1">
      <c r="A105" s="12"/>
      <c r="B105" s="197"/>
      <c r="C105" s="198"/>
      <c r="D105" s="199" t="s">
        <v>76</v>
      </c>
      <c r="E105" s="211" t="s">
        <v>22</v>
      </c>
      <c r="F105" s="211" t="s">
        <v>165</v>
      </c>
      <c r="G105" s="198"/>
      <c r="H105" s="198"/>
      <c r="I105" s="201"/>
      <c r="J105" s="212">
        <f>BK105</f>
        <v>0</v>
      </c>
      <c r="K105" s="198"/>
      <c r="L105" s="203"/>
      <c r="M105" s="204"/>
      <c r="N105" s="205"/>
      <c r="O105" s="205"/>
      <c r="P105" s="206">
        <f>SUM(P106:P357)</f>
        <v>0</v>
      </c>
      <c r="Q105" s="205"/>
      <c r="R105" s="206">
        <f>SUM(R106:R357)</f>
        <v>13.423413000000002</v>
      </c>
      <c r="S105" s="205"/>
      <c r="T105" s="207">
        <f>SUM(T106:T357)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8" t="s">
        <v>22</v>
      </c>
      <c r="AT105" s="209" t="s">
        <v>76</v>
      </c>
      <c r="AU105" s="209" t="s">
        <v>22</v>
      </c>
      <c r="AY105" s="208" t="s">
        <v>164</v>
      </c>
      <c r="BK105" s="210">
        <f>SUM(BK106:BK357)</f>
        <v>0</v>
      </c>
    </row>
    <row r="106" s="2" customFormat="1" ht="24.15" customHeight="1">
      <c r="A106" s="39"/>
      <c r="B106" s="40"/>
      <c r="C106" s="213" t="s">
        <v>22</v>
      </c>
      <c r="D106" s="213" t="s">
        <v>166</v>
      </c>
      <c r="E106" s="214" t="s">
        <v>1162</v>
      </c>
      <c r="F106" s="215" t="s">
        <v>1163</v>
      </c>
      <c r="G106" s="216" t="s">
        <v>169</v>
      </c>
      <c r="H106" s="217">
        <v>500</v>
      </c>
      <c r="I106" s="218"/>
      <c r="J106" s="219">
        <f>ROUND(I106*H106,2)</f>
        <v>0</v>
      </c>
      <c r="K106" s="215" t="s">
        <v>170</v>
      </c>
      <c r="L106" s="45"/>
      <c r="M106" s="220" t="s">
        <v>20</v>
      </c>
      <c r="N106" s="221" t="s">
        <v>48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171</v>
      </c>
      <c r="AT106" s="224" t="s">
        <v>166</v>
      </c>
      <c r="AU106" s="224" t="s">
        <v>85</v>
      </c>
      <c r="AY106" s="18" t="s">
        <v>164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22</v>
      </c>
      <c r="BK106" s="225">
        <f>ROUND(I106*H106,2)</f>
        <v>0</v>
      </c>
      <c r="BL106" s="18" t="s">
        <v>171</v>
      </c>
      <c r="BM106" s="224" t="s">
        <v>1164</v>
      </c>
    </row>
    <row r="107" s="2" customFormat="1">
      <c r="A107" s="39"/>
      <c r="B107" s="40"/>
      <c r="C107" s="41"/>
      <c r="D107" s="226" t="s">
        <v>173</v>
      </c>
      <c r="E107" s="41"/>
      <c r="F107" s="227" t="s">
        <v>1165</v>
      </c>
      <c r="G107" s="41"/>
      <c r="H107" s="41"/>
      <c r="I107" s="228"/>
      <c r="J107" s="41"/>
      <c r="K107" s="41"/>
      <c r="L107" s="45"/>
      <c r="M107" s="229"/>
      <c r="N107" s="230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173</v>
      </c>
      <c r="AU107" s="18" t="s">
        <v>85</v>
      </c>
    </row>
    <row r="108" s="13" customFormat="1">
      <c r="A108" s="13"/>
      <c r="B108" s="231"/>
      <c r="C108" s="232"/>
      <c r="D108" s="226" t="s">
        <v>175</v>
      </c>
      <c r="E108" s="233" t="s">
        <v>20</v>
      </c>
      <c r="F108" s="234" t="s">
        <v>1166</v>
      </c>
      <c r="G108" s="232"/>
      <c r="H108" s="233" t="s">
        <v>20</v>
      </c>
      <c r="I108" s="235"/>
      <c r="J108" s="232"/>
      <c r="K108" s="232"/>
      <c r="L108" s="236"/>
      <c r="M108" s="237"/>
      <c r="N108" s="238"/>
      <c r="O108" s="238"/>
      <c r="P108" s="238"/>
      <c r="Q108" s="238"/>
      <c r="R108" s="238"/>
      <c r="S108" s="238"/>
      <c r="T108" s="239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0" t="s">
        <v>175</v>
      </c>
      <c r="AU108" s="240" t="s">
        <v>85</v>
      </c>
      <c r="AV108" s="13" t="s">
        <v>22</v>
      </c>
      <c r="AW108" s="13" t="s">
        <v>39</v>
      </c>
      <c r="AX108" s="13" t="s">
        <v>77</v>
      </c>
      <c r="AY108" s="240" t="s">
        <v>164</v>
      </c>
    </row>
    <row r="109" s="13" customFormat="1">
      <c r="A109" s="13"/>
      <c r="B109" s="231"/>
      <c r="C109" s="232"/>
      <c r="D109" s="226" t="s">
        <v>175</v>
      </c>
      <c r="E109" s="233" t="s">
        <v>20</v>
      </c>
      <c r="F109" s="234" t="s">
        <v>1167</v>
      </c>
      <c r="G109" s="232"/>
      <c r="H109" s="233" t="s">
        <v>20</v>
      </c>
      <c r="I109" s="235"/>
      <c r="J109" s="232"/>
      <c r="K109" s="232"/>
      <c r="L109" s="236"/>
      <c r="M109" s="237"/>
      <c r="N109" s="238"/>
      <c r="O109" s="238"/>
      <c r="P109" s="238"/>
      <c r="Q109" s="238"/>
      <c r="R109" s="238"/>
      <c r="S109" s="238"/>
      <c r="T109" s="239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0" t="s">
        <v>175</v>
      </c>
      <c r="AU109" s="240" t="s">
        <v>85</v>
      </c>
      <c r="AV109" s="13" t="s">
        <v>22</v>
      </c>
      <c r="AW109" s="13" t="s">
        <v>39</v>
      </c>
      <c r="AX109" s="13" t="s">
        <v>77</v>
      </c>
      <c r="AY109" s="240" t="s">
        <v>164</v>
      </c>
    </row>
    <row r="110" s="14" customFormat="1">
      <c r="A110" s="14"/>
      <c r="B110" s="241"/>
      <c r="C110" s="242"/>
      <c r="D110" s="226" t="s">
        <v>175</v>
      </c>
      <c r="E110" s="243" t="s">
        <v>20</v>
      </c>
      <c r="F110" s="244" t="s">
        <v>1168</v>
      </c>
      <c r="G110" s="242"/>
      <c r="H110" s="245">
        <v>500</v>
      </c>
      <c r="I110" s="246"/>
      <c r="J110" s="242"/>
      <c r="K110" s="242"/>
      <c r="L110" s="247"/>
      <c r="M110" s="248"/>
      <c r="N110" s="249"/>
      <c r="O110" s="249"/>
      <c r="P110" s="249"/>
      <c r="Q110" s="249"/>
      <c r="R110" s="249"/>
      <c r="S110" s="249"/>
      <c r="T110" s="250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51" t="s">
        <v>175</v>
      </c>
      <c r="AU110" s="251" t="s">
        <v>85</v>
      </c>
      <c r="AV110" s="14" t="s">
        <v>85</v>
      </c>
      <c r="AW110" s="14" t="s">
        <v>39</v>
      </c>
      <c r="AX110" s="14" t="s">
        <v>22</v>
      </c>
      <c r="AY110" s="251" t="s">
        <v>164</v>
      </c>
    </row>
    <row r="111" s="2" customFormat="1" ht="14.4" customHeight="1">
      <c r="A111" s="39"/>
      <c r="B111" s="40"/>
      <c r="C111" s="213" t="s">
        <v>85</v>
      </c>
      <c r="D111" s="213" t="s">
        <v>166</v>
      </c>
      <c r="E111" s="214" t="s">
        <v>1169</v>
      </c>
      <c r="F111" s="215" t="s">
        <v>1170</v>
      </c>
      <c r="G111" s="216" t="s">
        <v>434</v>
      </c>
      <c r="H111" s="217">
        <v>80</v>
      </c>
      <c r="I111" s="218"/>
      <c r="J111" s="219">
        <f>ROUND(I111*H111,2)</f>
        <v>0</v>
      </c>
      <c r="K111" s="215" t="s">
        <v>170</v>
      </c>
      <c r="L111" s="45"/>
      <c r="M111" s="220" t="s">
        <v>20</v>
      </c>
      <c r="N111" s="221" t="s">
        <v>48</v>
      </c>
      <c r="O111" s="85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171</v>
      </c>
      <c r="AT111" s="224" t="s">
        <v>166</v>
      </c>
      <c r="AU111" s="224" t="s">
        <v>85</v>
      </c>
      <c r="AY111" s="18" t="s">
        <v>164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22</v>
      </c>
      <c r="BK111" s="225">
        <f>ROUND(I111*H111,2)</f>
        <v>0</v>
      </c>
      <c r="BL111" s="18" t="s">
        <v>171</v>
      </c>
      <c r="BM111" s="224" t="s">
        <v>1171</v>
      </c>
    </row>
    <row r="112" s="2" customFormat="1">
      <c r="A112" s="39"/>
      <c r="B112" s="40"/>
      <c r="C112" s="41"/>
      <c r="D112" s="226" t="s">
        <v>173</v>
      </c>
      <c r="E112" s="41"/>
      <c r="F112" s="227" t="s">
        <v>1172</v>
      </c>
      <c r="G112" s="41"/>
      <c r="H112" s="41"/>
      <c r="I112" s="228"/>
      <c r="J112" s="41"/>
      <c r="K112" s="41"/>
      <c r="L112" s="45"/>
      <c r="M112" s="229"/>
      <c r="N112" s="23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173</v>
      </c>
      <c r="AU112" s="18" t="s">
        <v>85</v>
      </c>
    </row>
    <row r="113" s="13" customFormat="1">
      <c r="A113" s="13"/>
      <c r="B113" s="231"/>
      <c r="C113" s="232"/>
      <c r="D113" s="226" t="s">
        <v>175</v>
      </c>
      <c r="E113" s="233" t="s">
        <v>20</v>
      </c>
      <c r="F113" s="234" t="s">
        <v>1173</v>
      </c>
      <c r="G113" s="232"/>
      <c r="H113" s="233" t="s">
        <v>20</v>
      </c>
      <c r="I113" s="235"/>
      <c r="J113" s="232"/>
      <c r="K113" s="232"/>
      <c r="L113" s="236"/>
      <c r="M113" s="237"/>
      <c r="N113" s="238"/>
      <c r="O113" s="238"/>
      <c r="P113" s="238"/>
      <c r="Q113" s="238"/>
      <c r="R113" s="238"/>
      <c r="S113" s="238"/>
      <c r="T113" s="239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0" t="s">
        <v>175</v>
      </c>
      <c r="AU113" s="240" t="s">
        <v>85</v>
      </c>
      <c r="AV113" s="13" t="s">
        <v>22</v>
      </c>
      <c r="AW113" s="13" t="s">
        <v>39</v>
      </c>
      <c r="AX113" s="13" t="s">
        <v>77</v>
      </c>
      <c r="AY113" s="240" t="s">
        <v>164</v>
      </c>
    </row>
    <row r="114" s="13" customFormat="1">
      <c r="A114" s="13"/>
      <c r="B114" s="231"/>
      <c r="C114" s="232"/>
      <c r="D114" s="226" t="s">
        <v>175</v>
      </c>
      <c r="E114" s="233" t="s">
        <v>20</v>
      </c>
      <c r="F114" s="234" t="s">
        <v>1174</v>
      </c>
      <c r="G114" s="232"/>
      <c r="H114" s="233" t="s">
        <v>20</v>
      </c>
      <c r="I114" s="235"/>
      <c r="J114" s="232"/>
      <c r="K114" s="232"/>
      <c r="L114" s="236"/>
      <c r="M114" s="237"/>
      <c r="N114" s="238"/>
      <c r="O114" s="238"/>
      <c r="P114" s="238"/>
      <c r="Q114" s="238"/>
      <c r="R114" s="238"/>
      <c r="S114" s="238"/>
      <c r="T114" s="239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0" t="s">
        <v>175</v>
      </c>
      <c r="AU114" s="240" t="s">
        <v>85</v>
      </c>
      <c r="AV114" s="13" t="s">
        <v>22</v>
      </c>
      <c r="AW114" s="13" t="s">
        <v>39</v>
      </c>
      <c r="AX114" s="13" t="s">
        <v>77</v>
      </c>
      <c r="AY114" s="240" t="s">
        <v>164</v>
      </c>
    </row>
    <row r="115" s="14" customFormat="1">
      <c r="A115" s="14"/>
      <c r="B115" s="241"/>
      <c r="C115" s="242"/>
      <c r="D115" s="226" t="s">
        <v>175</v>
      </c>
      <c r="E115" s="243" t="s">
        <v>20</v>
      </c>
      <c r="F115" s="244" t="s">
        <v>1175</v>
      </c>
      <c r="G115" s="242"/>
      <c r="H115" s="245">
        <v>80</v>
      </c>
      <c r="I115" s="246"/>
      <c r="J115" s="242"/>
      <c r="K115" s="242"/>
      <c r="L115" s="247"/>
      <c r="M115" s="248"/>
      <c r="N115" s="249"/>
      <c r="O115" s="249"/>
      <c r="P115" s="249"/>
      <c r="Q115" s="249"/>
      <c r="R115" s="249"/>
      <c r="S115" s="249"/>
      <c r="T115" s="250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1" t="s">
        <v>175</v>
      </c>
      <c r="AU115" s="251" t="s">
        <v>85</v>
      </c>
      <c r="AV115" s="14" t="s">
        <v>85</v>
      </c>
      <c r="AW115" s="14" t="s">
        <v>39</v>
      </c>
      <c r="AX115" s="14" t="s">
        <v>22</v>
      </c>
      <c r="AY115" s="251" t="s">
        <v>164</v>
      </c>
    </row>
    <row r="116" s="2" customFormat="1" ht="14.4" customHeight="1">
      <c r="A116" s="39"/>
      <c r="B116" s="40"/>
      <c r="C116" s="213" t="s">
        <v>186</v>
      </c>
      <c r="D116" s="213" t="s">
        <v>166</v>
      </c>
      <c r="E116" s="214" t="s">
        <v>1176</v>
      </c>
      <c r="F116" s="215" t="s">
        <v>1177</v>
      </c>
      <c r="G116" s="216" t="s">
        <v>434</v>
      </c>
      <c r="H116" s="217">
        <v>20</v>
      </c>
      <c r="I116" s="218"/>
      <c r="J116" s="219">
        <f>ROUND(I116*H116,2)</f>
        <v>0</v>
      </c>
      <c r="K116" s="215" t="s">
        <v>170</v>
      </c>
      <c r="L116" s="45"/>
      <c r="M116" s="220" t="s">
        <v>20</v>
      </c>
      <c r="N116" s="221" t="s">
        <v>48</v>
      </c>
      <c r="O116" s="85"/>
      <c r="P116" s="222">
        <f>O116*H116</f>
        <v>0</v>
      </c>
      <c r="Q116" s="222">
        <v>0</v>
      </c>
      <c r="R116" s="222">
        <f>Q116*H116</f>
        <v>0</v>
      </c>
      <c r="S116" s="222">
        <v>0</v>
      </c>
      <c r="T116" s="223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4" t="s">
        <v>171</v>
      </c>
      <c r="AT116" s="224" t="s">
        <v>166</v>
      </c>
      <c r="AU116" s="224" t="s">
        <v>85</v>
      </c>
      <c r="AY116" s="18" t="s">
        <v>164</v>
      </c>
      <c r="BE116" s="225">
        <f>IF(N116="základní",J116,0)</f>
        <v>0</v>
      </c>
      <c r="BF116" s="225">
        <f>IF(N116="snížená",J116,0)</f>
        <v>0</v>
      </c>
      <c r="BG116" s="225">
        <f>IF(N116="zákl. přenesená",J116,0)</f>
        <v>0</v>
      </c>
      <c r="BH116" s="225">
        <f>IF(N116="sníž. přenesená",J116,0)</f>
        <v>0</v>
      </c>
      <c r="BI116" s="225">
        <f>IF(N116="nulová",J116,0)</f>
        <v>0</v>
      </c>
      <c r="BJ116" s="18" t="s">
        <v>22</v>
      </c>
      <c r="BK116" s="225">
        <f>ROUND(I116*H116,2)</f>
        <v>0</v>
      </c>
      <c r="BL116" s="18" t="s">
        <v>171</v>
      </c>
      <c r="BM116" s="224" t="s">
        <v>1178</v>
      </c>
    </row>
    <row r="117" s="2" customFormat="1">
      <c r="A117" s="39"/>
      <c r="B117" s="40"/>
      <c r="C117" s="41"/>
      <c r="D117" s="226" t="s">
        <v>173</v>
      </c>
      <c r="E117" s="41"/>
      <c r="F117" s="227" t="s">
        <v>1179</v>
      </c>
      <c r="G117" s="41"/>
      <c r="H117" s="41"/>
      <c r="I117" s="228"/>
      <c r="J117" s="41"/>
      <c r="K117" s="41"/>
      <c r="L117" s="45"/>
      <c r="M117" s="229"/>
      <c r="N117" s="230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173</v>
      </c>
      <c r="AU117" s="18" t="s">
        <v>85</v>
      </c>
    </row>
    <row r="118" s="13" customFormat="1">
      <c r="A118" s="13"/>
      <c r="B118" s="231"/>
      <c r="C118" s="232"/>
      <c r="D118" s="226" t="s">
        <v>175</v>
      </c>
      <c r="E118" s="233" t="s">
        <v>20</v>
      </c>
      <c r="F118" s="234" t="s">
        <v>1180</v>
      </c>
      <c r="G118" s="232"/>
      <c r="H118" s="233" t="s">
        <v>20</v>
      </c>
      <c r="I118" s="235"/>
      <c r="J118" s="232"/>
      <c r="K118" s="232"/>
      <c r="L118" s="236"/>
      <c r="M118" s="237"/>
      <c r="N118" s="238"/>
      <c r="O118" s="238"/>
      <c r="P118" s="238"/>
      <c r="Q118" s="238"/>
      <c r="R118" s="238"/>
      <c r="S118" s="238"/>
      <c r="T118" s="239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0" t="s">
        <v>175</v>
      </c>
      <c r="AU118" s="240" t="s">
        <v>85</v>
      </c>
      <c r="AV118" s="13" t="s">
        <v>22</v>
      </c>
      <c r="AW118" s="13" t="s">
        <v>39</v>
      </c>
      <c r="AX118" s="13" t="s">
        <v>77</v>
      </c>
      <c r="AY118" s="240" t="s">
        <v>164</v>
      </c>
    </row>
    <row r="119" s="13" customFormat="1">
      <c r="A119" s="13"/>
      <c r="B119" s="231"/>
      <c r="C119" s="232"/>
      <c r="D119" s="226" t="s">
        <v>175</v>
      </c>
      <c r="E119" s="233" t="s">
        <v>20</v>
      </c>
      <c r="F119" s="234" t="s">
        <v>1181</v>
      </c>
      <c r="G119" s="232"/>
      <c r="H119" s="233" t="s">
        <v>20</v>
      </c>
      <c r="I119" s="235"/>
      <c r="J119" s="232"/>
      <c r="K119" s="232"/>
      <c r="L119" s="236"/>
      <c r="M119" s="237"/>
      <c r="N119" s="238"/>
      <c r="O119" s="238"/>
      <c r="P119" s="238"/>
      <c r="Q119" s="238"/>
      <c r="R119" s="238"/>
      <c r="S119" s="238"/>
      <c r="T119" s="239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0" t="s">
        <v>175</v>
      </c>
      <c r="AU119" s="240" t="s">
        <v>85</v>
      </c>
      <c r="AV119" s="13" t="s">
        <v>22</v>
      </c>
      <c r="AW119" s="13" t="s">
        <v>39</v>
      </c>
      <c r="AX119" s="13" t="s">
        <v>77</v>
      </c>
      <c r="AY119" s="240" t="s">
        <v>164</v>
      </c>
    </row>
    <row r="120" s="14" customFormat="1">
      <c r="A120" s="14"/>
      <c r="B120" s="241"/>
      <c r="C120" s="242"/>
      <c r="D120" s="226" t="s">
        <v>175</v>
      </c>
      <c r="E120" s="243" t="s">
        <v>20</v>
      </c>
      <c r="F120" s="244" t="s">
        <v>321</v>
      </c>
      <c r="G120" s="242"/>
      <c r="H120" s="245">
        <v>20</v>
      </c>
      <c r="I120" s="246"/>
      <c r="J120" s="242"/>
      <c r="K120" s="242"/>
      <c r="L120" s="247"/>
      <c r="M120" s="248"/>
      <c r="N120" s="249"/>
      <c r="O120" s="249"/>
      <c r="P120" s="249"/>
      <c r="Q120" s="249"/>
      <c r="R120" s="249"/>
      <c r="S120" s="249"/>
      <c r="T120" s="250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51" t="s">
        <v>175</v>
      </c>
      <c r="AU120" s="251" t="s">
        <v>85</v>
      </c>
      <c r="AV120" s="14" t="s">
        <v>85</v>
      </c>
      <c r="AW120" s="14" t="s">
        <v>39</v>
      </c>
      <c r="AX120" s="14" t="s">
        <v>22</v>
      </c>
      <c r="AY120" s="251" t="s">
        <v>164</v>
      </c>
    </row>
    <row r="121" s="2" customFormat="1" ht="14.4" customHeight="1">
      <c r="A121" s="39"/>
      <c r="B121" s="40"/>
      <c r="C121" s="213" t="s">
        <v>171</v>
      </c>
      <c r="D121" s="213" t="s">
        <v>166</v>
      </c>
      <c r="E121" s="214" t="s">
        <v>1182</v>
      </c>
      <c r="F121" s="215" t="s">
        <v>1183</v>
      </c>
      <c r="G121" s="216" t="s">
        <v>434</v>
      </c>
      <c r="H121" s="217">
        <v>80</v>
      </c>
      <c r="I121" s="218"/>
      <c r="J121" s="219">
        <f>ROUND(I121*H121,2)</f>
        <v>0</v>
      </c>
      <c r="K121" s="215" t="s">
        <v>170</v>
      </c>
      <c r="L121" s="45"/>
      <c r="M121" s="220" t="s">
        <v>20</v>
      </c>
      <c r="N121" s="221" t="s">
        <v>48</v>
      </c>
      <c r="O121" s="85"/>
      <c r="P121" s="222">
        <f>O121*H121</f>
        <v>0</v>
      </c>
      <c r="Q121" s="222">
        <v>0</v>
      </c>
      <c r="R121" s="222">
        <f>Q121*H121</f>
        <v>0</v>
      </c>
      <c r="S121" s="222">
        <v>0</v>
      </c>
      <c r="T121" s="223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24" t="s">
        <v>171</v>
      </c>
      <c r="AT121" s="224" t="s">
        <v>166</v>
      </c>
      <c r="AU121" s="224" t="s">
        <v>85</v>
      </c>
      <c r="AY121" s="18" t="s">
        <v>164</v>
      </c>
      <c r="BE121" s="225">
        <f>IF(N121="základní",J121,0)</f>
        <v>0</v>
      </c>
      <c r="BF121" s="225">
        <f>IF(N121="snížená",J121,0)</f>
        <v>0</v>
      </c>
      <c r="BG121" s="225">
        <f>IF(N121="zákl. přenesená",J121,0)</f>
        <v>0</v>
      </c>
      <c r="BH121" s="225">
        <f>IF(N121="sníž. přenesená",J121,0)</f>
        <v>0</v>
      </c>
      <c r="BI121" s="225">
        <f>IF(N121="nulová",J121,0)</f>
        <v>0</v>
      </c>
      <c r="BJ121" s="18" t="s">
        <v>22</v>
      </c>
      <c r="BK121" s="225">
        <f>ROUND(I121*H121,2)</f>
        <v>0</v>
      </c>
      <c r="BL121" s="18" t="s">
        <v>171</v>
      </c>
      <c r="BM121" s="224" t="s">
        <v>1184</v>
      </c>
    </row>
    <row r="122" s="2" customFormat="1">
      <c r="A122" s="39"/>
      <c r="B122" s="40"/>
      <c r="C122" s="41"/>
      <c r="D122" s="226" t="s">
        <v>173</v>
      </c>
      <c r="E122" s="41"/>
      <c r="F122" s="227" t="s">
        <v>1185</v>
      </c>
      <c r="G122" s="41"/>
      <c r="H122" s="41"/>
      <c r="I122" s="228"/>
      <c r="J122" s="41"/>
      <c r="K122" s="41"/>
      <c r="L122" s="45"/>
      <c r="M122" s="229"/>
      <c r="N122" s="230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173</v>
      </c>
      <c r="AU122" s="18" t="s">
        <v>85</v>
      </c>
    </row>
    <row r="123" s="13" customFormat="1">
      <c r="A123" s="13"/>
      <c r="B123" s="231"/>
      <c r="C123" s="232"/>
      <c r="D123" s="226" t="s">
        <v>175</v>
      </c>
      <c r="E123" s="233" t="s">
        <v>20</v>
      </c>
      <c r="F123" s="234" t="s">
        <v>1186</v>
      </c>
      <c r="G123" s="232"/>
      <c r="H123" s="233" t="s">
        <v>20</v>
      </c>
      <c r="I123" s="235"/>
      <c r="J123" s="232"/>
      <c r="K123" s="232"/>
      <c r="L123" s="236"/>
      <c r="M123" s="237"/>
      <c r="N123" s="238"/>
      <c r="O123" s="238"/>
      <c r="P123" s="238"/>
      <c r="Q123" s="238"/>
      <c r="R123" s="238"/>
      <c r="S123" s="238"/>
      <c r="T123" s="239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0" t="s">
        <v>175</v>
      </c>
      <c r="AU123" s="240" t="s">
        <v>85</v>
      </c>
      <c r="AV123" s="13" t="s">
        <v>22</v>
      </c>
      <c r="AW123" s="13" t="s">
        <v>39</v>
      </c>
      <c r="AX123" s="13" t="s">
        <v>77</v>
      </c>
      <c r="AY123" s="240" t="s">
        <v>164</v>
      </c>
    </row>
    <row r="124" s="14" customFormat="1">
      <c r="A124" s="14"/>
      <c r="B124" s="241"/>
      <c r="C124" s="242"/>
      <c r="D124" s="226" t="s">
        <v>175</v>
      </c>
      <c r="E124" s="243" t="s">
        <v>20</v>
      </c>
      <c r="F124" s="244" t="s">
        <v>725</v>
      </c>
      <c r="G124" s="242"/>
      <c r="H124" s="245">
        <v>80</v>
      </c>
      <c r="I124" s="246"/>
      <c r="J124" s="242"/>
      <c r="K124" s="242"/>
      <c r="L124" s="247"/>
      <c r="M124" s="248"/>
      <c r="N124" s="249"/>
      <c r="O124" s="249"/>
      <c r="P124" s="249"/>
      <c r="Q124" s="249"/>
      <c r="R124" s="249"/>
      <c r="S124" s="249"/>
      <c r="T124" s="250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1" t="s">
        <v>175</v>
      </c>
      <c r="AU124" s="251" t="s">
        <v>85</v>
      </c>
      <c r="AV124" s="14" t="s">
        <v>85</v>
      </c>
      <c r="AW124" s="14" t="s">
        <v>39</v>
      </c>
      <c r="AX124" s="14" t="s">
        <v>22</v>
      </c>
      <c r="AY124" s="251" t="s">
        <v>164</v>
      </c>
    </row>
    <row r="125" s="2" customFormat="1" ht="14.4" customHeight="1">
      <c r="A125" s="39"/>
      <c r="B125" s="40"/>
      <c r="C125" s="213" t="s">
        <v>200</v>
      </c>
      <c r="D125" s="213" t="s">
        <v>166</v>
      </c>
      <c r="E125" s="214" t="s">
        <v>1187</v>
      </c>
      <c r="F125" s="215" t="s">
        <v>1188</v>
      </c>
      <c r="G125" s="216" t="s">
        <v>434</v>
      </c>
      <c r="H125" s="217">
        <v>20</v>
      </c>
      <c r="I125" s="218"/>
      <c r="J125" s="219">
        <f>ROUND(I125*H125,2)</f>
        <v>0</v>
      </c>
      <c r="K125" s="215" t="s">
        <v>170</v>
      </c>
      <c r="L125" s="45"/>
      <c r="M125" s="220" t="s">
        <v>20</v>
      </c>
      <c r="N125" s="221" t="s">
        <v>48</v>
      </c>
      <c r="O125" s="85"/>
      <c r="P125" s="222">
        <f>O125*H125</f>
        <v>0</v>
      </c>
      <c r="Q125" s="222">
        <v>0</v>
      </c>
      <c r="R125" s="222">
        <f>Q125*H125</f>
        <v>0</v>
      </c>
      <c r="S125" s="222">
        <v>0</v>
      </c>
      <c r="T125" s="223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24" t="s">
        <v>171</v>
      </c>
      <c r="AT125" s="224" t="s">
        <v>166</v>
      </c>
      <c r="AU125" s="224" t="s">
        <v>85</v>
      </c>
      <c r="AY125" s="18" t="s">
        <v>164</v>
      </c>
      <c r="BE125" s="225">
        <f>IF(N125="základní",J125,0)</f>
        <v>0</v>
      </c>
      <c r="BF125" s="225">
        <f>IF(N125="snížená",J125,0)</f>
        <v>0</v>
      </c>
      <c r="BG125" s="225">
        <f>IF(N125="zákl. přenesená",J125,0)</f>
        <v>0</v>
      </c>
      <c r="BH125" s="225">
        <f>IF(N125="sníž. přenesená",J125,0)</f>
        <v>0</v>
      </c>
      <c r="BI125" s="225">
        <f>IF(N125="nulová",J125,0)</f>
        <v>0</v>
      </c>
      <c r="BJ125" s="18" t="s">
        <v>22</v>
      </c>
      <c r="BK125" s="225">
        <f>ROUND(I125*H125,2)</f>
        <v>0</v>
      </c>
      <c r="BL125" s="18" t="s">
        <v>171</v>
      </c>
      <c r="BM125" s="224" t="s">
        <v>1189</v>
      </c>
    </row>
    <row r="126" s="2" customFormat="1">
      <c r="A126" s="39"/>
      <c r="B126" s="40"/>
      <c r="C126" s="41"/>
      <c r="D126" s="226" t="s">
        <v>173</v>
      </c>
      <c r="E126" s="41"/>
      <c r="F126" s="227" t="s">
        <v>1190</v>
      </c>
      <c r="G126" s="41"/>
      <c r="H126" s="41"/>
      <c r="I126" s="228"/>
      <c r="J126" s="41"/>
      <c r="K126" s="41"/>
      <c r="L126" s="45"/>
      <c r="M126" s="229"/>
      <c r="N126" s="230"/>
      <c r="O126" s="85"/>
      <c r="P126" s="85"/>
      <c r="Q126" s="85"/>
      <c r="R126" s="85"/>
      <c r="S126" s="85"/>
      <c r="T126" s="86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173</v>
      </c>
      <c r="AU126" s="18" t="s">
        <v>85</v>
      </c>
    </row>
    <row r="127" s="13" customFormat="1">
      <c r="A127" s="13"/>
      <c r="B127" s="231"/>
      <c r="C127" s="232"/>
      <c r="D127" s="226" t="s">
        <v>175</v>
      </c>
      <c r="E127" s="233" t="s">
        <v>20</v>
      </c>
      <c r="F127" s="234" t="s">
        <v>1186</v>
      </c>
      <c r="G127" s="232"/>
      <c r="H127" s="233" t="s">
        <v>20</v>
      </c>
      <c r="I127" s="235"/>
      <c r="J127" s="232"/>
      <c r="K127" s="232"/>
      <c r="L127" s="236"/>
      <c r="M127" s="237"/>
      <c r="N127" s="238"/>
      <c r="O127" s="238"/>
      <c r="P127" s="238"/>
      <c r="Q127" s="238"/>
      <c r="R127" s="238"/>
      <c r="S127" s="238"/>
      <c r="T127" s="23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0" t="s">
        <v>175</v>
      </c>
      <c r="AU127" s="240" t="s">
        <v>85</v>
      </c>
      <c r="AV127" s="13" t="s">
        <v>22</v>
      </c>
      <c r="AW127" s="13" t="s">
        <v>39</v>
      </c>
      <c r="AX127" s="13" t="s">
        <v>77</v>
      </c>
      <c r="AY127" s="240" t="s">
        <v>164</v>
      </c>
    </row>
    <row r="128" s="14" customFormat="1">
      <c r="A128" s="14"/>
      <c r="B128" s="241"/>
      <c r="C128" s="242"/>
      <c r="D128" s="226" t="s">
        <v>175</v>
      </c>
      <c r="E128" s="243" t="s">
        <v>20</v>
      </c>
      <c r="F128" s="244" t="s">
        <v>321</v>
      </c>
      <c r="G128" s="242"/>
      <c r="H128" s="245">
        <v>20</v>
      </c>
      <c r="I128" s="246"/>
      <c r="J128" s="242"/>
      <c r="K128" s="242"/>
      <c r="L128" s="247"/>
      <c r="M128" s="248"/>
      <c r="N128" s="249"/>
      <c r="O128" s="249"/>
      <c r="P128" s="249"/>
      <c r="Q128" s="249"/>
      <c r="R128" s="249"/>
      <c r="S128" s="249"/>
      <c r="T128" s="250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1" t="s">
        <v>175</v>
      </c>
      <c r="AU128" s="251" t="s">
        <v>85</v>
      </c>
      <c r="AV128" s="14" t="s">
        <v>85</v>
      </c>
      <c r="AW128" s="14" t="s">
        <v>39</v>
      </c>
      <c r="AX128" s="14" t="s">
        <v>22</v>
      </c>
      <c r="AY128" s="251" t="s">
        <v>164</v>
      </c>
    </row>
    <row r="129" s="2" customFormat="1" ht="14.4" customHeight="1">
      <c r="A129" s="39"/>
      <c r="B129" s="40"/>
      <c r="C129" s="213" t="s">
        <v>208</v>
      </c>
      <c r="D129" s="213" t="s">
        <v>166</v>
      </c>
      <c r="E129" s="214" t="s">
        <v>1191</v>
      </c>
      <c r="F129" s="215" t="s">
        <v>1192</v>
      </c>
      <c r="G129" s="216" t="s">
        <v>169</v>
      </c>
      <c r="H129" s="217">
        <v>500</v>
      </c>
      <c r="I129" s="218"/>
      <c r="J129" s="219">
        <f>ROUND(I129*H129,2)</f>
        <v>0</v>
      </c>
      <c r="K129" s="215" t="s">
        <v>170</v>
      </c>
      <c r="L129" s="45"/>
      <c r="M129" s="220" t="s">
        <v>20</v>
      </c>
      <c r="N129" s="221" t="s">
        <v>48</v>
      </c>
      <c r="O129" s="85"/>
      <c r="P129" s="222">
        <f>O129*H129</f>
        <v>0</v>
      </c>
      <c r="Q129" s="222">
        <v>0</v>
      </c>
      <c r="R129" s="222">
        <f>Q129*H129</f>
        <v>0</v>
      </c>
      <c r="S129" s="222">
        <v>0</v>
      </c>
      <c r="T129" s="223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24" t="s">
        <v>171</v>
      </c>
      <c r="AT129" s="224" t="s">
        <v>166</v>
      </c>
      <c r="AU129" s="224" t="s">
        <v>85</v>
      </c>
      <c r="AY129" s="18" t="s">
        <v>164</v>
      </c>
      <c r="BE129" s="225">
        <f>IF(N129="základní",J129,0)</f>
        <v>0</v>
      </c>
      <c r="BF129" s="225">
        <f>IF(N129="snížená",J129,0)</f>
        <v>0</v>
      </c>
      <c r="BG129" s="225">
        <f>IF(N129="zákl. přenesená",J129,0)</f>
        <v>0</v>
      </c>
      <c r="BH129" s="225">
        <f>IF(N129="sníž. přenesená",J129,0)</f>
        <v>0</v>
      </c>
      <c r="BI129" s="225">
        <f>IF(N129="nulová",J129,0)</f>
        <v>0</v>
      </c>
      <c r="BJ129" s="18" t="s">
        <v>22</v>
      </c>
      <c r="BK129" s="225">
        <f>ROUND(I129*H129,2)</f>
        <v>0</v>
      </c>
      <c r="BL129" s="18" t="s">
        <v>171</v>
      </c>
      <c r="BM129" s="224" t="s">
        <v>1193</v>
      </c>
    </row>
    <row r="130" s="2" customFormat="1">
      <c r="A130" s="39"/>
      <c r="B130" s="40"/>
      <c r="C130" s="41"/>
      <c r="D130" s="226" t="s">
        <v>173</v>
      </c>
      <c r="E130" s="41"/>
      <c r="F130" s="227" t="s">
        <v>1194</v>
      </c>
      <c r="G130" s="41"/>
      <c r="H130" s="41"/>
      <c r="I130" s="228"/>
      <c r="J130" s="41"/>
      <c r="K130" s="41"/>
      <c r="L130" s="45"/>
      <c r="M130" s="229"/>
      <c r="N130" s="230"/>
      <c r="O130" s="85"/>
      <c r="P130" s="85"/>
      <c r="Q130" s="85"/>
      <c r="R130" s="85"/>
      <c r="S130" s="85"/>
      <c r="T130" s="86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T130" s="18" t="s">
        <v>173</v>
      </c>
      <c r="AU130" s="18" t="s">
        <v>85</v>
      </c>
    </row>
    <row r="131" s="13" customFormat="1">
      <c r="A131" s="13"/>
      <c r="B131" s="231"/>
      <c r="C131" s="232"/>
      <c r="D131" s="226" t="s">
        <v>175</v>
      </c>
      <c r="E131" s="233" t="s">
        <v>20</v>
      </c>
      <c r="F131" s="234" t="s">
        <v>1195</v>
      </c>
      <c r="G131" s="232"/>
      <c r="H131" s="233" t="s">
        <v>20</v>
      </c>
      <c r="I131" s="235"/>
      <c r="J131" s="232"/>
      <c r="K131" s="232"/>
      <c r="L131" s="236"/>
      <c r="M131" s="237"/>
      <c r="N131" s="238"/>
      <c r="O131" s="238"/>
      <c r="P131" s="238"/>
      <c r="Q131" s="238"/>
      <c r="R131" s="238"/>
      <c r="S131" s="238"/>
      <c r="T131" s="23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0" t="s">
        <v>175</v>
      </c>
      <c r="AU131" s="240" t="s">
        <v>85</v>
      </c>
      <c r="AV131" s="13" t="s">
        <v>22</v>
      </c>
      <c r="AW131" s="13" t="s">
        <v>39</v>
      </c>
      <c r="AX131" s="13" t="s">
        <v>77</v>
      </c>
      <c r="AY131" s="240" t="s">
        <v>164</v>
      </c>
    </row>
    <row r="132" s="14" customFormat="1">
      <c r="A132" s="14"/>
      <c r="B132" s="241"/>
      <c r="C132" s="242"/>
      <c r="D132" s="226" t="s">
        <v>175</v>
      </c>
      <c r="E132" s="243" t="s">
        <v>20</v>
      </c>
      <c r="F132" s="244" t="s">
        <v>1168</v>
      </c>
      <c r="G132" s="242"/>
      <c r="H132" s="245">
        <v>500</v>
      </c>
      <c r="I132" s="246"/>
      <c r="J132" s="242"/>
      <c r="K132" s="242"/>
      <c r="L132" s="247"/>
      <c r="M132" s="248"/>
      <c r="N132" s="249"/>
      <c r="O132" s="249"/>
      <c r="P132" s="249"/>
      <c r="Q132" s="249"/>
      <c r="R132" s="249"/>
      <c r="S132" s="249"/>
      <c r="T132" s="250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1" t="s">
        <v>175</v>
      </c>
      <c r="AU132" s="251" t="s">
        <v>85</v>
      </c>
      <c r="AV132" s="14" t="s">
        <v>85</v>
      </c>
      <c r="AW132" s="14" t="s">
        <v>39</v>
      </c>
      <c r="AX132" s="14" t="s">
        <v>22</v>
      </c>
      <c r="AY132" s="251" t="s">
        <v>164</v>
      </c>
    </row>
    <row r="133" s="2" customFormat="1" ht="14.4" customHeight="1">
      <c r="A133" s="39"/>
      <c r="B133" s="40"/>
      <c r="C133" s="213" t="s">
        <v>215</v>
      </c>
      <c r="D133" s="213" t="s">
        <v>166</v>
      </c>
      <c r="E133" s="214" t="s">
        <v>1196</v>
      </c>
      <c r="F133" s="215" t="s">
        <v>1197</v>
      </c>
      <c r="G133" s="216" t="s">
        <v>434</v>
      </c>
      <c r="H133" s="217">
        <v>80</v>
      </c>
      <c r="I133" s="218"/>
      <c r="J133" s="219">
        <f>ROUND(I133*H133,2)</f>
        <v>0</v>
      </c>
      <c r="K133" s="215" t="s">
        <v>170</v>
      </c>
      <c r="L133" s="45"/>
      <c r="M133" s="220" t="s">
        <v>20</v>
      </c>
      <c r="N133" s="221" t="s">
        <v>48</v>
      </c>
      <c r="O133" s="85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171</v>
      </c>
      <c r="AT133" s="224" t="s">
        <v>166</v>
      </c>
      <c r="AU133" s="224" t="s">
        <v>85</v>
      </c>
      <c r="AY133" s="18" t="s">
        <v>164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22</v>
      </c>
      <c r="BK133" s="225">
        <f>ROUND(I133*H133,2)</f>
        <v>0</v>
      </c>
      <c r="BL133" s="18" t="s">
        <v>171</v>
      </c>
      <c r="BM133" s="224" t="s">
        <v>1198</v>
      </c>
    </row>
    <row r="134" s="2" customFormat="1">
      <c r="A134" s="39"/>
      <c r="B134" s="40"/>
      <c r="C134" s="41"/>
      <c r="D134" s="226" t="s">
        <v>173</v>
      </c>
      <c r="E134" s="41"/>
      <c r="F134" s="227" t="s">
        <v>1199</v>
      </c>
      <c r="G134" s="41"/>
      <c r="H134" s="41"/>
      <c r="I134" s="228"/>
      <c r="J134" s="41"/>
      <c r="K134" s="41"/>
      <c r="L134" s="45"/>
      <c r="M134" s="229"/>
      <c r="N134" s="230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173</v>
      </c>
      <c r="AU134" s="18" t="s">
        <v>85</v>
      </c>
    </row>
    <row r="135" s="13" customFormat="1">
      <c r="A135" s="13"/>
      <c r="B135" s="231"/>
      <c r="C135" s="232"/>
      <c r="D135" s="226" t="s">
        <v>175</v>
      </c>
      <c r="E135" s="233" t="s">
        <v>20</v>
      </c>
      <c r="F135" s="234" t="s">
        <v>1173</v>
      </c>
      <c r="G135" s="232"/>
      <c r="H135" s="233" t="s">
        <v>20</v>
      </c>
      <c r="I135" s="235"/>
      <c r="J135" s="232"/>
      <c r="K135" s="232"/>
      <c r="L135" s="236"/>
      <c r="M135" s="237"/>
      <c r="N135" s="238"/>
      <c r="O135" s="238"/>
      <c r="P135" s="238"/>
      <c r="Q135" s="238"/>
      <c r="R135" s="238"/>
      <c r="S135" s="238"/>
      <c r="T135" s="23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0" t="s">
        <v>175</v>
      </c>
      <c r="AU135" s="240" t="s">
        <v>85</v>
      </c>
      <c r="AV135" s="13" t="s">
        <v>22</v>
      </c>
      <c r="AW135" s="13" t="s">
        <v>39</v>
      </c>
      <c r="AX135" s="13" t="s">
        <v>77</v>
      </c>
      <c r="AY135" s="240" t="s">
        <v>164</v>
      </c>
    </row>
    <row r="136" s="13" customFormat="1">
      <c r="A136" s="13"/>
      <c r="B136" s="231"/>
      <c r="C136" s="232"/>
      <c r="D136" s="226" t="s">
        <v>175</v>
      </c>
      <c r="E136" s="233" t="s">
        <v>20</v>
      </c>
      <c r="F136" s="234" t="s">
        <v>1174</v>
      </c>
      <c r="G136" s="232"/>
      <c r="H136" s="233" t="s">
        <v>20</v>
      </c>
      <c r="I136" s="235"/>
      <c r="J136" s="232"/>
      <c r="K136" s="232"/>
      <c r="L136" s="236"/>
      <c r="M136" s="237"/>
      <c r="N136" s="238"/>
      <c r="O136" s="238"/>
      <c r="P136" s="238"/>
      <c r="Q136" s="238"/>
      <c r="R136" s="238"/>
      <c r="S136" s="238"/>
      <c r="T136" s="23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0" t="s">
        <v>175</v>
      </c>
      <c r="AU136" s="240" t="s">
        <v>85</v>
      </c>
      <c r="AV136" s="13" t="s">
        <v>22</v>
      </c>
      <c r="AW136" s="13" t="s">
        <v>39</v>
      </c>
      <c r="AX136" s="13" t="s">
        <v>77</v>
      </c>
      <c r="AY136" s="240" t="s">
        <v>164</v>
      </c>
    </row>
    <row r="137" s="14" customFormat="1">
      <c r="A137" s="14"/>
      <c r="B137" s="241"/>
      <c r="C137" s="242"/>
      <c r="D137" s="226" t="s">
        <v>175</v>
      </c>
      <c r="E137" s="243" t="s">
        <v>20</v>
      </c>
      <c r="F137" s="244" t="s">
        <v>1175</v>
      </c>
      <c r="G137" s="242"/>
      <c r="H137" s="245">
        <v>80</v>
      </c>
      <c r="I137" s="246"/>
      <c r="J137" s="242"/>
      <c r="K137" s="242"/>
      <c r="L137" s="247"/>
      <c r="M137" s="248"/>
      <c r="N137" s="249"/>
      <c r="O137" s="249"/>
      <c r="P137" s="249"/>
      <c r="Q137" s="249"/>
      <c r="R137" s="249"/>
      <c r="S137" s="249"/>
      <c r="T137" s="250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1" t="s">
        <v>175</v>
      </c>
      <c r="AU137" s="251" t="s">
        <v>85</v>
      </c>
      <c r="AV137" s="14" t="s">
        <v>85</v>
      </c>
      <c r="AW137" s="14" t="s">
        <v>39</v>
      </c>
      <c r="AX137" s="14" t="s">
        <v>22</v>
      </c>
      <c r="AY137" s="251" t="s">
        <v>164</v>
      </c>
    </row>
    <row r="138" s="2" customFormat="1" ht="14.4" customHeight="1">
      <c r="A138" s="39"/>
      <c r="B138" s="40"/>
      <c r="C138" s="213" t="s">
        <v>226</v>
      </c>
      <c r="D138" s="213" t="s">
        <v>166</v>
      </c>
      <c r="E138" s="214" t="s">
        <v>1200</v>
      </c>
      <c r="F138" s="215" t="s">
        <v>1201</v>
      </c>
      <c r="G138" s="216" t="s">
        <v>434</v>
      </c>
      <c r="H138" s="217">
        <v>20</v>
      </c>
      <c r="I138" s="218"/>
      <c r="J138" s="219">
        <f>ROUND(I138*H138,2)</f>
        <v>0</v>
      </c>
      <c r="K138" s="215" t="s">
        <v>170</v>
      </c>
      <c r="L138" s="45"/>
      <c r="M138" s="220" t="s">
        <v>20</v>
      </c>
      <c r="N138" s="221" t="s">
        <v>48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171</v>
      </c>
      <c r="AT138" s="224" t="s">
        <v>166</v>
      </c>
      <c r="AU138" s="224" t="s">
        <v>85</v>
      </c>
      <c r="AY138" s="18" t="s">
        <v>164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22</v>
      </c>
      <c r="BK138" s="225">
        <f>ROUND(I138*H138,2)</f>
        <v>0</v>
      </c>
      <c r="BL138" s="18" t="s">
        <v>171</v>
      </c>
      <c r="BM138" s="224" t="s">
        <v>1202</v>
      </c>
    </row>
    <row r="139" s="2" customFormat="1">
      <c r="A139" s="39"/>
      <c r="B139" s="40"/>
      <c r="C139" s="41"/>
      <c r="D139" s="226" t="s">
        <v>173</v>
      </c>
      <c r="E139" s="41"/>
      <c r="F139" s="227" t="s">
        <v>1203</v>
      </c>
      <c r="G139" s="41"/>
      <c r="H139" s="41"/>
      <c r="I139" s="228"/>
      <c r="J139" s="41"/>
      <c r="K139" s="41"/>
      <c r="L139" s="45"/>
      <c r="M139" s="229"/>
      <c r="N139" s="23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173</v>
      </c>
      <c r="AU139" s="18" t="s">
        <v>85</v>
      </c>
    </row>
    <row r="140" s="13" customFormat="1">
      <c r="A140" s="13"/>
      <c r="B140" s="231"/>
      <c r="C140" s="232"/>
      <c r="D140" s="226" t="s">
        <v>175</v>
      </c>
      <c r="E140" s="233" t="s">
        <v>20</v>
      </c>
      <c r="F140" s="234" t="s">
        <v>1180</v>
      </c>
      <c r="G140" s="232"/>
      <c r="H140" s="233" t="s">
        <v>20</v>
      </c>
      <c r="I140" s="235"/>
      <c r="J140" s="232"/>
      <c r="K140" s="232"/>
      <c r="L140" s="236"/>
      <c r="M140" s="237"/>
      <c r="N140" s="238"/>
      <c r="O140" s="238"/>
      <c r="P140" s="238"/>
      <c r="Q140" s="238"/>
      <c r="R140" s="238"/>
      <c r="S140" s="238"/>
      <c r="T140" s="23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0" t="s">
        <v>175</v>
      </c>
      <c r="AU140" s="240" t="s">
        <v>85</v>
      </c>
      <c r="AV140" s="13" t="s">
        <v>22</v>
      </c>
      <c r="AW140" s="13" t="s">
        <v>39</v>
      </c>
      <c r="AX140" s="13" t="s">
        <v>77</v>
      </c>
      <c r="AY140" s="240" t="s">
        <v>164</v>
      </c>
    </row>
    <row r="141" s="13" customFormat="1">
      <c r="A141" s="13"/>
      <c r="B141" s="231"/>
      <c r="C141" s="232"/>
      <c r="D141" s="226" t="s">
        <v>175</v>
      </c>
      <c r="E141" s="233" t="s">
        <v>20</v>
      </c>
      <c r="F141" s="234" t="s">
        <v>1181</v>
      </c>
      <c r="G141" s="232"/>
      <c r="H141" s="233" t="s">
        <v>20</v>
      </c>
      <c r="I141" s="235"/>
      <c r="J141" s="232"/>
      <c r="K141" s="232"/>
      <c r="L141" s="236"/>
      <c r="M141" s="237"/>
      <c r="N141" s="238"/>
      <c r="O141" s="238"/>
      <c r="P141" s="238"/>
      <c r="Q141" s="238"/>
      <c r="R141" s="238"/>
      <c r="S141" s="238"/>
      <c r="T141" s="23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0" t="s">
        <v>175</v>
      </c>
      <c r="AU141" s="240" t="s">
        <v>85</v>
      </c>
      <c r="AV141" s="13" t="s">
        <v>22</v>
      </c>
      <c r="AW141" s="13" t="s">
        <v>39</v>
      </c>
      <c r="AX141" s="13" t="s">
        <v>77</v>
      </c>
      <c r="AY141" s="240" t="s">
        <v>164</v>
      </c>
    </row>
    <row r="142" s="14" customFormat="1">
      <c r="A142" s="14"/>
      <c r="B142" s="241"/>
      <c r="C142" s="242"/>
      <c r="D142" s="226" t="s">
        <v>175</v>
      </c>
      <c r="E142" s="243" t="s">
        <v>20</v>
      </c>
      <c r="F142" s="244" t="s">
        <v>321</v>
      </c>
      <c r="G142" s="242"/>
      <c r="H142" s="245">
        <v>20</v>
      </c>
      <c r="I142" s="246"/>
      <c r="J142" s="242"/>
      <c r="K142" s="242"/>
      <c r="L142" s="247"/>
      <c r="M142" s="248"/>
      <c r="N142" s="249"/>
      <c r="O142" s="249"/>
      <c r="P142" s="249"/>
      <c r="Q142" s="249"/>
      <c r="R142" s="249"/>
      <c r="S142" s="249"/>
      <c r="T142" s="250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1" t="s">
        <v>175</v>
      </c>
      <c r="AU142" s="251" t="s">
        <v>85</v>
      </c>
      <c r="AV142" s="14" t="s">
        <v>85</v>
      </c>
      <c r="AW142" s="14" t="s">
        <v>39</v>
      </c>
      <c r="AX142" s="14" t="s">
        <v>22</v>
      </c>
      <c r="AY142" s="251" t="s">
        <v>164</v>
      </c>
    </row>
    <row r="143" s="2" customFormat="1" ht="14.4" customHeight="1">
      <c r="A143" s="39"/>
      <c r="B143" s="40"/>
      <c r="C143" s="213" t="s">
        <v>235</v>
      </c>
      <c r="D143" s="213" t="s">
        <v>166</v>
      </c>
      <c r="E143" s="214" t="s">
        <v>1204</v>
      </c>
      <c r="F143" s="215" t="s">
        <v>1205</v>
      </c>
      <c r="G143" s="216" t="s">
        <v>1206</v>
      </c>
      <c r="H143" s="217">
        <v>336</v>
      </c>
      <c r="I143" s="218"/>
      <c r="J143" s="219">
        <f>ROUND(I143*H143,2)</f>
        <v>0</v>
      </c>
      <c r="K143" s="215" t="s">
        <v>170</v>
      </c>
      <c r="L143" s="45"/>
      <c r="M143" s="220" t="s">
        <v>20</v>
      </c>
      <c r="N143" s="221" t="s">
        <v>48</v>
      </c>
      <c r="O143" s="85"/>
      <c r="P143" s="222">
        <f>O143*H143</f>
        <v>0</v>
      </c>
      <c r="Q143" s="222">
        <v>3.0000000000000001E-05</v>
      </c>
      <c r="R143" s="222">
        <f>Q143*H143</f>
        <v>0.01008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171</v>
      </c>
      <c r="AT143" s="224" t="s">
        <v>166</v>
      </c>
      <c r="AU143" s="224" t="s">
        <v>85</v>
      </c>
      <c r="AY143" s="18" t="s">
        <v>164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22</v>
      </c>
      <c r="BK143" s="225">
        <f>ROUND(I143*H143,2)</f>
        <v>0</v>
      </c>
      <c r="BL143" s="18" t="s">
        <v>171</v>
      </c>
      <c r="BM143" s="224" t="s">
        <v>1207</v>
      </c>
    </row>
    <row r="144" s="2" customFormat="1">
      <c r="A144" s="39"/>
      <c r="B144" s="40"/>
      <c r="C144" s="41"/>
      <c r="D144" s="226" t="s">
        <v>173</v>
      </c>
      <c r="E144" s="41"/>
      <c r="F144" s="227" t="s">
        <v>1208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173</v>
      </c>
      <c r="AU144" s="18" t="s">
        <v>85</v>
      </c>
    </row>
    <row r="145" s="13" customFormat="1">
      <c r="A145" s="13"/>
      <c r="B145" s="231"/>
      <c r="C145" s="232"/>
      <c r="D145" s="226" t="s">
        <v>175</v>
      </c>
      <c r="E145" s="233" t="s">
        <v>20</v>
      </c>
      <c r="F145" s="234" t="s">
        <v>1209</v>
      </c>
      <c r="G145" s="232"/>
      <c r="H145" s="233" t="s">
        <v>20</v>
      </c>
      <c r="I145" s="235"/>
      <c r="J145" s="232"/>
      <c r="K145" s="232"/>
      <c r="L145" s="236"/>
      <c r="M145" s="237"/>
      <c r="N145" s="238"/>
      <c r="O145" s="238"/>
      <c r="P145" s="238"/>
      <c r="Q145" s="238"/>
      <c r="R145" s="238"/>
      <c r="S145" s="238"/>
      <c r="T145" s="23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0" t="s">
        <v>175</v>
      </c>
      <c r="AU145" s="240" t="s">
        <v>85</v>
      </c>
      <c r="AV145" s="13" t="s">
        <v>22</v>
      </c>
      <c r="AW145" s="13" t="s">
        <v>39</v>
      </c>
      <c r="AX145" s="13" t="s">
        <v>77</v>
      </c>
      <c r="AY145" s="240" t="s">
        <v>164</v>
      </c>
    </row>
    <row r="146" s="14" customFormat="1">
      <c r="A146" s="14"/>
      <c r="B146" s="241"/>
      <c r="C146" s="242"/>
      <c r="D146" s="226" t="s">
        <v>175</v>
      </c>
      <c r="E146" s="243" t="s">
        <v>20</v>
      </c>
      <c r="F146" s="244" t="s">
        <v>1210</v>
      </c>
      <c r="G146" s="242"/>
      <c r="H146" s="245">
        <v>336</v>
      </c>
      <c r="I146" s="246"/>
      <c r="J146" s="242"/>
      <c r="K146" s="242"/>
      <c r="L146" s="247"/>
      <c r="M146" s="248"/>
      <c r="N146" s="249"/>
      <c r="O146" s="249"/>
      <c r="P146" s="249"/>
      <c r="Q146" s="249"/>
      <c r="R146" s="249"/>
      <c r="S146" s="249"/>
      <c r="T146" s="250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1" t="s">
        <v>175</v>
      </c>
      <c r="AU146" s="251" t="s">
        <v>85</v>
      </c>
      <c r="AV146" s="14" t="s">
        <v>85</v>
      </c>
      <c r="AW146" s="14" t="s">
        <v>39</v>
      </c>
      <c r="AX146" s="14" t="s">
        <v>22</v>
      </c>
      <c r="AY146" s="251" t="s">
        <v>164</v>
      </c>
    </row>
    <row r="147" s="2" customFormat="1" ht="14.4" customHeight="1">
      <c r="A147" s="39"/>
      <c r="B147" s="40"/>
      <c r="C147" s="213" t="s">
        <v>27</v>
      </c>
      <c r="D147" s="213" t="s">
        <v>166</v>
      </c>
      <c r="E147" s="214" t="s">
        <v>1211</v>
      </c>
      <c r="F147" s="215" t="s">
        <v>1212</v>
      </c>
      <c r="G147" s="216" t="s">
        <v>1206</v>
      </c>
      <c r="H147" s="217">
        <v>1344</v>
      </c>
      <c r="I147" s="218"/>
      <c r="J147" s="219">
        <f>ROUND(I147*H147,2)</f>
        <v>0</v>
      </c>
      <c r="K147" s="215" t="s">
        <v>170</v>
      </c>
      <c r="L147" s="45"/>
      <c r="M147" s="220" t="s">
        <v>20</v>
      </c>
      <c r="N147" s="221" t="s">
        <v>48</v>
      </c>
      <c r="O147" s="85"/>
      <c r="P147" s="222">
        <f>O147*H147</f>
        <v>0</v>
      </c>
      <c r="Q147" s="222">
        <v>4.0000000000000003E-05</v>
      </c>
      <c r="R147" s="222">
        <f>Q147*H147</f>
        <v>0.053760000000000002</v>
      </c>
      <c r="S147" s="222">
        <v>0</v>
      </c>
      <c r="T147" s="223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4" t="s">
        <v>171</v>
      </c>
      <c r="AT147" s="224" t="s">
        <v>166</v>
      </c>
      <c r="AU147" s="224" t="s">
        <v>85</v>
      </c>
      <c r="AY147" s="18" t="s">
        <v>164</v>
      </c>
      <c r="BE147" s="225">
        <f>IF(N147="základní",J147,0)</f>
        <v>0</v>
      </c>
      <c r="BF147" s="225">
        <f>IF(N147="snížená",J147,0)</f>
        <v>0</v>
      </c>
      <c r="BG147" s="225">
        <f>IF(N147="zákl. přenesená",J147,0)</f>
        <v>0</v>
      </c>
      <c r="BH147" s="225">
        <f>IF(N147="sníž. přenesená",J147,0)</f>
        <v>0</v>
      </c>
      <c r="BI147" s="225">
        <f>IF(N147="nulová",J147,0)</f>
        <v>0</v>
      </c>
      <c r="BJ147" s="18" t="s">
        <v>22</v>
      </c>
      <c r="BK147" s="225">
        <f>ROUND(I147*H147,2)</f>
        <v>0</v>
      </c>
      <c r="BL147" s="18" t="s">
        <v>171</v>
      </c>
      <c r="BM147" s="224" t="s">
        <v>1213</v>
      </c>
    </row>
    <row r="148" s="2" customFormat="1">
      <c r="A148" s="39"/>
      <c r="B148" s="40"/>
      <c r="C148" s="41"/>
      <c r="D148" s="226" t="s">
        <v>173</v>
      </c>
      <c r="E148" s="41"/>
      <c r="F148" s="227" t="s">
        <v>1214</v>
      </c>
      <c r="G148" s="41"/>
      <c r="H148" s="41"/>
      <c r="I148" s="228"/>
      <c r="J148" s="41"/>
      <c r="K148" s="41"/>
      <c r="L148" s="45"/>
      <c r="M148" s="229"/>
      <c r="N148" s="230"/>
      <c r="O148" s="85"/>
      <c r="P148" s="85"/>
      <c r="Q148" s="85"/>
      <c r="R148" s="85"/>
      <c r="S148" s="85"/>
      <c r="T148" s="86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T148" s="18" t="s">
        <v>173</v>
      </c>
      <c r="AU148" s="18" t="s">
        <v>85</v>
      </c>
    </row>
    <row r="149" s="13" customFormat="1">
      <c r="A149" s="13"/>
      <c r="B149" s="231"/>
      <c r="C149" s="232"/>
      <c r="D149" s="226" t="s">
        <v>175</v>
      </c>
      <c r="E149" s="233" t="s">
        <v>20</v>
      </c>
      <c r="F149" s="234" t="s">
        <v>1215</v>
      </c>
      <c r="G149" s="232"/>
      <c r="H149" s="233" t="s">
        <v>20</v>
      </c>
      <c r="I149" s="235"/>
      <c r="J149" s="232"/>
      <c r="K149" s="232"/>
      <c r="L149" s="236"/>
      <c r="M149" s="237"/>
      <c r="N149" s="238"/>
      <c r="O149" s="238"/>
      <c r="P149" s="238"/>
      <c r="Q149" s="238"/>
      <c r="R149" s="238"/>
      <c r="S149" s="238"/>
      <c r="T149" s="23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0" t="s">
        <v>175</v>
      </c>
      <c r="AU149" s="240" t="s">
        <v>85</v>
      </c>
      <c r="AV149" s="13" t="s">
        <v>22</v>
      </c>
      <c r="AW149" s="13" t="s">
        <v>39</v>
      </c>
      <c r="AX149" s="13" t="s">
        <v>77</v>
      </c>
      <c r="AY149" s="240" t="s">
        <v>164</v>
      </c>
    </row>
    <row r="150" s="14" customFormat="1">
      <c r="A150" s="14"/>
      <c r="B150" s="241"/>
      <c r="C150" s="242"/>
      <c r="D150" s="226" t="s">
        <v>175</v>
      </c>
      <c r="E150" s="243" t="s">
        <v>20</v>
      </c>
      <c r="F150" s="244" t="s">
        <v>1216</v>
      </c>
      <c r="G150" s="242"/>
      <c r="H150" s="245">
        <v>1344</v>
      </c>
      <c r="I150" s="246"/>
      <c r="J150" s="242"/>
      <c r="K150" s="242"/>
      <c r="L150" s="247"/>
      <c r="M150" s="248"/>
      <c r="N150" s="249"/>
      <c r="O150" s="249"/>
      <c r="P150" s="249"/>
      <c r="Q150" s="249"/>
      <c r="R150" s="249"/>
      <c r="S150" s="249"/>
      <c r="T150" s="250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1" t="s">
        <v>175</v>
      </c>
      <c r="AU150" s="251" t="s">
        <v>85</v>
      </c>
      <c r="AV150" s="14" t="s">
        <v>85</v>
      </c>
      <c r="AW150" s="14" t="s">
        <v>39</v>
      </c>
      <c r="AX150" s="14" t="s">
        <v>22</v>
      </c>
      <c r="AY150" s="251" t="s">
        <v>164</v>
      </c>
    </row>
    <row r="151" s="2" customFormat="1" ht="14.4" customHeight="1">
      <c r="A151" s="39"/>
      <c r="B151" s="40"/>
      <c r="C151" s="213" t="s">
        <v>250</v>
      </c>
      <c r="D151" s="213" t="s">
        <v>166</v>
      </c>
      <c r="E151" s="214" t="s">
        <v>1217</v>
      </c>
      <c r="F151" s="215" t="s">
        <v>1218</v>
      </c>
      <c r="G151" s="216" t="s">
        <v>1219</v>
      </c>
      <c r="H151" s="217">
        <v>14</v>
      </c>
      <c r="I151" s="218"/>
      <c r="J151" s="219">
        <f>ROUND(I151*H151,2)</f>
        <v>0</v>
      </c>
      <c r="K151" s="215" t="s">
        <v>170</v>
      </c>
      <c r="L151" s="45"/>
      <c r="M151" s="220" t="s">
        <v>20</v>
      </c>
      <c r="N151" s="221" t="s">
        <v>48</v>
      </c>
      <c r="O151" s="85"/>
      <c r="P151" s="222">
        <f>O151*H151</f>
        <v>0</v>
      </c>
      <c r="Q151" s="222">
        <v>0</v>
      </c>
      <c r="R151" s="222">
        <f>Q151*H151</f>
        <v>0</v>
      </c>
      <c r="S151" s="222">
        <v>0</v>
      </c>
      <c r="T151" s="223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4" t="s">
        <v>171</v>
      </c>
      <c r="AT151" s="224" t="s">
        <v>166</v>
      </c>
      <c r="AU151" s="224" t="s">
        <v>85</v>
      </c>
      <c r="AY151" s="18" t="s">
        <v>164</v>
      </c>
      <c r="BE151" s="225">
        <f>IF(N151="základní",J151,0)</f>
        <v>0</v>
      </c>
      <c r="BF151" s="225">
        <f>IF(N151="snížená",J151,0)</f>
        <v>0</v>
      </c>
      <c r="BG151" s="225">
        <f>IF(N151="zákl. přenesená",J151,0)</f>
        <v>0</v>
      </c>
      <c r="BH151" s="225">
        <f>IF(N151="sníž. přenesená",J151,0)</f>
        <v>0</v>
      </c>
      <c r="BI151" s="225">
        <f>IF(N151="nulová",J151,0)</f>
        <v>0</v>
      </c>
      <c r="BJ151" s="18" t="s">
        <v>22</v>
      </c>
      <c r="BK151" s="225">
        <f>ROUND(I151*H151,2)</f>
        <v>0</v>
      </c>
      <c r="BL151" s="18" t="s">
        <v>171</v>
      </c>
      <c r="BM151" s="224" t="s">
        <v>1220</v>
      </c>
    </row>
    <row r="152" s="2" customFormat="1">
      <c r="A152" s="39"/>
      <c r="B152" s="40"/>
      <c r="C152" s="41"/>
      <c r="D152" s="226" t="s">
        <v>173</v>
      </c>
      <c r="E152" s="41"/>
      <c r="F152" s="227" t="s">
        <v>1221</v>
      </c>
      <c r="G152" s="41"/>
      <c r="H152" s="41"/>
      <c r="I152" s="228"/>
      <c r="J152" s="41"/>
      <c r="K152" s="41"/>
      <c r="L152" s="45"/>
      <c r="M152" s="229"/>
      <c r="N152" s="230"/>
      <c r="O152" s="85"/>
      <c r="P152" s="85"/>
      <c r="Q152" s="85"/>
      <c r="R152" s="85"/>
      <c r="S152" s="85"/>
      <c r="T152" s="86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T152" s="18" t="s">
        <v>173</v>
      </c>
      <c r="AU152" s="18" t="s">
        <v>85</v>
      </c>
    </row>
    <row r="153" s="13" customFormat="1">
      <c r="A153" s="13"/>
      <c r="B153" s="231"/>
      <c r="C153" s="232"/>
      <c r="D153" s="226" t="s">
        <v>175</v>
      </c>
      <c r="E153" s="233" t="s">
        <v>20</v>
      </c>
      <c r="F153" s="234" t="s">
        <v>1209</v>
      </c>
      <c r="G153" s="232"/>
      <c r="H153" s="233" t="s">
        <v>20</v>
      </c>
      <c r="I153" s="235"/>
      <c r="J153" s="232"/>
      <c r="K153" s="232"/>
      <c r="L153" s="236"/>
      <c r="M153" s="237"/>
      <c r="N153" s="238"/>
      <c r="O153" s="238"/>
      <c r="P153" s="238"/>
      <c r="Q153" s="238"/>
      <c r="R153" s="238"/>
      <c r="S153" s="238"/>
      <c r="T153" s="239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0" t="s">
        <v>175</v>
      </c>
      <c r="AU153" s="240" t="s">
        <v>85</v>
      </c>
      <c r="AV153" s="13" t="s">
        <v>22</v>
      </c>
      <c r="AW153" s="13" t="s">
        <v>39</v>
      </c>
      <c r="AX153" s="13" t="s">
        <v>77</v>
      </c>
      <c r="AY153" s="240" t="s">
        <v>164</v>
      </c>
    </row>
    <row r="154" s="14" customFormat="1">
      <c r="A154" s="14"/>
      <c r="B154" s="241"/>
      <c r="C154" s="242"/>
      <c r="D154" s="226" t="s">
        <v>175</v>
      </c>
      <c r="E154" s="243" t="s">
        <v>20</v>
      </c>
      <c r="F154" s="244" t="s">
        <v>278</v>
      </c>
      <c r="G154" s="242"/>
      <c r="H154" s="245">
        <v>14</v>
      </c>
      <c r="I154" s="246"/>
      <c r="J154" s="242"/>
      <c r="K154" s="242"/>
      <c r="L154" s="247"/>
      <c r="M154" s="248"/>
      <c r="N154" s="249"/>
      <c r="O154" s="249"/>
      <c r="P154" s="249"/>
      <c r="Q154" s="249"/>
      <c r="R154" s="249"/>
      <c r="S154" s="249"/>
      <c r="T154" s="250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1" t="s">
        <v>175</v>
      </c>
      <c r="AU154" s="251" t="s">
        <v>85</v>
      </c>
      <c r="AV154" s="14" t="s">
        <v>85</v>
      </c>
      <c r="AW154" s="14" t="s">
        <v>39</v>
      </c>
      <c r="AX154" s="14" t="s">
        <v>22</v>
      </c>
      <c r="AY154" s="251" t="s">
        <v>164</v>
      </c>
    </row>
    <row r="155" s="2" customFormat="1" ht="14.4" customHeight="1">
      <c r="A155" s="39"/>
      <c r="B155" s="40"/>
      <c r="C155" s="213" t="s">
        <v>256</v>
      </c>
      <c r="D155" s="213" t="s">
        <v>166</v>
      </c>
      <c r="E155" s="214" t="s">
        <v>1222</v>
      </c>
      <c r="F155" s="215" t="s">
        <v>1223</v>
      </c>
      <c r="G155" s="216" t="s">
        <v>1219</v>
      </c>
      <c r="H155" s="217">
        <v>56</v>
      </c>
      <c r="I155" s="218"/>
      <c r="J155" s="219">
        <f>ROUND(I155*H155,2)</f>
        <v>0</v>
      </c>
      <c r="K155" s="215" t="s">
        <v>170</v>
      </c>
      <c r="L155" s="45"/>
      <c r="M155" s="220" t="s">
        <v>20</v>
      </c>
      <c r="N155" s="221" t="s">
        <v>48</v>
      </c>
      <c r="O155" s="85"/>
      <c r="P155" s="222">
        <f>O155*H155</f>
        <v>0</v>
      </c>
      <c r="Q155" s="222">
        <v>0</v>
      </c>
      <c r="R155" s="222">
        <f>Q155*H155</f>
        <v>0</v>
      </c>
      <c r="S155" s="222">
        <v>0</v>
      </c>
      <c r="T155" s="223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24" t="s">
        <v>171</v>
      </c>
      <c r="AT155" s="224" t="s">
        <v>166</v>
      </c>
      <c r="AU155" s="224" t="s">
        <v>85</v>
      </c>
      <c r="AY155" s="18" t="s">
        <v>164</v>
      </c>
      <c r="BE155" s="225">
        <f>IF(N155="základní",J155,0)</f>
        <v>0</v>
      </c>
      <c r="BF155" s="225">
        <f>IF(N155="snížená",J155,0)</f>
        <v>0</v>
      </c>
      <c r="BG155" s="225">
        <f>IF(N155="zákl. přenesená",J155,0)</f>
        <v>0</v>
      </c>
      <c r="BH155" s="225">
        <f>IF(N155="sníž. přenesená",J155,0)</f>
        <v>0</v>
      </c>
      <c r="BI155" s="225">
        <f>IF(N155="nulová",J155,0)</f>
        <v>0</v>
      </c>
      <c r="BJ155" s="18" t="s">
        <v>22</v>
      </c>
      <c r="BK155" s="225">
        <f>ROUND(I155*H155,2)</f>
        <v>0</v>
      </c>
      <c r="BL155" s="18" t="s">
        <v>171</v>
      </c>
      <c r="BM155" s="224" t="s">
        <v>1224</v>
      </c>
    </row>
    <row r="156" s="2" customFormat="1">
      <c r="A156" s="39"/>
      <c r="B156" s="40"/>
      <c r="C156" s="41"/>
      <c r="D156" s="226" t="s">
        <v>173</v>
      </c>
      <c r="E156" s="41"/>
      <c r="F156" s="227" t="s">
        <v>1225</v>
      </c>
      <c r="G156" s="41"/>
      <c r="H156" s="41"/>
      <c r="I156" s="228"/>
      <c r="J156" s="41"/>
      <c r="K156" s="41"/>
      <c r="L156" s="45"/>
      <c r="M156" s="229"/>
      <c r="N156" s="230"/>
      <c r="O156" s="85"/>
      <c r="P156" s="85"/>
      <c r="Q156" s="85"/>
      <c r="R156" s="85"/>
      <c r="S156" s="85"/>
      <c r="T156" s="86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T156" s="18" t="s">
        <v>173</v>
      </c>
      <c r="AU156" s="18" t="s">
        <v>85</v>
      </c>
    </row>
    <row r="157" s="13" customFormat="1">
      <c r="A157" s="13"/>
      <c r="B157" s="231"/>
      <c r="C157" s="232"/>
      <c r="D157" s="226" t="s">
        <v>175</v>
      </c>
      <c r="E157" s="233" t="s">
        <v>20</v>
      </c>
      <c r="F157" s="234" t="s">
        <v>1215</v>
      </c>
      <c r="G157" s="232"/>
      <c r="H157" s="233" t="s">
        <v>20</v>
      </c>
      <c r="I157" s="235"/>
      <c r="J157" s="232"/>
      <c r="K157" s="232"/>
      <c r="L157" s="236"/>
      <c r="M157" s="237"/>
      <c r="N157" s="238"/>
      <c r="O157" s="238"/>
      <c r="P157" s="238"/>
      <c r="Q157" s="238"/>
      <c r="R157" s="238"/>
      <c r="S157" s="238"/>
      <c r="T157" s="23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0" t="s">
        <v>175</v>
      </c>
      <c r="AU157" s="240" t="s">
        <v>85</v>
      </c>
      <c r="AV157" s="13" t="s">
        <v>22</v>
      </c>
      <c r="AW157" s="13" t="s">
        <v>39</v>
      </c>
      <c r="AX157" s="13" t="s">
        <v>77</v>
      </c>
      <c r="AY157" s="240" t="s">
        <v>164</v>
      </c>
    </row>
    <row r="158" s="14" customFormat="1">
      <c r="A158" s="14"/>
      <c r="B158" s="241"/>
      <c r="C158" s="242"/>
      <c r="D158" s="226" t="s">
        <v>175</v>
      </c>
      <c r="E158" s="243" t="s">
        <v>20</v>
      </c>
      <c r="F158" s="244" t="s">
        <v>1226</v>
      </c>
      <c r="G158" s="242"/>
      <c r="H158" s="245">
        <v>56</v>
      </c>
      <c r="I158" s="246"/>
      <c r="J158" s="242"/>
      <c r="K158" s="242"/>
      <c r="L158" s="247"/>
      <c r="M158" s="248"/>
      <c r="N158" s="249"/>
      <c r="O158" s="249"/>
      <c r="P158" s="249"/>
      <c r="Q158" s="249"/>
      <c r="R158" s="249"/>
      <c r="S158" s="249"/>
      <c r="T158" s="250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1" t="s">
        <v>175</v>
      </c>
      <c r="AU158" s="251" t="s">
        <v>85</v>
      </c>
      <c r="AV158" s="14" t="s">
        <v>85</v>
      </c>
      <c r="AW158" s="14" t="s">
        <v>39</v>
      </c>
      <c r="AX158" s="14" t="s">
        <v>22</v>
      </c>
      <c r="AY158" s="251" t="s">
        <v>164</v>
      </c>
    </row>
    <row r="159" s="2" customFormat="1" ht="14.4" customHeight="1">
      <c r="A159" s="39"/>
      <c r="B159" s="40"/>
      <c r="C159" s="213" t="s">
        <v>269</v>
      </c>
      <c r="D159" s="213" t="s">
        <v>166</v>
      </c>
      <c r="E159" s="214" t="s">
        <v>842</v>
      </c>
      <c r="F159" s="215" t="s">
        <v>843</v>
      </c>
      <c r="G159" s="216" t="s">
        <v>169</v>
      </c>
      <c r="H159" s="217">
        <v>840</v>
      </c>
      <c r="I159" s="218"/>
      <c r="J159" s="219">
        <f>ROUND(I159*H159,2)</f>
        <v>0</v>
      </c>
      <c r="K159" s="215" t="s">
        <v>170</v>
      </c>
      <c r="L159" s="45"/>
      <c r="M159" s="220" t="s">
        <v>20</v>
      </c>
      <c r="N159" s="221" t="s">
        <v>48</v>
      </c>
      <c r="O159" s="85"/>
      <c r="P159" s="222">
        <f>O159*H159</f>
        <v>0</v>
      </c>
      <c r="Q159" s="222">
        <v>0</v>
      </c>
      <c r="R159" s="222">
        <f>Q159*H159</f>
        <v>0</v>
      </c>
      <c r="S159" s="222">
        <v>0</v>
      </c>
      <c r="T159" s="223">
        <f>S159*H159</f>
        <v>0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4" t="s">
        <v>171</v>
      </c>
      <c r="AT159" s="224" t="s">
        <v>166</v>
      </c>
      <c r="AU159" s="224" t="s">
        <v>85</v>
      </c>
      <c r="AY159" s="18" t="s">
        <v>164</v>
      </c>
      <c r="BE159" s="225">
        <f>IF(N159="základní",J159,0)</f>
        <v>0</v>
      </c>
      <c r="BF159" s="225">
        <f>IF(N159="snížená",J159,0)</f>
        <v>0</v>
      </c>
      <c r="BG159" s="225">
        <f>IF(N159="zákl. přenesená",J159,0)</f>
        <v>0</v>
      </c>
      <c r="BH159" s="225">
        <f>IF(N159="sníž. přenesená",J159,0)</f>
        <v>0</v>
      </c>
      <c r="BI159" s="225">
        <f>IF(N159="nulová",J159,0)</f>
        <v>0</v>
      </c>
      <c r="BJ159" s="18" t="s">
        <v>22</v>
      </c>
      <c r="BK159" s="225">
        <f>ROUND(I159*H159,2)</f>
        <v>0</v>
      </c>
      <c r="BL159" s="18" t="s">
        <v>171</v>
      </c>
      <c r="BM159" s="224" t="s">
        <v>1227</v>
      </c>
    </row>
    <row r="160" s="2" customFormat="1">
      <c r="A160" s="39"/>
      <c r="B160" s="40"/>
      <c r="C160" s="41"/>
      <c r="D160" s="226" t="s">
        <v>173</v>
      </c>
      <c r="E160" s="41"/>
      <c r="F160" s="227" t="s">
        <v>845</v>
      </c>
      <c r="G160" s="41"/>
      <c r="H160" s="41"/>
      <c r="I160" s="228"/>
      <c r="J160" s="41"/>
      <c r="K160" s="41"/>
      <c r="L160" s="45"/>
      <c r="M160" s="229"/>
      <c r="N160" s="230"/>
      <c r="O160" s="85"/>
      <c r="P160" s="85"/>
      <c r="Q160" s="85"/>
      <c r="R160" s="85"/>
      <c r="S160" s="85"/>
      <c r="T160" s="86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T160" s="18" t="s">
        <v>173</v>
      </c>
      <c r="AU160" s="18" t="s">
        <v>85</v>
      </c>
    </row>
    <row r="161" s="13" customFormat="1">
      <c r="A161" s="13"/>
      <c r="B161" s="231"/>
      <c r="C161" s="232"/>
      <c r="D161" s="226" t="s">
        <v>175</v>
      </c>
      <c r="E161" s="233" t="s">
        <v>20</v>
      </c>
      <c r="F161" s="234" t="s">
        <v>846</v>
      </c>
      <c r="G161" s="232"/>
      <c r="H161" s="233" t="s">
        <v>20</v>
      </c>
      <c r="I161" s="235"/>
      <c r="J161" s="232"/>
      <c r="K161" s="232"/>
      <c r="L161" s="236"/>
      <c r="M161" s="237"/>
      <c r="N161" s="238"/>
      <c r="O161" s="238"/>
      <c r="P161" s="238"/>
      <c r="Q161" s="238"/>
      <c r="R161" s="238"/>
      <c r="S161" s="238"/>
      <c r="T161" s="23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0" t="s">
        <v>175</v>
      </c>
      <c r="AU161" s="240" t="s">
        <v>85</v>
      </c>
      <c r="AV161" s="13" t="s">
        <v>22</v>
      </c>
      <c r="AW161" s="13" t="s">
        <v>39</v>
      </c>
      <c r="AX161" s="13" t="s">
        <v>77</v>
      </c>
      <c r="AY161" s="240" t="s">
        <v>164</v>
      </c>
    </row>
    <row r="162" s="13" customFormat="1">
      <c r="A162" s="13"/>
      <c r="B162" s="231"/>
      <c r="C162" s="232"/>
      <c r="D162" s="226" t="s">
        <v>175</v>
      </c>
      <c r="E162" s="233" t="s">
        <v>20</v>
      </c>
      <c r="F162" s="234" t="s">
        <v>1228</v>
      </c>
      <c r="G162" s="232"/>
      <c r="H162" s="233" t="s">
        <v>20</v>
      </c>
      <c r="I162" s="235"/>
      <c r="J162" s="232"/>
      <c r="K162" s="232"/>
      <c r="L162" s="236"/>
      <c r="M162" s="237"/>
      <c r="N162" s="238"/>
      <c r="O162" s="238"/>
      <c r="P162" s="238"/>
      <c r="Q162" s="238"/>
      <c r="R162" s="238"/>
      <c r="S162" s="238"/>
      <c r="T162" s="239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0" t="s">
        <v>175</v>
      </c>
      <c r="AU162" s="240" t="s">
        <v>85</v>
      </c>
      <c r="AV162" s="13" t="s">
        <v>22</v>
      </c>
      <c r="AW162" s="13" t="s">
        <v>39</v>
      </c>
      <c r="AX162" s="13" t="s">
        <v>77</v>
      </c>
      <c r="AY162" s="240" t="s">
        <v>164</v>
      </c>
    </row>
    <row r="163" s="14" customFormat="1">
      <c r="A163" s="14"/>
      <c r="B163" s="241"/>
      <c r="C163" s="242"/>
      <c r="D163" s="226" t="s">
        <v>175</v>
      </c>
      <c r="E163" s="243" t="s">
        <v>20</v>
      </c>
      <c r="F163" s="244" t="s">
        <v>1229</v>
      </c>
      <c r="G163" s="242"/>
      <c r="H163" s="245">
        <v>840</v>
      </c>
      <c r="I163" s="246"/>
      <c r="J163" s="242"/>
      <c r="K163" s="242"/>
      <c r="L163" s="247"/>
      <c r="M163" s="248"/>
      <c r="N163" s="249"/>
      <c r="O163" s="249"/>
      <c r="P163" s="249"/>
      <c r="Q163" s="249"/>
      <c r="R163" s="249"/>
      <c r="S163" s="249"/>
      <c r="T163" s="250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1" t="s">
        <v>175</v>
      </c>
      <c r="AU163" s="251" t="s">
        <v>85</v>
      </c>
      <c r="AV163" s="14" t="s">
        <v>85</v>
      </c>
      <c r="AW163" s="14" t="s">
        <v>39</v>
      </c>
      <c r="AX163" s="14" t="s">
        <v>77</v>
      </c>
      <c r="AY163" s="251" t="s">
        <v>164</v>
      </c>
    </row>
    <row r="164" s="15" customFormat="1">
      <c r="A164" s="15"/>
      <c r="B164" s="252"/>
      <c r="C164" s="253"/>
      <c r="D164" s="226" t="s">
        <v>175</v>
      </c>
      <c r="E164" s="254" t="s">
        <v>20</v>
      </c>
      <c r="F164" s="255" t="s">
        <v>225</v>
      </c>
      <c r="G164" s="253"/>
      <c r="H164" s="256">
        <v>840</v>
      </c>
      <c r="I164" s="257"/>
      <c r="J164" s="253"/>
      <c r="K164" s="253"/>
      <c r="L164" s="258"/>
      <c r="M164" s="259"/>
      <c r="N164" s="260"/>
      <c r="O164" s="260"/>
      <c r="P164" s="260"/>
      <c r="Q164" s="260"/>
      <c r="R164" s="260"/>
      <c r="S164" s="260"/>
      <c r="T164" s="261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T164" s="262" t="s">
        <v>175</v>
      </c>
      <c r="AU164" s="262" t="s">
        <v>85</v>
      </c>
      <c r="AV164" s="15" t="s">
        <v>171</v>
      </c>
      <c r="AW164" s="15" t="s">
        <v>39</v>
      </c>
      <c r="AX164" s="15" t="s">
        <v>22</v>
      </c>
      <c r="AY164" s="262" t="s">
        <v>164</v>
      </c>
    </row>
    <row r="165" s="2" customFormat="1" ht="14.4" customHeight="1">
      <c r="A165" s="39"/>
      <c r="B165" s="40"/>
      <c r="C165" s="213" t="s">
        <v>278</v>
      </c>
      <c r="D165" s="213" t="s">
        <v>166</v>
      </c>
      <c r="E165" s="214" t="s">
        <v>1230</v>
      </c>
      <c r="F165" s="215" t="s">
        <v>1231</v>
      </c>
      <c r="G165" s="216" t="s">
        <v>180</v>
      </c>
      <c r="H165" s="217">
        <v>385</v>
      </c>
      <c r="I165" s="218"/>
      <c r="J165" s="219">
        <f>ROUND(I165*H165,2)</f>
        <v>0</v>
      </c>
      <c r="K165" s="215" t="s">
        <v>170</v>
      </c>
      <c r="L165" s="45"/>
      <c r="M165" s="220" t="s">
        <v>20</v>
      </c>
      <c r="N165" s="221" t="s">
        <v>48</v>
      </c>
      <c r="O165" s="85"/>
      <c r="P165" s="222">
        <f>O165*H165</f>
        <v>0</v>
      </c>
      <c r="Q165" s="222">
        <v>0</v>
      </c>
      <c r="R165" s="222">
        <f>Q165*H165</f>
        <v>0</v>
      </c>
      <c r="S165" s="222">
        <v>0</v>
      </c>
      <c r="T165" s="223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4" t="s">
        <v>171</v>
      </c>
      <c r="AT165" s="224" t="s">
        <v>166</v>
      </c>
      <c r="AU165" s="224" t="s">
        <v>85</v>
      </c>
      <c r="AY165" s="18" t="s">
        <v>164</v>
      </c>
      <c r="BE165" s="225">
        <f>IF(N165="základní",J165,0)</f>
        <v>0</v>
      </c>
      <c r="BF165" s="225">
        <f>IF(N165="snížená",J165,0)</f>
        <v>0</v>
      </c>
      <c r="BG165" s="225">
        <f>IF(N165="zákl. přenesená",J165,0)</f>
        <v>0</v>
      </c>
      <c r="BH165" s="225">
        <f>IF(N165="sníž. přenesená",J165,0)</f>
        <v>0</v>
      </c>
      <c r="BI165" s="225">
        <f>IF(N165="nulová",J165,0)</f>
        <v>0</v>
      </c>
      <c r="BJ165" s="18" t="s">
        <v>22</v>
      </c>
      <c r="BK165" s="225">
        <f>ROUND(I165*H165,2)</f>
        <v>0</v>
      </c>
      <c r="BL165" s="18" t="s">
        <v>171</v>
      </c>
      <c r="BM165" s="224" t="s">
        <v>1232</v>
      </c>
    </row>
    <row r="166" s="2" customFormat="1">
      <c r="A166" s="39"/>
      <c r="B166" s="40"/>
      <c r="C166" s="41"/>
      <c r="D166" s="226" t="s">
        <v>173</v>
      </c>
      <c r="E166" s="41"/>
      <c r="F166" s="227" t="s">
        <v>1233</v>
      </c>
      <c r="G166" s="41"/>
      <c r="H166" s="41"/>
      <c r="I166" s="228"/>
      <c r="J166" s="41"/>
      <c r="K166" s="41"/>
      <c r="L166" s="45"/>
      <c r="M166" s="229"/>
      <c r="N166" s="230"/>
      <c r="O166" s="85"/>
      <c r="P166" s="85"/>
      <c r="Q166" s="85"/>
      <c r="R166" s="85"/>
      <c r="S166" s="85"/>
      <c r="T166" s="86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T166" s="18" t="s">
        <v>173</v>
      </c>
      <c r="AU166" s="18" t="s">
        <v>85</v>
      </c>
    </row>
    <row r="167" s="13" customFormat="1">
      <c r="A167" s="13"/>
      <c r="B167" s="231"/>
      <c r="C167" s="232"/>
      <c r="D167" s="226" t="s">
        <v>175</v>
      </c>
      <c r="E167" s="233" t="s">
        <v>20</v>
      </c>
      <c r="F167" s="234" t="s">
        <v>1234</v>
      </c>
      <c r="G167" s="232"/>
      <c r="H167" s="233" t="s">
        <v>20</v>
      </c>
      <c r="I167" s="235"/>
      <c r="J167" s="232"/>
      <c r="K167" s="232"/>
      <c r="L167" s="236"/>
      <c r="M167" s="237"/>
      <c r="N167" s="238"/>
      <c r="O167" s="238"/>
      <c r="P167" s="238"/>
      <c r="Q167" s="238"/>
      <c r="R167" s="238"/>
      <c r="S167" s="238"/>
      <c r="T167" s="239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0" t="s">
        <v>175</v>
      </c>
      <c r="AU167" s="240" t="s">
        <v>85</v>
      </c>
      <c r="AV167" s="13" t="s">
        <v>22</v>
      </c>
      <c r="AW167" s="13" t="s">
        <v>39</v>
      </c>
      <c r="AX167" s="13" t="s">
        <v>77</v>
      </c>
      <c r="AY167" s="240" t="s">
        <v>164</v>
      </c>
    </row>
    <row r="168" s="14" customFormat="1">
      <c r="A168" s="14"/>
      <c r="B168" s="241"/>
      <c r="C168" s="242"/>
      <c r="D168" s="226" t="s">
        <v>175</v>
      </c>
      <c r="E168" s="243" t="s">
        <v>20</v>
      </c>
      <c r="F168" s="244" t="s">
        <v>1235</v>
      </c>
      <c r="G168" s="242"/>
      <c r="H168" s="245">
        <v>385</v>
      </c>
      <c r="I168" s="246"/>
      <c r="J168" s="242"/>
      <c r="K168" s="242"/>
      <c r="L168" s="247"/>
      <c r="M168" s="248"/>
      <c r="N168" s="249"/>
      <c r="O168" s="249"/>
      <c r="P168" s="249"/>
      <c r="Q168" s="249"/>
      <c r="R168" s="249"/>
      <c r="S168" s="249"/>
      <c r="T168" s="250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1" t="s">
        <v>175</v>
      </c>
      <c r="AU168" s="251" t="s">
        <v>85</v>
      </c>
      <c r="AV168" s="14" t="s">
        <v>85</v>
      </c>
      <c r="AW168" s="14" t="s">
        <v>39</v>
      </c>
      <c r="AX168" s="14" t="s">
        <v>22</v>
      </c>
      <c r="AY168" s="251" t="s">
        <v>164</v>
      </c>
    </row>
    <row r="169" s="2" customFormat="1" ht="14.4" customHeight="1">
      <c r="A169" s="39"/>
      <c r="B169" s="40"/>
      <c r="C169" s="213" t="s">
        <v>8</v>
      </c>
      <c r="D169" s="213" t="s">
        <v>166</v>
      </c>
      <c r="E169" s="214" t="s">
        <v>201</v>
      </c>
      <c r="F169" s="215" t="s">
        <v>202</v>
      </c>
      <c r="G169" s="216" t="s">
        <v>180</v>
      </c>
      <c r="H169" s="217">
        <v>58</v>
      </c>
      <c r="I169" s="218"/>
      <c r="J169" s="219">
        <f>ROUND(I169*H169,2)</f>
        <v>0</v>
      </c>
      <c r="K169" s="215" t="s">
        <v>170</v>
      </c>
      <c r="L169" s="45"/>
      <c r="M169" s="220" t="s">
        <v>20</v>
      </c>
      <c r="N169" s="221" t="s">
        <v>48</v>
      </c>
      <c r="O169" s="85"/>
      <c r="P169" s="222">
        <f>O169*H169</f>
        <v>0</v>
      </c>
      <c r="Q169" s="222">
        <v>0</v>
      </c>
      <c r="R169" s="222">
        <f>Q169*H169</f>
        <v>0</v>
      </c>
      <c r="S169" s="222">
        <v>0</v>
      </c>
      <c r="T169" s="223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4" t="s">
        <v>171</v>
      </c>
      <c r="AT169" s="224" t="s">
        <v>166</v>
      </c>
      <c r="AU169" s="224" t="s">
        <v>85</v>
      </c>
      <c r="AY169" s="18" t="s">
        <v>164</v>
      </c>
      <c r="BE169" s="225">
        <f>IF(N169="základní",J169,0)</f>
        <v>0</v>
      </c>
      <c r="BF169" s="225">
        <f>IF(N169="snížená",J169,0)</f>
        <v>0</v>
      </c>
      <c r="BG169" s="225">
        <f>IF(N169="zákl. přenesená",J169,0)</f>
        <v>0</v>
      </c>
      <c r="BH169" s="225">
        <f>IF(N169="sníž. přenesená",J169,0)</f>
        <v>0</v>
      </c>
      <c r="BI169" s="225">
        <f>IF(N169="nulová",J169,0)</f>
        <v>0</v>
      </c>
      <c r="BJ169" s="18" t="s">
        <v>22</v>
      </c>
      <c r="BK169" s="225">
        <f>ROUND(I169*H169,2)</f>
        <v>0</v>
      </c>
      <c r="BL169" s="18" t="s">
        <v>171</v>
      </c>
      <c r="BM169" s="224" t="s">
        <v>1236</v>
      </c>
    </row>
    <row r="170" s="2" customFormat="1">
      <c r="A170" s="39"/>
      <c r="B170" s="40"/>
      <c r="C170" s="41"/>
      <c r="D170" s="226" t="s">
        <v>173</v>
      </c>
      <c r="E170" s="41"/>
      <c r="F170" s="227" t="s">
        <v>204</v>
      </c>
      <c r="G170" s="41"/>
      <c r="H170" s="41"/>
      <c r="I170" s="228"/>
      <c r="J170" s="41"/>
      <c r="K170" s="41"/>
      <c r="L170" s="45"/>
      <c r="M170" s="229"/>
      <c r="N170" s="230"/>
      <c r="O170" s="85"/>
      <c r="P170" s="85"/>
      <c r="Q170" s="85"/>
      <c r="R170" s="85"/>
      <c r="S170" s="85"/>
      <c r="T170" s="86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T170" s="18" t="s">
        <v>173</v>
      </c>
      <c r="AU170" s="18" t="s">
        <v>85</v>
      </c>
    </row>
    <row r="171" s="13" customFormat="1">
      <c r="A171" s="13"/>
      <c r="B171" s="231"/>
      <c r="C171" s="232"/>
      <c r="D171" s="226" t="s">
        <v>175</v>
      </c>
      <c r="E171" s="233" t="s">
        <v>20</v>
      </c>
      <c r="F171" s="234" t="s">
        <v>1237</v>
      </c>
      <c r="G171" s="232"/>
      <c r="H171" s="233" t="s">
        <v>20</v>
      </c>
      <c r="I171" s="235"/>
      <c r="J171" s="232"/>
      <c r="K171" s="232"/>
      <c r="L171" s="236"/>
      <c r="M171" s="237"/>
      <c r="N171" s="238"/>
      <c r="O171" s="238"/>
      <c r="P171" s="238"/>
      <c r="Q171" s="238"/>
      <c r="R171" s="238"/>
      <c r="S171" s="238"/>
      <c r="T171" s="23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0" t="s">
        <v>175</v>
      </c>
      <c r="AU171" s="240" t="s">
        <v>85</v>
      </c>
      <c r="AV171" s="13" t="s">
        <v>22</v>
      </c>
      <c r="AW171" s="13" t="s">
        <v>39</v>
      </c>
      <c r="AX171" s="13" t="s">
        <v>77</v>
      </c>
      <c r="AY171" s="240" t="s">
        <v>164</v>
      </c>
    </row>
    <row r="172" s="13" customFormat="1">
      <c r="A172" s="13"/>
      <c r="B172" s="231"/>
      <c r="C172" s="232"/>
      <c r="D172" s="226" t="s">
        <v>175</v>
      </c>
      <c r="E172" s="233" t="s">
        <v>20</v>
      </c>
      <c r="F172" s="234" t="s">
        <v>1238</v>
      </c>
      <c r="G172" s="232"/>
      <c r="H172" s="233" t="s">
        <v>20</v>
      </c>
      <c r="I172" s="235"/>
      <c r="J172" s="232"/>
      <c r="K172" s="232"/>
      <c r="L172" s="236"/>
      <c r="M172" s="237"/>
      <c r="N172" s="238"/>
      <c r="O172" s="238"/>
      <c r="P172" s="238"/>
      <c r="Q172" s="238"/>
      <c r="R172" s="238"/>
      <c r="S172" s="238"/>
      <c r="T172" s="239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0" t="s">
        <v>175</v>
      </c>
      <c r="AU172" s="240" t="s">
        <v>85</v>
      </c>
      <c r="AV172" s="13" t="s">
        <v>22</v>
      </c>
      <c r="AW172" s="13" t="s">
        <v>39</v>
      </c>
      <c r="AX172" s="13" t="s">
        <v>77</v>
      </c>
      <c r="AY172" s="240" t="s">
        <v>164</v>
      </c>
    </row>
    <row r="173" s="14" customFormat="1">
      <c r="A173" s="14"/>
      <c r="B173" s="241"/>
      <c r="C173" s="242"/>
      <c r="D173" s="226" t="s">
        <v>175</v>
      </c>
      <c r="E173" s="243" t="s">
        <v>20</v>
      </c>
      <c r="F173" s="244" t="s">
        <v>1239</v>
      </c>
      <c r="G173" s="242"/>
      <c r="H173" s="245">
        <v>38</v>
      </c>
      <c r="I173" s="246"/>
      <c r="J173" s="242"/>
      <c r="K173" s="242"/>
      <c r="L173" s="247"/>
      <c r="M173" s="248"/>
      <c r="N173" s="249"/>
      <c r="O173" s="249"/>
      <c r="P173" s="249"/>
      <c r="Q173" s="249"/>
      <c r="R173" s="249"/>
      <c r="S173" s="249"/>
      <c r="T173" s="250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1" t="s">
        <v>175</v>
      </c>
      <c r="AU173" s="251" t="s">
        <v>85</v>
      </c>
      <c r="AV173" s="14" t="s">
        <v>85</v>
      </c>
      <c r="AW173" s="14" t="s">
        <v>39</v>
      </c>
      <c r="AX173" s="14" t="s">
        <v>77</v>
      </c>
      <c r="AY173" s="251" t="s">
        <v>164</v>
      </c>
    </row>
    <row r="174" s="13" customFormat="1">
      <c r="A174" s="13"/>
      <c r="B174" s="231"/>
      <c r="C174" s="232"/>
      <c r="D174" s="226" t="s">
        <v>175</v>
      </c>
      <c r="E174" s="233" t="s">
        <v>20</v>
      </c>
      <c r="F174" s="234" t="s">
        <v>1240</v>
      </c>
      <c r="G174" s="232"/>
      <c r="H174" s="233" t="s">
        <v>20</v>
      </c>
      <c r="I174" s="235"/>
      <c r="J174" s="232"/>
      <c r="K174" s="232"/>
      <c r="L174" s="236"/>
      <c r="M174" s="237"/>
      <c r="N174" s="238"/>
      <c r="O174" s="238"/>
      <c r="P174" s="238"/>
      <c r="Q174" s="238"/>
      <c r="R174" s="238"/>
      <c r="S174" s="238"/>
      <c r="T174" s="239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0" t="s">
        <v>175</v>
      </c>
      <c r="AU174" s="240" t="s">
        <v>85</v>
      </c>
      <c r="AV174" s="13" t="s">
        <v>22</v>
      </c>
      <c r="AW174" s="13" t="s">
        <v>39</v>
      </c>
      <c r="AX174" s="13" t="s">
        <v>77</v>
      </c>
      <c r="AY174" s="240" t="s">
        <v>164</v>
      </c>
    </row>
    <row r="175" s="14" customFormat="1">
      <c r="A175" s="14"/>
      <c r="B175" s="241"/>
      <c r="C175" s="242"/>
      <c r="D175" s="226" t="s">
        <v>175</v>
      </c>
      <c r="E175" s="243" t="s">
        <v>20</v>
      </c>
      <c r="F175" s="244" t="s">
        <v>1241</v>
      </c>
      <c r="G175" s="242"/>
      <c r="H175" s="245">
        <v>20</v>
      </c>
      <c r="I175" s="246"/>
      <c r="J175" s="242"/>
      <c r="K175" s="242"/>
      <c r="L175" s="247"/>
      <c r="M175" s="248"/>
      <c r="N175" s="249"/>
      <c r="O175" s="249"/>
      <c r="P175" s="249"/>
      <c r="Q175" s="249"/>
      <c r="R175" s="249"/>
      <c r="S175" s="249"/>
      <c r="T175" s="250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1" t="s">
        <v>175</v>
      </c>
      <c r="AU175" s="251" t="s">
        <v>85</v>
      </c>
      <c r="AV175" s="14" t="s">
        <v>85</v>
      </c>
      <c r="AW175" s="14" t="s">
        <v>39</v>
      </c>
      <c r="AX175" s="14" t="s">
        <v>77</v>
      </c>
      <c r="AY175" s="251" t="s">
        <v>164</v>
      </c>
    </row>
    <row r="176" s="15" customFormat="1">
      <c r="A176" s="15"/>
      <c r="B176" s="252"/>
      <c r="C176" s="253"/>
      <c r="D176" s="226" t="s">
        <v>175</v>
      </c>
      <c r="E176" s="254" t="s">
        <v>20</v>
      </c>
      <c r="F176" s="255" t="s">
        <v>225</v>
      </c>
      <c r="G176" s="253"/>
      <c r="H176" s="256">
        <v>58</v>
      </c>
      <c r="I176" s="257"/>
      <c r="J176" s="253"/>
      <c r="K176" s="253"/>
      <c r="L176" s="258"/>
      <c r="M176" s="259"/>
      <c r="N176" s="260"/>
      <c r="O176" s="260"/>
      <c r="P176" s="260"/>
      <c r="Q176" s="260"/>
      <c r="R176" s="260"/>
      <c r="S176" s="260"/>
      <c r="T176" s="261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62" t="s">
        <v>175</v>
      </c>
      <c r="AU176" s="262" t="s">
        <v>85</v>
      </c>
      <c r="AV176" s="15" t="s">
        <v>171</v>
      </c>
      <c r="AW176" s="15" t="s">
        <v>39</v>
      </c>
      <c r="AX176" s="15" t="s">
        <v>22</v>
      </c>
      <c r="AY176" s="262" t="s">
        <v>164</v>
      </c>
    </row>
    <row r="177" s="2" customFormat="1" ht="14.4" customHeight="1">
      <c r="A177" s="39"/>
      <c r="B177" s="40"/>
      <c r="C177" s="213" t="s">
        <v>291</v>
      </c>
      <c r="D177" s="213" t="s">
        <v>166</v>
      </c>
      <c r="E177" s="214" t="s">
        <v>1242</v>
      </c>
      <c r="F177" s="215" t="s">
        <v>1243</v>
      </c>
      <c r="G177" s="216" t="s">
        <v>180</v>
      </c>
      <c r="H177" s="217">
        <v>95</v>
      </c>
      <c r="I177" s="218"/>
      <c r="J177" s="219">
        <f>ROUND(I177*H177,2)</f>
        <v>0</v>
      </c>
      <c r="K177" s="215" t="s">
        <v>170</v>
      </c>
      <c r="L177" s="45"/>
      <c r="M177" s="220" t="s">
        <v>20</v>
      </c>
      <c r="N177" s="221" t="s">
        <v>48</v>
      </c>
      <c r="O177" s="85"/>
      <c r="P177" s="222">
        <f>O177*H177</f>
        <v>0</v>
      </c>
      <c r="Q177" s="222">
        <v>0</v>
      </c>
      <c r="R177" s="222">
        <f>Q177*H177</f>
        <v>0</v>
      </c>
      <c r="S177" s="222">
        <v>0</v>
      </c>
      <c r="T177" s="22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171</v>
      </c>
      <c r="AT177" s="224" t="s">
        <v>166</v>
      </c>
      <c r="AU177" s="224" t="s">
        <v>85</v>
      </c>
      <c r="AY177" s="18" t="s">
        <v>164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22</v>
      </c>
      <c r="BK177" s="225">
        <f>ROUND(I177*H177,2)</f>
        <v>0</v>
      </c>
      <c r="BL177" s="18" t="s">
        <v>171</v>
      </c>
      <c r="BM177" s="224" t="s">
        <v>1244</v>
      </c>
    </row>
    <row r="178" s="2" customFormat="1">
      <c r="A178" s="39"/>
      <c r="B178" s="40"/>
      <c r="C178" s="41"/>
      <c r="D178" s="226" t="s">
        <v>173</v>
      </c>
      <c r="E178" s="41"/>
      <c r="F178" s="227" t="s">
        <v>1245</v>
      </c>
      <c r="G178" s="41"/>
      <c r="H178" s="41"/>
      <c r="I178" s="228"/>
      <c r="J178" s="41"/>
      <c r="K178" s="41"/>
      <c r="L178" s="45"/>
      <c r="M178" s="229"/>
      <c r="N178" s="230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173</v>
      </c>
      <c r="AU178" s="18" t="s">
        <v>85</v>
      </c>
    </row>
    <row r="179" s="13" customFormat="1">
      <c r="A179" s="13"/>
      <c r="B179" s="231"/>
      <c r="C179" s="232"/>
      <c r="D179" s="226" t="s">
        <v>175</v>
      </c>
      <c r="E179" s="233" t="s">
        <v>20</v>
      </c>
      <c r="F179" s="234" t="s">
        <v>1246</v>
      </c>
      <c r="G179" s="232"/>
      <c r="H179" s="233" t="s">
        <v>20</v>
      </c>
      <c r="I179" s="235"/>
      <c r="J179" s="232"/>
      <c r="K179" s="232"/>
      <c r="L179" s="236"/>
      <c r="M179" s="237"/>
      <c r="N179" s="238"/>
      <c r="O179" s="238"/>
      <c r="P179" s="238"/>
      <c r="Q179" s="238"/>
      <c r="R179" s="238"/>
      <c r="S179" s="238"/>
      <c r="T179" s="239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0" t="s">
        <v>175</v>
      </c>
      <c r="AU179" s="240" t="s">
        <v>85</v>
      </c>
      <c r="AV179" s="13" t="s">
        <v>22</v>
      </c>
      <c r="AW179" s="13" t="s">
        <v>39</v>
      </c>
      <c r="AX179" s="13" t="s">
        <v>77</v>
      </c>
      <c r="AY179" s="240" t="s">
        <v>164</v>
      </c>
    </row>
    <row r="180" s="14" customFormat="1">
      <c r="A180" s="14"/>
      <c r="B180" s="241"/>
      <c r="C180" s="242"/>
      <c r="D180" s="226" t="s">
        <v>175</v>
      </c>
      <c r="E180" s="243" t="s">
        <v>20</v>
      </c>
      <c r="F180" s="244" t="s">
        <v>1247</v>
      </c>
      <c r="G180" s="242"/>
      <c r="H180" s="245">
        <v>95</v>
      </c>
      <c r="I180" s="246"/>
      <c r="J180" s="242"/>
      <c r="K180" s="242"/>
      <c r="L180" s="247"/>
      <c r="M180" s="248"/>
      <c r="N180" s="249"/>
      <c r="O180" s="249"/>
      <c r="P180" s="249"/>
      <c r="Q180" s="249"/>
      <c r="R180" s="249"/>
      <c r="S180" s="249"/>
      <c r="T180" s="250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1" t="s">
        <v>175</v>
      </c>
      <c r="AU180" s="251" t="s">
        <v>85</v>
      </c>
      <c r="AV180" s="14" t="s">
        <v>85</v>
      </c>
      <c r="AW180" s="14" t="s">
        <v>39</v>
      </c>
      <c r="AX180" s="14" t="s">
        <v>22</v>
      </c>
      <c r="AY180" s="251" t="s">
        <v>164</v>
      </c>
    </row>
    <row r="181" s="2" customFormat="1" ht="14.4" customHeight="1">
      <c r="A181" s="39"/>
      <c r="B181" s="40"/>
      <c r="C181" s="213" t="s">
        <v>298</v>
      </c>
      <c r="D181" s="213" t="s">
        <v>166</v>
      </c>
      <c r="E181" s="214" t="s">
        <v>1248</v>
      </c>
      <c r="F181" s="215" t="s">
        <v>1249</v>
      </c>
      <c r="G181" s="216" t="s">
        <v>180</v>
      </c>
      <c r="H181" s="217">
        <v>4.7999999999999998</v>
      </c>
      <c r="I181" s="218"/>
      <c r="J181" s="219">
        <f>ROUND(I181*H181,2)</f>
        <v>0</v>
      </c>
      <c r="K181" s="215" t="s">
        <v>170</v>
      </c>
      <c r="L181" s="45"/>
      <c r="M181" s="220" t="s">
        <v>20</v>
      </c>
      <c r="N181" s="221" t="s">
        <v>48</v>
      </c>
      <c r="O181" s="85"/>
      <c r="P181" s="222">
        <f>O181*H181</f>
        <v>0</v>
      </c>
      <c r="Q181" s="222">
        <v>0</v>
      </c>
      <c r="R181" s="222">
        <f>Q181*H181</f>
        <v>0</v>
      </c>
      <c r="S181" s="222">
        <v>0</v>
      </c>
      <c r="T181" s="22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4" t="s">
        <v>171</v>
      </c>
      <c r="AT181" s="224" t="s">
        <v>166</v>
      </c>
      <c r="AU181" s="224" t="s">
        <v>85</v>
      </c>
      <c r="AY181" s="18" t="s">
        <v>164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22</v>
      </c>
      <c r="BK181" s="225">
        <f>ROUND(I181*H181,2)</f>
        <v>0</v>
      </c>
      <c r="BL181" s="18" t="s">
        <v>171</v>
      </c>
      <c r="BM181" s="224" t="s">
        <v>1250</v>
      </c>
    </row>
    <row r="182" s="2" customFormat="1">
      <c r="A182" s="39"/>
      <c r="B182" s="40"/>
      <c r="C182" s="41"/>
      <c r="D182" s="226" t="s">
        <v>173</v>
      </c>
      <c r="E182" s="41"/>
      <c r="F182" s="227" t="s">
        <v>1251</v>
      </c>
      <c r="G182" s="41"/>
      <c r="H182" s="41"/>
      <c r="I182" s="228"/>
      <c r="J182" s="41"/>
      <c r="K182" s="41"/>
      <c r="L182" s="45"/>
      <c r="M182" s="229"/>
      <c r="N182" s="230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173</v>
      </c>
      <c r="AU182" s="18" t="s">
        <v>85</v>
      </c>
    </row>
    <row r="183" s="13" customFormat="1">
      <c r="A183" s="13"/>
      <c r="B183" s="231"/>
      <c r="C183" s="232"/>
      <c r="D183" s="226" t="s">
        <v>175</v>
      </c>
      <c r="E183" s="233" t="s">
        <v>20</v>
      </c>
      <c r="F183" s="234" t="s">
        <v>1252</v>
      </c>
      <c r="G183" s="232"/>
      <c r="H183" s="233" t="s">
        <v>20</v>
      </c>
      <c r="I183" s="235"/>
      <c r="J183" s="232"/>
      <c r="K183" s="232"/>
      <c r="L183" s="236"/>
      <c r="M183" s="237"/>
      <c r="N183" s="238"/>
      <c r="O183" s="238"/>
      <c r="P183" s="238"/>
      <c r="Q183" s="238"/>
      <c r="R183" s="238"/>
      <c r="S183" s="238"/>
      <c r="T183" s="23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0" t="s">
        <v>175</v>
      </c>
      <c r="AU183" s="240" t="s">
        <v>85</v>
      </c>
      <c r="AV183" s="13" t="s">
        <v>22</v>
      </c>
      <c r="AW183" s="13" t="s">
        <v>39</v>
      </c>
      <c r="AX183" s="13" t="s">
        <v>77</v>
      </c>
      <c r="AY183" s="240" t="s">
        <v>164</v>
      </c>
    </row>
    <row r="184" s="13" customFormat="1">
      <c r="A184" s="13"/>
      <c r="B184" s="231"/>
      <c r="C184" s="232"/>
      <c r="D184" s="226" t="s">
        <v>175</v>
      </c>
      <c r="E184" s="233" t="s">
        <v>20</v>
      </c>
      <c r="F184" s="234" t="s">
        <v>1253</v>
      </c>
      <c r="G184" s="232"/>
      <c r="H184" s="233" t="s">
        <v>20</v>
      </c>
      <c r="I184" s="235"/>
      <c r="J184" s="232"/>
      <c r="K184" s="232"/>
      <c r="L184" s="236"/>
      <c r="M184" s="237"/>
      <c r="N184" s="238"/>
      <c r="O184" s="238"/>
      <c r="P184" s="238"/>
      <c r="Q184" s="238"/>
      <c r="R184" s="238"/>
      <c r="S184" s="238"/>
      <c r="T184" s="239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0" t="s">
        <v>175</v>
      </c>
      <c r="AU184" s="240" t="s">
        <v>85</v>
      </c>
      <c r="AV184" s="13" t="s">
        <v>22</v>
      </c>
      <c r="AW184" s="13" t="s">
        <v>39</v>
      </c>
      <c r="AX184" s="13" t="s">
        <v>77</v>
      </c>
      <c r="AY184" s="240" t="s">
        <v>164</v>
      </c>
    </row>
    <row r="185" s="14" customFormat="1">
      <c r="A185" s="14"/>
      <c r="B185" s="241"/>
      <c r="C185" s="242"/>
      <c r="D185" s="226" t="s">
        <v>175</v>
      </c>
      <c r="E185" s="243" t="s">
        <v>20</v>
      </c>
      <c r="F185" s="244" t="s">
        <v>1254</v>
      </c>
      <c r="G185" s="242"/>
      <c r="H185" s="245">
        <v>4.7999999999999998</v>
      </c>
      <c r="I185" s="246"/>
      <c r="J185" s="242"/>
      <c r="K185" s="242"/>
      <c r="L185" s="247"/>
      <c r="M185" s="248"/>
      <c r="N185" s="249"/>
      <c r="O185" s="249"/>
      <c r="P185" s="249"/>
      <c r="Q185" s="249"/>
      <c r="R185" s="249"/>
      <c r="S185" s="249"/>
      <c r="T185" s="250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1" t="s">
        <v>175</v>
      </c>
      <c r="AU185" s="251" t="s">
        <v>85</v>
      </c>
      <c r="AV185" s="14" t="s">
        <v>85</v>
      </c>
      <c r="AW185" s="14" t="s">
        <v>39</v>
      </c>
      <c r="AX185" s="14" t="s">
        <v>22</v>
      </c>
      <c r="AY185" s="251" t="s">
        <v>164</v>
      </c>
    </row>
    <row r="186" s="2" customFormat="1" ht="14.4" customHeight="1">
      <c r="A186" s="39"/>
      <c r="B186" s="40"/>
      <c r="C186" s="213" t="s">
        <v>305</v>
      </c>
      <c r="D186" s="213" t="s">
        <v>166</v>
      </c>
      <c r="E186" s="214" t="s">
        <v>209</v>
      </c>
      <c r="F186" s="215" t="s">
        <v>210</v>
      </c>
      <c r="G186" s="216" t="s">
        <v>180</v>
      </c>
      <c r="H186" s="217">
        <v>34.743000000000002</v>
      </c>
      <c r="I186" s="218"/>
      <c r="J186" s="219">
        <f>ROUND(I186*H186,2)</f>
        <v>0</v>
      </c>
      <c r="K186" s="215" t="s">
        <v>170</v>
      </c>
      <c r="L186" s="45"/>
      <c r="M186" s="220" t="s">
        <v>20</v>
      </c>
      <c r="N186" s="221" t="s">
        <v>48</v>
      </c>
      <c r="O186" s="85"/>
      <c r="P186" s="222">
        <f>O186*H186</f>
        <v>0</v>
      </c>
      <c r="Q186" s="222">
        <v>0</v>
      </c>
      <c r="R186" s="222">
        <f>Q186*H186</f>
        <v>0</v>
      </c>
      <c r="S186" s="222">
        <v>0</v>
      </c>
      <c r="T186" s="223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24" t="s">
        <v>171</v>
      </c>
      <c r="AT186" s="224" t="s">
        <v>166</v>
      </c>
      <c r="AU186" s="224" t="s">
        <v>85</v>
      </c>
      <c r="AY186" s="18" t="s">
        <v>164</v>
      </c>
      <c r="BE186" s="225">
        <f>IF(N186="základní",J186,0)</f>
        <v>0</v>
      </c>
      <c r="BF186" s="225">
        <f>IF(N186="snížená",J186,0)</f>
        <v>0</v>
      </c>
      <c r="BG186" s="225">
        <f>IF(N186="zákl. přenesená",J186,0)</f>
        <v>0</v>
      </c>
      <c r="BH186" s="225">
        <f>IF(N186="sníž. přenesená",J186,0)</f>
        <v>0</v>
      </c>
      <c r="BI186" s="225">
        <f>IF(N186="nulová",J186,0)</f>
        <v>0</v>
      </c>
      <c r="BJ186" s="18" t="s">
        <v>22</v>
      </c>
      <c r="BK186" s="225">
        <f>ROUND(I186*H186,2)</f>
        <v>0</v>
      </c>
      <c r="BL186" s="18" t="s">
        <v>171</v>
      </c>
      <c r="BM186" s="224" t="s">
        <v>1255</v>
      </c>
    </row>
    <row r="187" s="2" customFormat="1">
      <c r="A187" s="39"/>
      <c r="B187" s="40"/>
      <c r="C187" s="41"/>
      <c r="D187" s="226" t="s">
        <v>173</v>
      </c>
      <c r="E187" s="41"/>
      <c r="F187" s="227" t="s">
        <v>212</v>
      </c>
      <c r="G187" s="41"/>
      <c r="H187" s="41"/>
      <c r="I187" s="228"/>
      <c r="J187" s="41"/>
      <c r="K187" s="41"/>
      <c r="L187" s="45"/>
      <c r="M187" s="229"/>
      <c r="N187" s="230"/>
      <c r="O187" s="85"/>
      <c r="P187" s="85"/>
      <c r="Q187" s="85"/>
      <c r="R187" s="85"/>
      <c r="S187" s="85"/>
      <c r="T187" s="86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T187" s="18" t="s">
        <v>173</v>
      </c>
      <c r="AU187" s="18" t="s">
        <v>85</v>
      </c>
    </row>
    <row r="188" s="13" customFormat="1">
      <c r="A188" s="13"/>
      <c r="B188" s="231"/>
      <c r="C188" s="232"/>
      <c r="D188" s="226" t="s">
        <v>175</v>
      </c>
      <c r="E188" s="233" t="s">
        <v>20</v>
      </c>
      <c r="F188" s="234" t="s">
        <v>213</v>
      </c>
      <c r="G188" s="232"/>
      <c r="H188" s="233" t="s">
        <v>20</v>
      </c>
      <c r="I188" s="235"/>
      <c r="J188" s="232"/>
      <c r="K188" s="232"/>
      <c r="L188" s="236"/>
      <c r="M188" s="237"/>
      <c r="N188" s="238"/>
      <c r="O188" s="238"/>
      <c r="P188" s="238"/>
      <c r="Q188" s="238"/>
      <c r="R188" s="238"/>
      <c r="S188" s="238"/>
      <c r="T188" s="239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0" t="s">
        <v>175</v>
      </c>
      <c r="AU188" s="240" t="s">
        <v>85</v>
      </c>
      <c r="AV188" s="13" t="s">
        <v>22</v>
      </c>
      <c r="AW188" s="13" t="s">
        <v>39</v>
      </c>
      <c r="AX188" s="13" t="s">
        <v>77</v>
      </c>
      <c r="AY188" s="240" t="s">
        <v>164</v>
      </c>
    </row>
    <row r="189" s="14" customFormat="1">
      <c r="A189" s="14"/>
      <c r="B189" s="241"/>
      <c r="C189" s="242"/>
      <c r="D189" s="226" t="s">
        <v>175</v>
      </c>
      <c r="E189" s="243" t="s">
        <v>20</v>
      </c>
      <c r="F189" s="244" t="s">
        <v>1256</v>
      </c>
      <c r="G189" s="242"/>
      <c r="H189" s="245">
        <v>22.5</v>
      </c>
      <c r="I189" s="246"/>
      <c r="J189" s="242"/>
      <c r="K189" s="242"/>
      <c r="L189" s="247"/>
      <c r="M189" s="248"/>
      <c r="N189" s="249"/>
      <c r="O189" s="249"/>
      <c r="P189" s="249"/>
      <c r="Q189" s="249"/>
      <c r="R189" s="249"/>
      <c r="S189" s="249"/>
      <c r="T189" s="250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1" t="s">
        <v>175</v>
      </c>
      <c r="AU189" s="251" t="s">
        <v>85</v>
      </c>
      <c r="AV189" s="14" t="s">
        <v>85</v>
      </c>
      <c r="AW189" s="14" t="s">
        <v>39</v>
      </c>
      <c r="AX189" s="14" t="s">
        <v>77</v>
      </c>
      <c r="AY189" s="251" t="s">
        <v>164</v>
      </c>
    </row>
    <row r="190" s="13" customFormat="1">
      <c r="A190" s="13"/>
      <c r="B190" s="231"/>
      <c r="C190" s="232"/>
      <c r="D190" s="226" t="s">
        <v>175</v>
      </c>
      <c r="E190" s="233" t="s">
        <v>20</v>
      </c>
      <c r="F190" s="234" t="s">
        <v>1257</v>
      </c>
      <c r="G190" s="232"/>
      <c r="H190" s="233" t="s">
        <v>20</v>
      </c>
      <c r="I190" s="235"/>
      <c r="J190" s="232"/>
      <c r="K190" s="232"/>
      <c r="L190" s="236"/>
      <c r="M190" s="237"/>
      <c r="N190" s="238"/>
      <c r="O190" s="238"/>
      <c r="P190" s="238"/>
      <c r="Q190" s="238"/>
      <c r="R190" s="238"/>
      <c r="S190" s="238"/>
      <c r="T190" s="239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0" t="s">
        <v>175</v>
      </c>
      <c r="AU190" s="240" t="s">
        <v>85</v>
      </c>
      <c r="AV190" s="13" t="s">
        <v>22</v>
      </c>
      <c r="AW190" s="13" t="s">
        <v>39</v>
      </c>
      <c r="AX190" s="13" t="s">
        <v>77</v>
      </c>
      <c r="AY190" s="240" t="s">
        <v>164</v>
      </c>
    </row>
    <row r="191" s="14" customFormat="1">
      <c r="A191" s="14"/>
      <c r="B191" s="241"/>
      <c r="C191" s="242"/>
      <c r="D191" s="226" t="s">
        <v>175</v>
      </c>
      <c r="E191" s="243" t="s">
        <v>20</v>
      </c>
      <c r="F191" s="244" t="s">
        <v>1258</v>
      </c>
      <c r="G191" s="242"/>
      <c r="H191" s="245">
        <v>12.243</v>
      </c>
      <c r="I191" s="246"/>
      <c r="J191" s="242"/>
      <c r="K191" s="242"/>
      <c r="L191" s="247"/>
      <c r="M191" s="248"/>
      <c r="N191" s="249"/>
      <c r="O191" s="249"/>
      <c r="P191" s="249"/>
      <c r="Q191" s="249"/>
      <c r="R191" s="249"/>
      <c r="S191" s="249"/>
      <c r="T191" s="250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1" t="s">
        <v>175</v>
      </c>
      <c r="AU191" s="251" t="s">
        <v>85</v>
      </c>
      <c r="AV191" s="14" t="s">
        <v>85</v>
      </c>
      <c r="AW191" s="14" t="s">
        <v>39</v>
      </c>
      <c r="AX191" s="14" t="s">
        <v>77</v>
      </c>
      <c r="AY191" s="251" t="s">
        <v>164</v>
      </c>
    </row>
    <row r="192" s="15" customFormat="1">
      <c r="A192" s="15"/>
      <c r="B192" s="252"/>
      <c r="C192" s="253"/>
      <c r="D192" s="226" t="s">
        <v>175</v>
      </c>
      <c r="E192" s="254" t="s">
        <v>20</v>
      </c>
      <c r="F192" s="255" t="s">
        <v>225</v>
      </c>
      <c r="G192" s="253"/>
      <c r="H192" s="256">
        <v>34.743000000000002</v>
      </c>
      <c r="I192" s="257"/>
      <c r="J192" s="253"/>
      <c r="K192" s="253"/>
      <c r="L192" s="258"/>
      <c r="M192" s="259"/>
      <c r="N192" s="260"/>
      <c r="O192" s="260"/>
      <c r="P192" s="260"/>
      <c r="Q192" s="260"/>
      <c r="R192" s="260"/>
      <c r="S192" s="260"/>
      <c r="T192" s="261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62" t="s">
        <v>175</v>
      </c>
      <c r="AU192" s="262" t="s">
        <v>85</v>
      </c>
      <c r="AV192" s="15" t="s">
        <v>171</v>
      </c>
      <c r="AW192" s="15" t="s">
        <v>39</v>
      </c>
      <c r="AX192" s="15" t="s">
        <v>22</v>
      </c>
      <c r="AY192" s="262" t="s">
        <v>164</v>
      </c>
    </row>
    <row r="193" s="2" customFormat="1" ht="14.4" customHeight="1">
      <c r="A193" s="39"/>
      <c r="B193" s="40"/>
      <c r="C193" s="213" t="s">
        <v>314</v>
      </c>
      <c r="D193" s="213" t="s">
        <v>166</v>
      </c>
      <c r="E193" s="214" t="s">
        <v>216</v>
      </c>
      <c r="F193" s="215" t="s">
        <v>217</v>
      </c>
      <c r="G193" s="216" t="s">
        <v>180</v>
      </c>
      <c r="H193" s="217">
        <v>243.702</v>
      </c>
      <c r="I193" s="218"/>
      <c r="J193" s="219">
        <f>ROUND(I193*H193,2)</f>
        <v>0</v>
      </c>
      <c r="K193" s="215" t="s">
        <v>170</v>
      </c>
      <c r="L193" s="45"/>
      <c r="M193" s="220" t="s">
        <v>20</v>
      </c>
      <c r="N193" s="221" t="s">
        <v>48</v>
      </c>
      <c r="O193" s="85"/>
      <c r="P193" s="222">
        <f>O193*H193</f>
        <v>0</v>
      </c>
      <c r="Q193" s="222">
        <v>0</v>
      </c>
      <c r="R193" s="222">
        <f>Q193*H193</f>
        <v>0</v>
      </c>
      <c r="S193" s="222">
        <v>0</v>
      </c>
      <c r="T193" s="22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171</v>
      </c>
      <c r="AT193" s="224" t="s">
        <v>166</v>
      </c>
      <c r="AU193" s="224" t="s">
        <v>85</v>
      </c>
      <c r="AY193" s="18" t="s">
        <v>164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22</v>
      </c>
      <c r="BK193" s="225">
        <f>ROUND(I193*H193,2)</f>
        <v>0</v>
      </c>
      <c r="BL193" s="18" t="s">
        <v>171</v>
      </c>
      <c r="BM193" s="224" t="s">
        <v>1259</v>
      </c>
    </row>
    <row r="194" s="2" customFormat="1">
      <c r="A194" s="39"/>
      <c r="B194" s="40"/>
      <c r="C194" s="41"/>
      <c r="D194" s="226" t="s">
        <v>173</v>
      </c>
      <c r="E194" s="41"/>
      <c r="F194" s="227" t="s">
        <v>219</v>
      </c>
      <c r="G194" s="41"/>
      <c r="H194" s="41"/>
      <c r="I194" s="228"/>
      <c r="J194" s="41"/>
      <c r="K194" s="41"/>
      <c r="L194" s="45"/>
      <c r="M194" s="229"/>
      <c r="N194" s="230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173</v>
      </c>
      <c r="AU194" s="18" t="s">
        <v>85</v>
      </c>
    </row>
    <row r="195" s="13" customFormat="1">
      <c r="A195" s="13"/>
      <c r="B195" s="231"/>
      <c r="C195" s="232"/>
      <c r="D195" s="226" t="s">
        <v>175</v>
      </c>
      <c r="E195" s="233" t="s">
        <v>20</v>
      </c>
      <c r="F195" s="234" t="s">
        <v>220</v>
      </c>
      <c r="G195" s="232"/>
      <c r="H195" s="233" t="s">
        <v>20</v>
      </c>
      <c r="I195" s="235"/>
      <c r="J195" s="232"/>
      <c r="K195" s="232"/>
      <c r="L195" s="236"/>
      <c r="M195" s="237"/>
      <c r="N195" s="238"/>
      <c r="O195" s="238"/>
      <c r="P195" s="238"/>
      <c r="Q195" s="238"/>
      <c r="R195" s="238"/>
      <c r="S195" s="238"/>
      <c r="T195" s="23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0" t="s">
        <v>175</v>
      </c>
      <c r="AU195" s="240" t="s">
        <v>85</v>
      </c>
      <c r="AV195" s="13" t="s">
        <v>22</v>
      </c>
      <c r="AW195" s="13" t="s">
        <v>39</v>
      </c>
      <c r="AX195" s="13" t="s">
        <v>77</v>
      </c>
      <c r="AY195" s="240" t="s">
        <v>164</v>
      </c>
    </row>
    <row r="196" s="13" customFormat="1">
      <c r="A196" s="13"/>
      <c r="B196" s="231"/>
      <c r="C196" s="232"/>
      <c r="D196" s="226" t="s">
        <v>175</v>
      </c>
      <c r="E196" s="233" t="s">
        <v>20</v>
      </c>
      <c r="F196" s="234" t="s">
        <v>1260</v>
      </c>
      <c r="G196" s="232"/>
      <c r="H196" s="233" t="s">
        <v>20</v>
      </c>
      <c r="I196" s="235"/>
      <c r="J196" s="232"/>
      <c r="K196" s="232"/>
      <c r="L196" s="236"/>
      <c r="M196" s="237"/>
      <c r="N196" s="238"/>
      <c r="O196" s="238"/>
      <c r="P196" s="238"/>
      <c r="Q196" s="238"/>
      <c r="R196" s="238"/>
      <c r="S196" s="238"/>
      <c r="T196" s="23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0" t="s">
        <v>175</v>
      </c>
      <c r="AU196" s="240" t="s">
        <v>85</v>
      </c>
      <c r="AV196" s="13" t="s">
        <v>22</v>
      </c>
      <c r="AW196" s="13" t="s">
        <v>39</v>
      </c>
      <c r="AX196" s="13" t="s">
        <v>77</v>
      </c>
      <c r="AY196" s="240" t="s">
        <v>164</v>
      </c>
    </row>
    <row r="197" s="14" customFormat="1">
      <c r="A197" s="14"/>
      <c r="B197" s="241"/>
      <c r="C197" s="242"/>
      <c r="D197" s="226" t="s">
        <v>175</v>
      </c>
      <c r="E197" s="243" t="s">
        <v>20</v>
      </c>
      <c r="F197" s="244" t="s">
        <v>1261</v>
      </c>
      <c r="G197" s="242"/>
      <c r="H197" s="245">
        <v>242.30000000000001</v>
      </c>
      <c r="I197" s="246"/>
      <c r="J197" s="242"/>
      <c r="K197" s="242"/>
      <c r="L197" s="247"/>
      <c r="M197" s="248"/>
      <c r="N197" s="249"/>
      <c r="O197" s="249"/>
      <c r="P197" s="249"/>
      <c r="Q197" s="249"/>
      <c r="R197" s="249"/>
      <c r="S197" s="249"/>
      <c r="T197" s="250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1" t="s">
        <v>175</v>
      </c>
      <c r="AU197" s="251" t="s">
        <v>85</v>
      </c>
      <c r="AV197" s="14" t="s">
        <v>85</v>
      </c>
      <c r="AW197" s="14" t="s">
        <v>39</v>
      </c>
      <c r="AX197" s="14" t="s">
        <v>77</v>
      </c>
      <c r="AY197" s="251" t="s">
        <v>164</v>
      </c>
    </row>
    <row r="198" s="13" customFormat="1">
      <c r="A198" s="13"/>
      <c r="B198" s="231"/>
      <c r="C198" s="232"/>
      <c r="D198" s="226" t="s">
        <v>175</v>
      </c>
      <c r="E198" s="233" t="s">
        <v>20</v>
      </c>
      <c r="F198" s="234" t="s">
        <v>1262</v>
      </c>
      <c r="G198" s="232"/>
      <c r="H198" s="233" t="s">
        <v>20</v>
      </c>
      <c r="I198" s="235"/>
      <c r="J198" s="232"/>
      <c r="K198" s="232"/>
      <c r="L198" s="236"/>
      <c r="M198" s="237"/>
      <c r="N198" s="238"/>
      <c r="O198" s="238"/>
      <c r="P198" s="238"/>
      <c r="Q198" s="238"/>
      <c r="R198" s="238"/>
      <c r="S198" s="238"/>
      <c r="T198" s="239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40" t="s">
        <v>175</v>
      </c>
      <c r="AU198" s="240" t="s">
        <v>85</v>
      </c>
      <c r="AV198" s="13" t="s">
        <v>22</v>
      </c>
      <c r="AW198" s="13" t="s">
        <v>39</v>
      </c>
      <c r="AX198" s="13" t="s">
        <v>77</v>
      </c>
      <c r="AY198" s="240" t="s">
        <v>164</v>
      </c>
    </row>
    <row r="199" s="14" customFormat="1">
      <c r="A199" s="14"/>
      <c r="B199" s="241"/>
      <c r="C199" s="242"/>
      <c r="D199" s="226" t="s">
        <v>175</v>
      </c>
      <c r="E199" s="243" t="s">
        <v>20</v>
      </c>
      <c r="F199" s="244" t="s">
        <v>1263</v>
      </c>
      <c r="G199" s="242"/>
      <c r="H199" s="245">
        <v>1.4019999999999999</v>
      </c>
      <c r="I199" s="246"/>
      <c r="J199" s="242"/>
      <c r="K199" s="242"/>
      <c r="L199" s="247"/>
      <c r="M199" s="248"/>
      <c r="N199" s="249"/>
      <c r="O199" s="249"/>
      <c r="P199" s="249"/>
      <c r="Q199" s="249"/>
      <c r="R199" s="249"/>
      <c r="S199" s="249"/>
      <c r="T199" s="250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1" t="s">
        <v>175</v>
      </c>
      <c r="AU199" s="251" t="s">
        <v>85</v>
      </c>
      <c r="AV199" s="14" t="s">
        <v>85</v>
      </c>
      <c r="AW199" s="14" t="s">
        <v>39</v>
      </c>
      <c r="AX199" s="14" t="s">
        <v>77</v>
      </c>
      <c r="AY199" s="251" t="s">
        <v>164</v>
      </c>
    </row>
    <row r="200" s="15" customFormat="1">
      <c r="A200" s="15"/>
      <c r="B200" s="252"/>
      <c r="C200" s="253"/>
      <c r="D200" s="226" t="s">
        <v>175</v>
      </c>
      <c r="E200" s="254" t="s">
        <v>20</v>
      </c>
      <c r="F200" s="255" t="s">
        <v>225</v>
      </c>
      <c r="G200" s="253"/>
      <c r="H200" s="256">
        <v>243.702</v>
      </c>
      <c r="I200" s="257"/>
      <c r="J200" s="253"/>
      <c r="K200" s="253"/>
      <c r="L200" s="258"/>
      <c r="M200" s="259"/>
      <c r="N200" s="260"/>
      <c r="O200" s="260"/>
      <c r="P200" s="260"/>
      <c r="Q200" s="260"/>
      <c r="R200" s="260"/>
      <c r="S200" s="260"/>
      <c r="T200" s="261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62" t="s">
        <v>175</v>
      </c>
      <c r="AU200" s="262" t="s">
        <v>85</v>
      </c>
      <c r="AV200" s="15" t="s">
        <v>171</v>
      </c>
      <c r="AW200" s="15" t="s">
        <v>39</v>
      </c>
      <c r="AX200" s="15" t="s">
        <v>22</v>
      </c>
      <c r="AY200" s="262" t="s">
        <v>164</v>
      </c>
    </row>
    <row r="201" s="2" customFormat="1" ht="14.4" customHeight="1">
      <c r="A201" s="39"/>
      <c r="B201" s="40"/>
      <c r="C201" s="213" t="s">
        <v>321</v>
      </c>
      <c r="D201" s="213" t="s">
        <v>166</v>
      </c>
      <c r="E201" s="214" t="s">
        <v>1264</v>
      </c>
      <c r="F201" s="215" t="s">
        <v>1265</v>
      </c>
      <c r="G201" s="216" t="s">
        <v>180</v>
      </c>
      <c r="H201" s="217">
        <v>54</v>
      </c>
      <c r="I201" s="218"/>
      <c r="J201" s="219">
        <f>ROUND(I201*H201,2)</f>
        <v>0</v>
      </c>
      <c r="K201" s="215" t="s">
        <v>170</v>
      </c>
      <c r="L201" s="45"/>
      <c r="M201" s="220" t="s">
        <v>20</v>
      </c>
      <c r="N201" s="221" t="s">
        <v>48</v>
      </c>
      <c r="O201" s="85"/>
      <c r="P201" s="222">
        <f>O201*H201</f>
        <v>0</v>
      </c>
      <c r="Q201" s="222">
        <v>0</v>
      </c>
      <c r="R201" s="222">
        <f>Q201*H201</f>
        <v>0</v>
      </c>
      <c r="S201" s="222">
        <v>0</v>
      </c>
      <c r="T201" s="223">
        <f>S201*H201</f>
        <v>0</v>
      </c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R201" s="224" t="s">
        <v>171</v>
      </c>
      <c r="AT201" s="224" t="s">
        <v>166</v>
      </c>
      <c r="AU201" s="224" t="s">
        <v>85</v>
      </c>
      <c r="AY201" s="18" t="s">
        <v>164</v>
      </c>
      <c r="BE201" s="225">
        <f>IF(N201="základní",J201,0)</f>
        <v>0</v>
      </c>
      <c r="BF201" s="225">
        <f>IF(N201="snížená",J201,0)</f>
        <v>0</v>
      </c>
      <c r="BG201" s="225">
        <f>IF(N201="zákl. přenesená",J201,0)</f>
        <v>0</v>
      </c>
      <c r="BH201" s="225">
        <f>IF(N201="sníž. přenesená",J201,0)</f>
        <v>0</v>
      </c>
      <c r="BI201" s="225">
        <f>IF(N201="nulová",J201,0)</f>
        <v>0</v>
      </c>
      <c r="BJ201" s="18" t="s">
        <v>22</v>
      </c>
      <c r="BK201" s="225">
        <f>ROUND(I201*H201,2)</f>
        <v>0</v>
      </c>
      <c r="BL201" s="18" t="s">
        <v>171</v>
      </c>
      <c r="BM201" s="224" t="s">
        <v>1266</v>
      </c>
    </row>
    <row r="202" s="2" customFormat="1">
      <c r="A202" s="39"/>
      <c r="B202" s="40"/>
      <c r="C202" s="41"/>
      <c r="D202" s="226" t="s">
        <v>173</v>
      </c>
      <c r="E202" s="41"/>
      <c r="F202" s="227" t="s">
        <v>1267</v>
      </c>
      <c r="G202" s="41"/>
      <c r="H202" s="41"/>
      <c r="I202" s="228"/>
      <c r="J202" s="41"/>
      <c r="K202" s="41"/>
      <c r="L202" s="45"/>
      <c r="M202" s="229"/>
      <c r="N202" s="230"/>
      <c r="O202" s="85"/>
      <c r="P202" s="85"/>
      <c r="Q202" s="85"/>
      <c r="R202" s="85"/>
      <c r="S202" s="85"/>
      <c r="T202" s="86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T202" s="18" t="s">
        <v>173</v>
      </c>
      <c r="AU202" s="18" t="s">
        <v>85</v>
      </c>
    </row>
    <row r="203" s="13" customFormat="1">
      <c r="A203" s="13"/>
      <c r="B203" s="231"/>
      <c r="C203" s="232"/>
      <c r="D203" s="226" t="s">
        <v>175</v>
      </c>
      <c r="E203" s="233" t="s">
        <v>20</v>
      </c>
      <c r="F203" s="234" t="s">
        <v>1268</v>
      </c>
      <c r="G203" s="232"/>
      <c r="H203" s="233" t="s">
        <v>20</v>
      </c>
      <c r="I203" s="235"/>
      <c r="J203" s="232"/>
      <c r="K203" s="232"/>
      <c r="L203" s="236"/>
      <c r="M203" s="237"/>
      <c r="N203" s="238"/>
      <c r="O203" s="238"/>
      <c r="P203" s="238"/>
      <c r="Q203" s="238"/>
      <c r="R203" s="238"/>
      <c r="S203" s="238"/>
      <c r="T203" s="239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0" t="s">
        <v>175</v>
      </c>
      <c r="AU203" s="240" t="s">
        <v>85</v>
      </c>
      <c r="AV203" s="13" t="s">
        <v>22</v>
      </c>
      <c r="AW203" s="13" t="s">
        <v>39</v>
      </c>
      <c r="AX203" s="13" t="s">
        <v>77</v>
      </c>
      <c r="AY203" s="240" t="s">
        <v>164</v>
      </c>
    </row>
    <row r="204" s="14" customFormat="1">
      <c r="A204" s="14"/>
      <c r="B204" s="241"/>
      <c r="C204" s="242"/>
      <c r="D204" s="226" t="s">
        <v>175</v>
      </c>
      <c r="E204" s="243" t="s">
        <v>20</v>
      </c>
      <c r="F204" s="244" t="s">
        <v>1269</v>
      </c>
      <c r="G204" s="242"/>
      <c r="H204" s="245">
        <v>54</v>
      </c>
      <c r="I204" s="246"/>
      <c r="J204" s="242"/>
      <c r="K204" s="242"/>
      <c r="L204" s="247"/>
      <c r="M204" s="248"/>
      <c r="N204" s="249"/>
      <c r="O204" s="249"/>
      <c r="P204" s="249"/>
      <c r="Q204" s="249"/>
      <c r="R204" s="249"/>
      <c r="S204" s="249"/>
      <c r="T204" s="250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1" t="s">
        <v>175</v>
      </c>
      <c r="AU204" s="251" t="s">
        <v>85</v>
      </c>
      <c r="AV204" s="14" t="s">
        <v>85</v>
      </c>
      <c r="AW204" s="14" t="s">
        <v>39</v>
      </c>
      <c r="AX204" s="14" t="s">
        <v>22</v>
      </c>
      <c r="AY204" s="251" t="s">
        <v>164</v>
      </c>
    </row>
    <row r="205" s="2" customFormat="1" ht="14.4" customHeight="1">
      <c r="A205" s="39"/>
      <c r="B205" s="40"/>
      <c r="C205" s="213" t="s">
        <v>7</v>
      </c>
      <c r="D205" s="213" t="s">
        <v>166</v>
      </c>
      <c r="E205" s="214" t="s">
        <v>1270</v>
      </c>
      <c r="F205" s="215" t="s">
        <v>1271</v>
      </c>
      <c r="G205" s="216" t="s">
        <v>434</v>
      </c>
      <c r="H205" s="217">
        <v>80</v>
      </c>
      <c r="I205" s="218"/>
      <c r="J205" s="219">
        <f>ROUND(I205*H205,2)</f>
        <v>0</v>
      </c>
      <c r="K205" s="215" t="s">
        <v>170</v>
      </c>
      <c r="L205" s="45"/>
      <c r="M205" s="220" t="s">
        <v>20</v>
      </c>
      <c r="N205" s="221" t="s">
        <v>48</v>
      </c>
      <c r="O205" s="85"/>
      <c r="P205" s="222">
        <f>O205*H205</f>
        <v>0</v>
      </c>
      <c r="Q205" s="222">
        <v>0</v>
      </c>
      <c r="R205" s="222">
        <f>Q205*H205</f>
        <v>0</v>
      </c>
      <c r="S205" s="222">
        <v>0</v>
      </c>
      <c r="T205" s="223">
        <f>S205*H205</f>
        <v>0</v>
      </c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R205" s="224" t="s">
        <v>171</v>
      </c>
      <c r="AT205" s="224" t="s">
        <v>166</v>
      </c>
      <c r="AU205" s="224" t="s">
        <v>85</v>
      </c>
      <c r="AY205" s="18" t="s">
        <v>164</v>
      </c>
      <c r="BE205" s="225">
        <f>IF(N205="základní",J205,0)</f>
        <v>0</v>
      </c>
      <c r="BF205" s="225">
        <f>IF(N205="snížená",J205,0)</f>
        <v>0</v>
      </c>
      <c r="BG205" s="225">
        <f>IF(N205="zákl. přenesená",J205,0)</f>
        <v>0</v>
      </c>
      <c r="BH205" s="225">
        <f>IF(N205="sníž. přenesená",J205,0)</f>
        <v>0</v>
      </c>
      <c r="BI205" s="225">
        <f>IF(N205="nulová",J205,0)</f>
        <v>0</v>
      </c>
      <c r="BJ205" s="18" t="s">
        <v>22</v>
      </c>
      <c r="BK205" s="225">
        <f>ROUND(I205*H205,2)</f>
        <v>0</v>
      </c>
      <c r="BL205" s="18" t="s">
        <v>171</v>
      </c>
      <c r="BM205" s="224" t="s">
        <v>1272</v>
      </c>
    </row>
    <row r="206" s="2" customFormat="1">
      <c r="A206" s="39"/>
      <c r="B206" s="40"/>
      <c r="C206" s="41"/>
      <c r="D206" s="226" t="s">
        <v>173</v>
      </c>
      <c r="E206" s="41"/>
      <c r="F206" s="227" t="s">
        <v>1273</v>
      </c>
      <c r="G206" s="41"/>
      <c r="H206" s="41"/>
      <c r="I206" s="228"/>
      <c r="J206" s="41"/>
      <c r="K206" s="41"/>
      <c r="L206" s="45"/>
      <c r="M206" s="229"/>
      <c r="N206" s="230"/>
      <c r="O206" s="85"/>
      <c r="P206" s="85"/>
      <c r="Q206" s="85"/>
      <c r="R206" s="85"/>
      <c r="S206" s="85"/>
      <c r="T206" s="86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T206" s="18" t="s">
        <v>173</v>
      </c>
      <c r="AU206" s="18" t="s">
        <v>85</v>
      </c>
    </row>
    <row r="207" s="13" customFormat="1">
      <c r="A207" s="13"/>
      <c r="B207" s="231"/>
      <c r="C207" s="232"/>
      <c r="D207" s="226" t="s">
        <v>175</v>
      </c>
      <c r="E207" s="233" t="s">
        <v>20</v>
      </c>
      <c r="F207" s="234" t="s">
        <v>1173</v>
      </c>
      <c r="G207" s="232"/>
      <c r="H207" s="233" t="s">
        <v>20</v>
      </c>
      <c r="I207" s="235"/>
      <c r="J207" s="232"/>
      <c r="K207" s="232"/>
      <c r="L207" s="236"/>
      <c r="M207" s="237"/>
      <c r="N207" s="238"/>
      <c r="O207" s="238"/>
      <c r="P207" s="238"/>
      <c r="Q207" s="238"/>
      <c r="R207" s="238"/>
      <c r="S207" s="238"/>
      <c r="T207" s="239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0" t="s">
        <v>175</v>
      </c>
      <c r="AU207" s="240" t="s">
        <v>85</v>
      </c>
      <c r="AV207" s="13" t="s">
        <v>22</v>
      </c>
      <c r="AW207" s="13" t="s">
        <v>39</v>
      </c>
      <c r="AX207" s="13" t="s">
        <v>77</v>
      </c>
      <c r="AY207" s="240" t="s">
        <v>164</v>
      </c>
    </row>
    <row r="208" s="13" customFormat="1">
      <c r="A208" s="13"/>
      <c r="B208" s="231"/>
      <c r="C208" s="232"/>
      <c r="D208" s="226" t="s">
        <v>175</v>
      </c>
      <c r="E208" s="233" t="s">
        <v>20</v>
      </c>
      <c r="F208" s="234" t="s">
        <v>1174</v>
      </c>
      <c r="G208" s="232"/>
      <c r="H208" s="233" t="s">
        <v>20</v>
      </c>
      <c r="I208" s="235"/>
      <c r="J208" s="232"/>
      <c r="K208" s="232"/>
      <c r="L208" s="236"/>
      <c r="M208" s="237"/>
      <c r="N208" s="238"/>
      <c r="O208" s="238"/>
      <c r="P208" s="238"/>
      <c r="Q208" s="238"/>
      <c r="R208" s="238"/>
      <c r="S208" s="238"/>
      <c r="T208" s="239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0" t="s">
        <v>175</v>
      </c>
      <c r="AU208" s="240" t="s">
        <v>85</v>
      </c>
      <c r="AV208" s="13" t="s">
        <v>22</v>
      </c>
      <c r="AW208" s="13" t="s">
        <v>39</v>
      </c>
      <c r="AX208" s="13" t="s">
        <v>77</v>
      </c>
      <c r="AY208" s="240" t="s">
        <v>164</v>
      </c>
    </row>
    <row r="209" s="14" customFormat="1">
      <c r="A209" s="14"/>
      <c r="B209" s="241"/>
      <c r="C209" s="242"/>
      <c r="D209" s="226" t="s">
        <v>175</v>
      </c>
      <c r="E209" s="243" t="s">
        <v>20</v>
      </c>
      <c r="F209" s="244" t="s">
        <v>1175</v>
      </c>
      <c r="G209" s="242"/>
      <c r="H209" s="245">
        <v>80</v>
      </c>
      <c r="I209" s="246"/>
      <c r="J209" s="242"/>
      <c r="K209" s="242"/>
      <c r="L209" s="247"/>
      <c r="M209" s="248"/>
      <c r="N209" s="249"/>
      <c r="O209" s="249"/>
      <c r="P209" s="249"/>
      <c r="Q209" s="249"/>
      <c r="R209" s="249"/>
      <c r="S209" s="249"/>
      <c r="T209" s="250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1" t="s">
        <v>175</v>
      </c>
      <c r="AU209" s="251" t="s">
        <v>85</v>
      </c>
      <c r="AV209" s="14" t="s">
        <v>85</v>
      </c>
      <c r="AW209" s="14" t="s">
        <v>39</v>
      </c>
      <c r="AX209" s="14" t="s">
        <v>22</v>
      </c>
      <c r="AY209" s="251" t="s">
        <v>164</v>
      </c>
    </row>
    <row r="210" s="2" customFormat="1" ht="14.4" customHeight="1">
      <c r="A210" s="39"/>
      <c r="B210" s="40"/>
      <c r="C210" s="213" t="s">
        <v>335</v>
      </c>
      <c r="D210" s="213" t="s">
        <v>166</v>
      </c>
      <c r="E210" s="214" t="s">
        <v>1274</v>
      </c>
      <c r="F210" s="215" t="s">
        <v>1275</v>
      </c>
      <c r="G210" s="216" t="s">
        <v>434</v>
      </c>
      <c r="H210" s="217">
        <v>20</v>
      </c>
      <c r="I210" s="218"/>
      <c r="J210" s="219">
        <f>ROUND(I210*H210,2)</f>
        <v>0</v>
      </c>
      <c r="K210" s="215" t="s">
        <v>170</v>
      </c>
      <c r="L210" s="45"/>
      <c r="M210" s="220" t="s">
        <v>20</v>
      </c>
      <c r="N210" s="221" t="s">
        <v>48</v>
      </c>
      <c r="O210" s="85"/>
      <c r="P210" s="222">
        <f>O210*H210</f>
        <v>0</v>
      </c>
      <c r="Q210" s="222">
        <v>0</v>
      </c>
      <c r="R210" s="222">
        <f>Q210*H210</f>
        <v>0</v>
      </c>
      <c r="S210" s="222">
        <v>0</v>
      </c>
      <c r="T210" s="223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24" t="s">
        <v>171</v>
      </c>
      <c r="AT210" s="224" t="s">
        <v>166</v>
      </c>
      <c r="AU210" s="224" t="s">
        <v>85</v>
      </c>
      <c r="AY210" s="18" t="s">
        <v>164</v>
      </c>
      <c r="BE210" s="225">
        <f>IF(N210="základní",J210,0)</f>
        <v>0</v>
      </c>
      <c r="BF210" s="225">
        <f>IF(N210="snížená",J210,0)</f>
        <v>0</v>
      </c>
      <c r="BG210" s="225">
        <f>IF(N210="zákl. přenesená",J210,0)</f>
        <v>0</v>
      </c>
      <c r="BH210" s="225">
        <f>IF(N210="sníž. přenesená",J210,0)</f>
        <v>0</v>
      </c>
      <c r="BI210" s="225">
        <f>IF(N210="nulová",J210,0)</f>
        <v>0</v>
      </c>
      <c r="BJ210" s="18" t="s">
        <v>22</v>
      </c>
      <c r="BK210" s="225">
        <f>ROUND(I210*H210,2)</f>
        <v>0</v>
      </c>
      <c r="BL210" s="18" t="s">
        <v>171</v>
      </c>
      <c r="BM210" s="224" t="s">
        <v>1276</v>
      </c>
    </row>
    <row r="211" s="2" customFormat="1">
      <c r="A211" s="39"/>
      <c r="B211" s="40"/>
      <c r="C211" s="41"/>
      <c r="D211" s="226" t="s">
        <v>173</v>
      </c>
      <c r="E211" s="41"/>
      <c r="F211" s="227" t="s">
        <v>1277</v>
      </c>
      <c r="G211" s="41"/>
      <c r="H211" s="41"/>
      <c r="I211" s="228"/>
      <c r="J211" s="41"/>
      <c r="K211" s="41"/>
      <c r="L211" s="45"/>
      <c r="M211" s="229"/>
      <c r="N211" s="230"/>
      <c r="O211" s="85"/>
      <c r="P211" s="85"/>
      <c r="Q211" s="85"/>
      <c r="R211" s="85"/>
      <c r="S211" s="85"/>
      <c r="T211" s="86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T211" s="18" t="s">
        <v>173</v>
      </c>
      <c r="AU211" s="18" t="s">
        <v>85</v>
      </c>
    </row>
    <row r="212" s="13" customFormat="1">
      <c r="A212" s="13"/>
      <c r="B212" s="231"/>
      <c r="C212" s="232"/>
      <c r="D212" s="226" t="s">
        <v>175</v>
      </c>
      <c r="E212" s="233" t="s">
        <v>20</v>
      </c>
      <c r="F212" s="234" t="s">
        <v>1180</v>
      </c>
      <c r="G212" s="232"/>
      <c r="H212" s="233" t="s">
        <v>20</v>
      </c>
      <c r="I212" s="235"/>
      <c r="J212" s="232"/>
      <c r="K212" s="232"/>
      <c r="L212" s="236"/>
      <c r="M212" s="237"/>
      <c r="N212" s="238"/>
      <c r="O212" s="238"/>
      <c r="P212" s="238"/>
      <c r="Q212" s="238"/>
      <c r="R212" s="238"/>
      <c r="S212" s="238"/>
      <c r="T212" s="239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0" t="s">
        <v>175</v>
      </c>
      <c r="AU212" s="240" t="s">
        <v>85</v>
      </c>
      <c r="AV212" s="13" t="s">
        <v>22</v>
      </c>
      <c r="AW212" s="13" t="s">
        <v>39</v>
      </c>
      <c r="AX212" s="13" t="s">
        <v>77</v>
      </c>
      <c r="AY212" s="240" t="s">
        <v>164</v>
      </c>
    </row>
    <row r="213" s="13" customFormat="1">
      <c r="A213" s="13"/>
      <c r="B213" s="231"/>
      <c r="C213" s="232"/>
      <c r="D213" s="226" t="s">
        <v>175</v>
      </c>
      <c r="E213" s="233" t="s">
        <v>20</v>
      </c>
      <c r="F213" s="234" t="s">
        <v>1181</v>
      </c>
      <c r="G213" s="232"/>
      <c r="H213" s="233" t="s">
        <v>20</v>
      </c>
      <c r="I213" s="235"/>
      <c r="J213" s="232"/>
      <c r="K213" s="232"/>
      <c r="L213" s="236"/>
      <c r="M213" s="237"/>
      <c r="N213" s="238"/>
      <c r="O213" s="238"/>
      <c r="P213" s="238"/>
      <c r="Q213" s="238"/>
      <c r="R213" s="238"/>
      <c r="S213" s="238"/>
      <c r="T213" s="239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40" t="s">
        <v>175</v>
      </c>
      <c r="AU213" s="240" t="s">
        <v>85</v>
      </c>
      <c r="AV213" s="13" t="s">
        <v>22</v>
      </c>
      <c r="AW213" s="13" t="s">
        <v>39</v>
      </c>
      <c r="AX213" s="13" t="s">
        <v>77</v>
      </c>
      <c r="AY213" s="240" t="s">
        <v>164</v>
      </c>
    </row>
    <row r="214" s="14" customFormat="1">
      <c r="A214" s="14"/>
      <c r="B214" s="241"/>
      <c r="C214" s="242"/>
      <c r="D214" s="226" t="s">
        <v>175</v>
      </c>
      <c r="E214" s="243" t="s">
        <v>20</v>
      </c>
      <c r="F214" s="244" t="s">
        <v>321</v>
      </c>
      <c r="G214" s="242"/>
      <c r="H214" s="245">
        <v>20</v>
      </c>
      <c r="I214" s="246"/>
      <c r="J214" s="242"/>
      <c r="K214" s="242"/>
      <c r="L214" s="247"/>
      <c r="M214" s="248"/>
      <c r="N214" s="249"/>
      <c r="O214" s="249"/>
      <c r="P214" s="249"/>
      <c r="Q214" s="249"/>
      <c r="R214" s="249"/>
      <c r="S214" s="249"/>
      <c r="T214" s="250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1" t="s">
        <v>175</v>
      </c>
      <c r="AU214" s="251" t="s">
        <v>85</v>
      </c>
      <c r="AV214" s="14" t="s">
        <v>85</v>
      </c>
      <c r="AW214" s="14" t="s">
        <v>39</v>
      </c>
      <c r="AX214" s="14" t="s">
        <v>22</v>
      </c>
      <c r="AY214" s="251" t="s">
        <v>164</v>
      </c>
    </row>
    <row r="215" s="2" customFormat="1" ht="14.4" customHeight="1">
      <c r="A215" s="39"/>
      <c r="B215" s="40"/>
      <c r="C215" s="213" t="s">
        <v>344</v>
      </c>
      <c r="D215" s="213" t="s">
        <v>166</v>
      </c>
      <c r="E215" s="214" t="s">
        <v>1278</v>
      </c>
      <c r="F215" s="215" t="s">
        <v>1279</v>
      </c>
      <c r="G215" s="216" t="s">
        <v>180</v>
      </c>
      <c r="H215" s="217">
        <v>347</v>
      </c>
      <c r="I215" s="218"/>
      <c r="J215" s="219">
        <f>ROUND(I215*H215,2)</f>
        <v>0</v>
      </c>
      <c r="K215" s="215" t="s">
        <v>170</v>
      </c>
      <c r="L215" s="45"/>
      <c r="M215" s="220" t="s">
        <v>20</v>
      </c>
      <c r="N215" s="221" t="s">
        <v>48</v>
      </c>
      <c r="O215" s="85"/>
      <c r="P215" s="222">
        <f>O215*H215</f>
        <v>0</v>
      </c>
      <c r="Q215" s="222">
        <v>0</v>
      </c>
      <c r="R215" s="222">
        <f>Q215*H215</f>
        <v>0</v>
      </c>
      <c r="S215" s="222">
        <v>0</v>
      </c>
      <c r="T215" s="223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24" t="s">
        <v>171</v>
      </c>
      <c r="AT215" s="224" t="s">
        <v>166</v>
      </c>
      <c r="AU215" s="224" t="s">
        <v>85</v>
      </c>
      <c r="AY215" s="18" t="s">
        <v>164</v>
      </c>
      <c r="BE215" s="225">
        <f>IF(N215="základní",J215,0)</f>
        <v>0</v>
      </c>
      <c r="BF215" s="225">
        <f>IF(N215="snížená",J215,0)</f>
        <v>0</v>
      </c>
      <c r="BG215" s="225">
        <f>IF(N215="zákl. přenesená",J215,0)</f>
        <v>0</v>
      </c>
      <c r="BH215" s="225">
        <f>IF(N215="sníž. přenesená",J215,0)</f>
        <v>0</v>
      </c>
      <c r="BI215" s="225">
        <f>IF(N215="nulová",J215,0)</f>
        <v>0</v>
      </c>
      <c r="BJ215" s="18" t="s">
        <v>22</v>
      </c>
      <c r="BK215" s="225">
        <f>ROUND(I215*H215,2)</f>
        <v>0</v>
      </c>
      <c r="BL215" s="18" t="s">
        <v>171</v>
      </c>
      <c r="BM215" s="224" t="s">
        <v>1280</v>
      </c>
    </row>
    <row r="216" s="2" customFormat="1">
      <c r="A216" s="39"/>
      <c r="B216" s="40"/>
      <c r="C216" s="41"/>
      <c r="D216" s="226" t="s">
        <v>173</v>
      </c>
      <c r="E216" s="41"/>
      <c r="F216" s="227" t="s">
        <v>1281</v>
      </c>
      <c r="G216" s="41"/>
      <c r="H216" s="41"/>
      <c r="I216" s="228"/>
      <c r="J216" s="41"/>
      <c r="K216" s="41"/>
      <c r="L216" s="45"/>
      <c r="M216" s="229"/>
      <c r="N216" s="230"/>
      <c r="O216" s="85"/>
      <c r="P216" s="85"/>
      <c r="Q216" s="85"/>
      <c r="R216" s="85"/>
      <c r="S216" s="85"/>
      <c r="T216" s="86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T216" s="18" t="s">
        <v>173</v>
      </c>
      <c r="AU216" s="18" t="s">
        <v>85</v>
      </c>
    </row>
    <row r="217" s="13" customFormat="1">
      <c r="A217" s="13"/>
      <c r="B217" s="231"/>
      <c r="C217" s="232"/>
      <c r="D217" s="226" t="s">
        <v>175</v>
      </c>
      <c r="E217" s="233" t="s">
        <v>20</v>
      </c>
      <c r="F217" s="234" t="s">
        <v>862</v>
      </c>
      <c r="G217" s="232"/>
      <c r="H217" s="233" t="s">
        <v>20</v>
      </c>
      <c r="I217" s="235"/>
      <c r="J217" s="232"/>
      <c r="K217" s="232"/>
      <c r="L217" s="236"/>
      <c r="M217" s="237"/>
      <c r="N217" s="238"/>
      <c r="O217" s="238"/>
      <c r="P217" s="238"/>
      <c r="Q217" s="238"/>
      <c r="R217" s="238"/>
      <c r="S217" s="238"/>
      <c r="T217" s="239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0" t="s">
        <v>175</v>
      </c>
      <c r="AU217" s="240" t="s">
        <v>85</v>
      </c>
      <c r="AV217" s="13" t="s">
        <v>22</v>
      </c>
      <c r="AW217" s="13" t="s">
        <v>39</v>
      </c>
      <c r="AX217" s="13" t="s">
        <v>77</v>
      </c>
      <c r="AY217" s="240" t="s">
        <v>164</v>
      </c>
    </row>
    <row r="218" s="14" customFormat="1">
      <c r="A218" s="14"/>
      <c r="B218" s="241"/>
      <c r="C218" s="242"/>
      <c r="D218" s="226" t="s">
        <v>175</v>
      </c>
      <c r="E218" s="243" t="s">
        <v>20</v>
      </c>
      <c r="F218" s="244" t="s">
        <v>1282</v>
      </c>
      <c r="G218" s="242"/>
      <c r="H218" s="245">
        <v>59.049999999999997</v>
      </c>
      <c r="I218" s="246"/>
      <c r="J218" s="242"/>
      <c r="K218" s="242"/>
      <c r="L218" s="247"/>
      <c r="M218" s="248"/>
      <c r="N218" s="249"/>
      <c r="O218" s="249"/>
      <c r="P218" s="249"/>
      <c r="Q218" s="249"/>
      <c r="R218" s="249"/>
      <c r="S218" s="249"/>
      <c r="T218" s="250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1" t="s">
        <v>175</v>
      </c>
      <c r="AU218" s="251" t="s">
        <v>85</v>
      </c>
      <c r="AV218" s="14" t="s">
        <v>85</v>
      </c>
      <c r="AW218" s="14" t="s">
        <v>39</v>
      </c>
      <c r="AX218" s="14" t="s">
        <v>77</v>
      </c>
      <c r="AY218" s="251" t="s">
        <v>164</v>
      </c>
    </row>
    <row r="219" s="13" customFormat="1">
      <c r="A219" s="13"/>
      <c r="B219" s="231"/>
      <c r="C219" s="232"/>
      <c r="D219" s="226" t="s">
        <v>175</v>
      </c>
      <c r="E219" s="233" t="s">
        <v>20</v>
      </c>
      <c r="F219" s="234" t="s">
        <v>1283</v>
      </c>
      <c r="G219" s="232"/>
      <c r="H219" s="233" t="s">
        <v>20</v>
      </c>
      <c r="I219" s="235"/>
      <c r="J219" s="232"/>
      <c r="K219" s="232"/>
      <c r="L219" s="236"/>
      <c r="M219" s="237"/>
      <c r="N219" s="238"/>
      <c r="O219" s="238"/>
      <c r="P219" s="238"/>
      <c r="Q219" s="238"/>
      <c r="R219" s="238"/>
      <c r="S219" s="238"/>
      <c r="T219" s="23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0" t="s">
        <v>175</v>
      </c>
      <c r="AU219" s="240" t="s">
        <v>85</v>
      </c>
      <c r="AV219" s="13" t="s">
        <v>22</v>
      </c>
      <c r="AW219" s="13" t="s">
        <v>39</v>
      </c>
      <c r="AX219" s="13" t="s">
        <v>77</v>
      </c>
      <c r="AY219" s="240" t="s">
        <v>164</v>
      </c>
    </row>
    <row r="220" s="14" customFormat="1">
      <c r="A220" s="14"/>
      <c r="B220" s="241"/>
      <c r="C220" s="242"/>
      <c r="D220" s="226" t="s">
        <v>175</v>
      </c>
      <c r="E220" s="243" t="s">
        <v>20</v>
      </c>
      <c r="F220" s="244" t="s">
        <v>1284</v>
      </c>
      <c r="G220" s="242"/>
      <c r="H220" s="245">
        <v>192.94999999999999</v>
      </c>
      <c r="I220" s="246"/>
      <c r="J220" s="242"/>
      <c r="K220" s="242"/>
      <c r="L220" s="247"/>
      <c r="M220" s="248"/>
      <c r="N220" s="249"/>
      <c r="O220" s="249"/>
      <c r="P220" s="249"/>
      <c r="Q220" s="249"/>
      <c r="R220" s="249"/>
      <c r="S220" s="249"/>
      <c r="T220" s="250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1" t="s">
        <v>175</v>
      </c>
      <c r="AU220" s="251" t="s">
        <v>85</v>
      </c>
      <c r="AV220" s="14" t="s">
        <v>85</v>
      </c>
      <c r="AW220" s="14" t="s">
        <v>39</v>
      </c>
      <c r="AX220" s="14" t="s">
        <v>77</v>
      </c>
      <c r="AY220" s="251" t="s">
        <v>164</v>
      </c>
    </row>
    <row r="221" s="13" customFormat="1">
      <c r="A221" s="13"/>
      <c r="B221" s="231"/>
      <c r="C221" s="232"/>
      <c r="D221" s="226" t="s">
        <v>175</v>
      </c>
      <c r="E221" s="233" t="s">
        <v>20</v>
      </c>
      <c r="F221" s="234" t="s">
        <v>1285</v>
      </c>
      <c r="G221" s="232"/>
      <c r="H221" s="233" t="s">
        <v>20</v>
      </c>
      <c r="I221" s="235"/>
      <c r="J221" s="232"/>
      <c r="K221" s="232"/>
      <c r="L221" s="236"/>
      <c r="M221" s="237"/>
      <c r="N221" s="238"/>
      <c r="O221" s="238"/>
      <c r="P221" s="238"/>
      <c r="Q221" s="238"/>
      <c r="R221" s="238"/>
      <c r="S221" s="238"/>
      <c r="T221" s="239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0" t="s">
        <v>175</v>
      </c>
      <c r="AU221" s="240" t="s">
        <v>85</v>
      </c>
      <c r="AV221" s="13" t="s">
        <v>22</v>
      </c>
      <c r="AW221" s="13" t="s">
        <v>39</v>
      </c>
      <c r="AX221" s="13" t="s">
        <v>77</v>
      </c>
      <c r="AY221" s="240" t="s">
        <v>164</v>
      </c>
    </row>
    <row r="222" s="14" customFormat="1">
      <c r="A222" s="14"/>
      <c r="B222" s="241"/>
      <c r="C222" s="242"/>
      <c r="D222" s="226" t="s">
        <v>175</v>
      </c>
      <c r="E222" s="243" t="s">
        <v>20</v>
      </c>
      <c r="F222" s="244" t="s">
        <v>813</v>
      </c>
      <c r="G222" s="242"/>
      <c r="H222" s="245">
        <v>95</v>
      </c>
      <c r="I222" s="246"/>
      <c r="J222" s="242"/>
      <c r="K222" s="242"/>
      <c r="L222" s="247"/>
      <c r="M222" s="248"/>
      <c r="N222" s="249"/>
      <c r="O222" s="249"/>
      <c r="P222" s="249"/>
      <c r="Q222" s="249"/>
      <c r="R222" s="249"/>
      <c r="S222" s="249"/>
      <c r="T222" s="250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1" t="s">
        <v>175</v>
      </c>
      <c r="AU222" s="251" t="s">
        <v>85</v>
      </c>
      <c r="AV222" s="14" t="s">
        <v>85</v>
      </c>
      <c r="AW222" s="14" t="s">
        <v>39</v>
      </c>
      <c r="AX222" s="14" t="s">
        <v>77</v>
      </c>
      <c r="AY222" s="251" t="s">
        <v>164</v>
      </c>
    </row>
    <row r="223" s="15" customFormat="1">
      <c r="A223" s="15"/>
      <c r="B223" s="252"/>
      <c r="C223" s="253"/>
      <c r="D223" s="226" t="s">
        <v>175</v>
      </c>
      <c r="E223" s="254" t="s">
        <v>20</v>
      </c>
      <c r="F223" s="255" t="s">
        <v>225</v>
      </c>
      <c r="G223" s="253"/>
      <c r="H223" s="256">
        <v>347</v>
      </c>
      <c r="I223" s="257"/>
      <c r="J223" s="253"/>
      <c r="K223" s="253"/>
      <c r="L223" s="258"/>
      <c r="M223" s="259"/>
      <c r="N223" s="260"/>
      <c r="O223" s="260"/>
      <c r="P223" s="260"/>
      <c r="Q223" s="260"/>
      <c r="R223" s="260"/>
      <c r="S223" s="260"/>
      <c r="T223" s="261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62" t="s">
        <v>175</v>
      </c>
      <c r="AU223" s="262" t="s">
        <v>85</v>
      </c>
      <c r="AV223" s="15" t="s">
        <v>171</v>
      </c>
      <c r="AW223" s="15" t="s">
        <v>39</v>
      </c>
      <c r="AX223" s="15" t="s">
        <v>22</v>
      </c>
      <c r="AY223" s="262" t="s">
        <v>164</v>
      </c>
    </row>
    <row r="224" s="2" customFormat="1" ht="14.4" customHeight="1">
      <c r="A224" s="39"/>
      <c r="B224" s="40"/>
      <c r="C224" s="213" t="s">
        <v>351</v>
      </c>
      <c r="D224" s="213" t="s">
        <v>166</v>
      </c>
      <c r="E224" s="214" t="s">
        <v>244</v>
      </c>
      <c r="F224" s="215" t="s">
        <v>245</v>
      </c>
      <c r="G224" s="216" t="s">
        <v>180</v>
      </c>
      <c r="H224" s="217">
        <v>766.245</v>
      </c>
      <c r="I224" s="218"/>
      <c r="J224" s="219">
        <f>ROUND(I224*H224,2)</f>
        <v>0</v>
      </c>
      <c r="K224" s="215" t="s">
        <v>170</v>
      </c>
      <c r="L224" s="45"/>
      <c r="M224" s="220" t="s">
        <v>20</v>
      </c>
      <c r="N224" s="221" t="s">
        <v>48</v>
      </c>
      <c r="O224" s="85"/>
      <c r="P224" s="222">
        <f>O224*H224</f>
        <v>0</v>
      </c>
      <c r="Q224" s="222">
        <v>0</v>
      </c>
      <c r="R224" s="222">
        <f>Q224*H224</f>
        <v>0</v>
      </c>
      <c r="S224" s="222">
        <v>0</v>
      </c>
      <c r="T224" s="223">
        <f>S224*H224</f>
        <v>0</v>
      </c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R224" s="224" t="s">
        <v>171</v>
      </c>
      <c r="AT224" s="224" t="s">
        <v>166</v>
      </c>
      <c r="AU224" s="224" t="s">
        <v>85</v>
      </c>
      <c r="AY224" s="18" t="s">
        <v>164</v>
      </c>
      <c r="BE224" s="225">
        <f>IF(N224="základní",J224,0)</f>
        <v>0</v>
      </c>
      <c r="BF224" s="225">
        <f>IF(N224="snížená",J224,0)</f>
        <v>0</v>
      </c>
      <c r="BG224" s="225">
        <f>IF(N224="zákl. přenesená",J224,0)</f>
        <v>0</v>
      </c>
      <c r="BH224" s="225">
        <f>IF(N224="sníž. přenesená",J224,0)</f>
        <v>0</v>
      </c>
      <c r="BI224" s="225">
        <f>IF(N224="nulová",J224,0)</f>
        <v>0</v>
      </c>
      <c r="BJ224" s="18" t="s">
        <v>22</v>
      </c>
      <c r="BK224" s="225">
        <f>ROUND(I224*H224,2)</f>
        <v>0</v>
      </c>
      <c r="BL224" s="18" t="s">
        <v>171</v>
      </c>
      <c r="BM224" s="224" t="s">
        <v>1286</v>
      </c>
    </row>
    <row r="225" s="2" customFormat="1">
      <c r="A225" s="39"/>
      <c r="B225" s="40"/>
      <c r="C225" s="41"/>
      <c r="D225" s="226" t="s">
        <v>173</v>
      </c>
      <c r="E225" s="41"/>
      <c r="F225" s="227" t="s">
        <v>247</v>
      </c>
      <c r="G225" s="41"/>
      <c r="H225" s="41"/>
      <c r="I225" s="228"/>
      <c r="J225" s="41"/>
      <c r="K225" s="41"/>
      <c r="L225" s="45"/>
      <c r="M225" s="229"/>
      <c r="N225" s="230"/>
      <c r="O225" s="85"/>
      <c r="P225" s="85"/>
      <c r="Q225" s="85"/>
      <c r="R225" s="85"/>
      <c r="S225" s="85"/>
      <c r="T225" s="86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T225" s="18" t="s">
        <v>173</v>
      </c>
      <c r="AU225" s="18" t="s">
        <v>85</v>
      </c>
    </row>
    <row r="226" s="13" customFormat="1">
      <c r="A226" s="13"/>
      <c r="B226" s="231"/>
      <c r="C226" s="232"/>
      <c r="D226" s="226" t="s">
        <v>175</v>
      </c>
      <c r="E226" s="233" t="s">
        <v>20</v>
      </c>
      <c r="F226" s="234" t="s">
        <v>248</v>
      </c>
      <c r="G226" s="232"/>
      <c r="H226" s="233" t="s">
        <v>20</v>
      </c>
      <c r="I226" s="235"/>
      <c r="J226" s="232"/>
      <c r="K226" s="232"/>
      <c r="L226" s="236"/>
      <c r="M226" s="237"/>
      <c r="N226" s="238"/>
      <c r="O226" s="238"/>
      <c r="P226" s="238"/>
      <c r="Q226" s="238"/>
      <c r="R226" s="238"/>
      <c r="S226" s="238"/>
      <c r="T226" s="23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0" t="s">
        <v>175</v>
      </c>
      <c r="AU226" s="240" t="s">
        <v>85</v>
      </c>
      <c r="AV226" s="13" t="s">
        <v>22</v>
      </c>
      <c r="AW226" s="13" t="s">
        <v>39</v>
      </c>
      <c r="AX226" s="13" t="s">
        <v>77</v>
      </c>
      <c r="AY226" s="240" t="s">
        <v>164</v>
      </c>
    </row>
    <row r="227" s="13" customFormat="1">
      <c r="A227" s="13"/>
      <c r="B227" s="231"/>
      <c r="C227" s="232"/>
      <c r="D227" s="226" t="s">
        <v>175</v>
      </c>
      <c r="E227" s="233" t="s">
        <v>20</v>
      </c>
      <c r="F227" s="234" t="s">
        <v>1065</v>
      </c>
      <c r="G227" s="232"/>
      <c r="H227" s="233" t="s">
        <v>20</v>
      </c>
      <c r="I227" s="235"/>
      <c r="J227" s="232"/>
      <c r="K227" s="232"/>
      <c r="L227" s="236"/>
      <c r="M227" s="237"/>
      <c r="N227" s="238"/>
      <c r="O227" s="238"/>
      <c r="P227" s="238"/>
      <c r="Q227" s="238"/>
      <c r="R227" s="238"/>
      <c r="S227" s="238"/>
      <c r="T227" s="239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40" t="s">
        <v>175</v>
      </c>
      <c r="AU227" s="240" t="s">
        <v>85</v>
      </c>
      <c r="AV227" s="13" t="s">
        <v>22</v>
      </c>
      <c r="AW227" s="13" t="s">
        <v>39</v>
      </c>
      <c r="AX227" s="13" t="s">
        <v>77</v>
      </c>
      <c r="AY227" s="240" t="s">
        <v>164</v>
      </c>
    </row>
    <row r="228" s="14" customFormat="1">
      <c r="A228" s="14"/>
      <c r="B228" s="241"/>
      <c r="C228" s="242"/>
      <c r="D228" s="226" t="s">
        <v>175</v>
      </c>
      <c r="E228" s="243" t="s">
        <v>20</v>
      </c>
      <c r="F228" s="244" t="s">
        <v>1287</v>
      </c>
      <c r="G228" s="242"/>
      <c r="H228" s="245">
        <v>766.245</v>
      </c>
      <c r="I228" s="246"/>
      <c r="J228" s="242"/>
      <c r="K228" s="242"/>
      <c r="L228" s="247"/>
      <c r="M228" s="248"/>
      <c r="N228" s="249"/>
      <c r="O228" s="249"/>
      <c r="P228" s="249"/>
      <c r="Q228" s="249"/>
      <c r="R228" s="249"/>
      <c r="S228" s="249"/>
      <c r="T228" s="250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1" t="s">
        <v>175</v>
      </c>
      <c r="AU228" s="251" t="s">
        <v>85</v>
      </c>
      <c r="AV228" s="14" t="s">
        <v>85</v>
      </c>
      <c r="AW228" s="14" t="s">
        <v>39</v>
      </c>
      <c r="AX228" s="14" t="s">
        <v>22</v>
      </c>
      <c r="AY228" s="251" t="s">
        <v>164</v>
      </c>
    </row>
    <row r="229" s="2" customFormat="1" ht="24.15" customHeight="1">
      <c r="A229" s="39"/>
      <c r="B229" s="40"/>
      <c r="C229" s="213" t="s">
        <v>358</v>
      </c>
      <c r="D229" s="213" t="s">
        <v>166</v>
      </c>
      <c r="E229" s="214" t="s">
        <v>251</v>
      </c>
      <c r="F229" s="215" t="s">
        <v>252</v>
      </c>
      <c r="G229" s="216" t="s">
        <v>180</v>
      </c>
      <c r="H229" s="217">
        <v>13792.41</v>
      </c>
      <c r="I229" s="218"/>
      <c r="J229" s="219">
        <f>ROUND(I229*H229,2)</f>
        <v>0</v>
      </c>
      <c r="K229" s="215" t="s">
        <v>170</v>
      </c>
      <c r="L229" s="45"/>
      <c r="M229" s="220" t="s">
        <v>20</v>
      </c>
      <c r="N229" s="221" t="s">
        <v>48</v>
      </c>
      <c r="O229" s="85"/>
      <c r="P229" s="222">
        <f>O229*H229</f>
        <v>0</v>
      </c>
      <c r="Q229" s="222">
        <v>0</v>
      </c>
      <c r="R229" s="222">
        <f>Q229*H229</f>
        <v>0</v>
      </c>
      <c r="S229" s="222">
        <v>0</v>
      </c>
      <c r="T229" s="223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24" t="s">
        <v>171</v>
      </c>
      <c r="AT229" s="224" t="s">
        <v>166</v>
      </c>
      <c r="AU229" s="224" t="s">
        <v>85</v>
      </c>
      <c r="AY229" s="18" t="s">
        <v>164</v>
      </c>
      <c r="BE229" s="225">
        <f>IF(N229="základní",J229,0)</f>
        <v>0</v>
      </c>
      <c r="BF229" s="225">
        <f>IF(N229="snížená",J229,0)</f>
        <v>0</v>
      </c>
      <c r="BG229" s="225">
        <f>IF(N229="zákl. přenesená",J229,0)</f>
        <v>0</v>
      </c>
      <c r="BH229" s="225">
        <f>IF(N229="sníž. přenesená",J229,0)</f>
        <v>0</v>
      </c>
      <c r="BI229" s="225">
        <f>IF(N229="nulová",J229,0)</f>
        <v>0</v>
      </c>
      <c r="BJ229" s="18" t="s">
        <v>22</v>
      </c>
      <c r="BK229" s="225">
        <f>ROUND(I229*H229,2)</f>
        <v>0</v>
      </c>
      <c r="BL229" s="18" t="s">
        <v>171</v>
      </c>
      <c r="BM229" s="224" t="s">
        <v>1288</v>
      </c>
    </row>
    <row r="230" s="2" customFormat="1">
      <c r="A230" s="39"/>
      <c r="B230" s="40"/>
      <c r="C230" s="41"/>
      <c r="D230" s="226" t="s">
        <v>173</v>
      </c>
      <c r="E230" s="41"/>
      <c r="F230" s="227" t="s">
        <v>254</v>
      </c>
      <c r="G230" s="41"/>
      <c r="H230" s="41"/>
      <c r="I230" s="228"/>
      <c r="J230" s="41"/>
      <c r="K230" s="41"/>
      <c r="L230" s="45"/>
      <c r="M230" s="229"/>
      <c r="N230" s="230"/>
      <c r="O230" s="85"/>
      <c r="P230" s="85"/>
      <c r="Q230" s="85"/>
      <c r="R230" s="85"/>
      <c r="S230" s="85"/>
      <c r="T230" s="86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T230" s="18" t="s">
        <v>173</v>
      </c>
      <c r="AU230" s="18" t="s">
        <v>85</v>
      </c>
    </row>
    <row r="231" s="13" customFormat="1">
      <c r="A231" s="13"/>
      <c r="B231" s="231"/>
      <c r="C231" s="232"/>
      <c r="D231" s="226" t="s">
        <v>175</v>
      </c>
      <c r="E231" s="233" t="s">
        <v>20</v>
      </c>
      <c r="F231" s="234" t="s">
        <v>248</v>
      </c>
      <c r="G231" s="232"/>
      <c r="H231" s="233" t="s">
        <v>20</v>
      </c>
      <c r="I231" s="235"/>
      <c r="J231" s="232"/>
      <c r="K231" s="232"/>
      <c r="L231" s="236"/>
      <c r="M231" s="237"/>
      <c r="N231" s="238"/>
      <c r="O231" s="238"/>
      <c r="P231" s="238"/>
      <c r="Q231" s="238"/>
      <c r="R231" s="238"/>
      <c r="S231" s="238"/>
      <c r="T231" s="239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0" t="s">
        <v>175</v>
      </c>
      <c r="AU231" s="240" t="s">
        <v>85</v>
      </c>
      <c r="AV231" s="13" t="s">
        <v>22</v>
      </c>
      <c r="AW231" s="13" t="s">
        <v>39</v>
      </c>
      <c r="AX231" s="13" t="s">
        <v>77</v>
      </c>
      <c r="AY231" s="240" t="s">
        <v>164</v>
      </c>
    </row>
    <row r="232" s="13" customFormat="1">
      <c r="A232" s="13"/>
      <c r="B232" s="231"/>
      <c r="C232" s="232"/>
      <c r="D232" s="226" t="s">
        <v>175</v>
      </c>
      <c r="E232" s="233" t="s">
        <v>20</v>
      </c>
      <c r="F232" s="234" t="s">
        <v>1065</v>
      </c>
      <c r="G232" s="232"/>
      <c r="H232" s="233" t="s">
        <v>20</v>
      </c>
      <c r="I232" s="235"/>
      <c r="J232" s="232"/>
      <c r="K232" s="232"/>
      <c r="L232" s="236"/>
      <c r="M232" s="237"/>
      <c r="N232" s="238"/>
      <c r="O232" s="238"/>
      <c r="P232" s="238"/>
      <c r="Q232" s="238"/>
      <c r="R232" s="238"/>
      <c r="S232" s="238"/>
      <c r="T232" s="239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0" t="s">
        <v>175</v>
      </c>
      <c r="AU232" s="240" t="s">
        <v>85</v>
      </c>
      <c r="AV232" s="13" t="s">
        <v>22</v>
      </c>
      <c r="AW232" s="13" t="s">
        <v>39</v>
      </c>
      <c r="AX232" s="13" t="s">
        <v>77</v>
      </c>
      <c r="AY232" s="240" t="s">
        <v>164</v>
      </c>
    </row>
    <row r="233" s="14" customFormat="1">
      <c r="A233" s="14"/>
      <c r="B233" s="241"/>
      <c r="C233" s="242"/>
      <c r="D233" s="226" t="s">
        <v>175</v>
      </c>
      <c r="E233" s="243" t="s">
        <v>20</v>
      </c>
      <c r="F233" s="244" t="s">
        <v>1289</v>
      </c>
      <c r="G233" s="242"/>
      <c r="H233" s="245">
        <v>13792.41</v>
      </c>
      <c r="I233" s="246"/>
      <c r="J233" s="242"/>
      <c r="K233" s="242"/>
      <c r="L233" s="247"/>
      <c r="M233" s="248"/>
      <c r="N233" s="249"/>
      <c r="O233" s="249"/>
      <c r="P233" s="249"/>
      <c r="Q233" s="249"/>
      <c r="R233" s="249"/>
      <c r="S233" s="249"/>
      <c r="T233" s="250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1" t="s">
        <v>175</v>
      </c>
      <c r="AU233" s="251" t="s">
        <v>85</v>
      </c>
      <c r="AV233" s="14" t="s">
        <v>85</v>
      </c>
      <c r="AW233" s="14" t="s">
        <v>39</v>
      </c>
      <c r="AX233" s="14" t="s">
        <v>22</v>
      </c>
      <c r="AY233" s="251" t="s">
        <v>164</v>
      </c>
    </row>
    <row r="234" s="2" customFormat="1" ht="14.4" customHeight="1">
      <c r="A234" s="39"/>
      <c r="B234" s="40"/>
      <c r="C234" s="213" t="s">
        <v>364</v>
      </c>
      <c r="D234" s="213" t="s">
        <v>166</v>
      </c>
      <c r="E234" s="214" t="s">
        <v>257</v>
      </c>
      <c r="F234" s="215" t="s">
        <v>258</v>
      </c>
      <c r="G234" s="216" t="s">
        <v>180</v>
      </c>
      <c r="H234" s="217">
        <v>706.10000000000002</v>
      </c>
      <c r="I234" s="218"/>
      <c r="J234" s="219">
        <f>ROUND(I234*H234,2)</f>
        <v>0</v>
      </c>
      <c r="K234" s="215" t="s">
        <v>170</v>
      </c>
      <c r="L234" s="45"/>
      <c r="M234" s="220" t="s">
        <v>20</v>
      </c>
      <c r="N234" s="221" t="s">
        <v>48</v>
      </c>
      <c r="O234" s="85"/>
      <c r="P234" s="222">
        <f>O234*H234</f>
        <v>0</v>
      </c>
      <c r="Q234" s="222">
        <v>0</v>
      </c>
      <c r="R234" s="222">
        <f>Q234*H234</f>
        <v>0</v>
      </c>
      <c r="S234" s="222">
        <v>0</v>
      </c>
      <c r="T234" s="223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24" t="s">
        <v>171</v>
      </c>
      <c r="AT234" s="224" t="s">
        <v>166</v>
      </c>
      <c r="AU234" s="224" t="s">
        <v>85</v>
      </c>
      <c r="AY234" s="18" t="s">
        <v>164</v>
      </c>
      <c r="BE234" s="225">
        <f>IF(N234="základní",J234,0)</f>
        <v>0</v>
      </c>
      <c r="BF234" s="225">
        <f>IF(N234="snížená",J234,0)</f>
        <v>0</v>
      </c>
      <c r="BG234" s="225">
        <f>IF(N234="zákl. přenesená",J234,0)</f>
        <v>0</v>
      </c>
      <c r="BH234" s="225">
        <f>IF(N234="sníž. přenesená",J234,0)</f>
        <v>0</v>
      </c>
      <c r="BI234" s="225">
        <f>IF(N234="nulová",J234,0)</f>
        <v>0</v>
      </c>
      <c r="BJ234" s="18" t="s">
        <v>22</v>
      </c>
      <c r="BK234" s="225">
        <f>ROUND(I234*H234,2)</f>
        <v>0</v>
      </c>
      <c r="BL234" s="18" t="s">
        <v>171</v>
      </c>
      <c r="BM234" s="224" t="s">
        <v>1290</v>
      </c>
    </row>
    <row r="235" s="2" customFormat="1">
      <c r="A235" s="39"/>
      <c r="B235" s="40"/>
      <c r="C235" s="41"/>
      <c r="D235" s="226" t="s">
        <v>173</v>
      </c>
      <c r="E235" s="41"/>
      <c r="F235" s="227" t="s">
        <v>260</v>
      </c>
      <c r="G235" s="41"/>
      <c r="H235" s="41"/>
      <c r="I235" s="228"/>
      <c r="J235" s="41"/>
      <c r="K235" s="41"/>
      <c r="L235" s="45"/>
      <c r="M235" s="229"/>
      <c r="N235" s="230"/>
      <c r="O235" s="85"/>
      <c r="P235" s="85"/>
      <c r="Q235" s="85"/>
      <c r="R235" s="85"/>
      <c r="S235" s="85"/>
      <c r="T235" s="86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T235" s="18" t="s">
        <v>173</v>
      </c>
      <c r="AU235" s="18" t="s">
        <v>85</v>
      </c>
    </row>
    <row r="236" s="13" customFormat="1">
      <c r="A236" s="13"/>
      <c r="B236" s="231"/>
      <c r="C236" s="232"/>
      <c r="D236" s="226" t="s">
        <v>175</v>
      </c>
      <c r="E236" s="233" t="s">
        <v>20</v>
      </c>
      <c r="F236" s="234" t="s">
        <v>261</v>
      </c>
      <c r="G236" s="232"/>
      <c r="H236" s="233" t="s">
        <v>20</v>
      </c>
      <c r="I236" s="235"/>
      <c r="J236" s="232"/>
      <c r="K236" s="232"/>
      <c r="L236" s="236"/>
      <c r="M236" s="237"/>
      <c r="N236" s="238"/>
      <c r="O236" s="238"/>
      <c r="P236" s="238"/>
      <c r="Q236" s="238"/>
      <c r="R236" s="238"/>
      <c r="S236" s="238"/>
      <c r="T236" s="239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0" t="s">
        <v>175</v>
      </c>
      <c r="AU236" s="240" t="s">
        <v>85</v>
      </c>
      <c r="AV236" s="13" t="s">
        <v>22</v>
      </c>
      <c r="AW236" s="13" t="s">
        <v>39</v>
      </c>
      <c r="AX236" s="13" t="s">
        <v>77</v>
      </c>
      <c r="AY236" s="240" t="s">
        <v>164</v>
      </c>
    </row>
    <row r="237" s="14" customFormat="1">
      <c r="A237" s="14"/>
      <c r="B237" s="241"/>
      <c r="C237" s="242"/>
      <c r="D237" s="226" t="s">
        <v>175</v>
      </c>
      <c r="E237" s="243" t="s">
        <v>20</v>
      </c>
      <c r="F237" s="244" t="s">
        <v>1291</v>
      </c>
      <c r="G237" s="242"/>
      <c r="H237" s="245">
        <v>443</v>
      </c>
      <c r="I237" s="246"/>
      <c r="J237" s="242"/>
      <c r="K237" s="242"/>
      <c r="L237" s="247"/>
      <c r="M237" s="248"/>
      <c r="N237" s="249"/>
      <c r="O237" s="249"/>
      <c r="P237" s="249"/>
      <c r="Q237" s="249"/>
      <c r="R237" s="249"/>
      <c r="S237" s="249"/>
      <c r="T237" s="250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1" t="s">
        <v>175</v>
      </c>
      <c r="AU237" s="251" t="s">
        <v>85</v>
      </c>
      <c r="AV237" s="14" t="s">
        <v>85</v>
      </c>
      <c r="AW237" s="14" t="s">
        <v>39</v>
      </c>
      <c r="AX237" s="14" t="s">
        <v>77</v>
      </c>
      <c r="AY237" s="251" t="s">
        <v>164</v>
      </c>
    </row>
    <row r="238" s="13" customFormat="1">
      <c r="A238" s="13"/>
      <c r="B238" s="231"/>
      <c r="C238" s="232"/>
      <c r="D238" s="226" t="s">
        <v>175</v>
      </c>
      <c r="E238" s="233" t="s">
        <v>20</v>
      </c>
      <c r="F238" s="234" t="s">
        <v>263</v>
      </c>
      <c r="G238" s="232"/>
      <c r="H238" s="233" t="s">
        <v>20</v>
      </c>
      <c r="I238" s="235"/>
      <c r="J238" s="232"/>
      <c r="K238" s="232"/>
      <c r="L238" s="236"/>
      <c r="M238" s="237"/>
      <c r="N238" s="238"/>
      <c r="O238" s="238"/>
      <c r="P238" s="238"/>
      <c r="Q238" s="238"/>
      <c r="R238" s="238"/>
      <c r="S238" s="238"/>
      <c r="T238" s="239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40" t="s">
        <v>175</v>
      </c>
      <c r="AU238" s="240" t="s">
        <v>85</v>
      </c>
      <c r="AV238" s="13" t="s">
        <v>22</v>
      </c>
      <c r="AW238" s="13" t="s">
        <v>39</v>
      </c>
      <c r="AX238" s="13" t="s">
        <v>77</v>
      </c>
      <c r="AY238" s="240" t="s">
        <v>164</v>
      </c>
    </row>
    <row r="239" s="14" customFormat="1">
      <c r="A239" s="14"/>
      <c r="B239" s="241"/>
      <c r="C239" s="242"/>
      <c r="D239" s="226" t="s">
        <v>175</v>
      </c>
      <c r="E239" s="243" t="s">
        <v>20</v>
      </c>
      <c r="F239" s="244" t="s">
        <v>1292</v>
      </c>
      <c r="G239" s="242"/>
      <c r="H239" s="245">
        <v>55.049999999999997</v>
      </c>
      <c r="I239" s="246"/>
      <c r="J239" s="242"/>
      <c r="K239" s="242"/>
      <c r="L239" s="247"/>
      <c r="M239" s="248"/>
      <c r="N239" s="249"/>
      <c r="O239" s="249"/>
      <c r="P239" s="249"/>
      <c r="Q239" s="249"/>
      <c r="R239" s="249"/>
      <c r="S239" s="249"/>
      <c r="T239" s="250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1" t="s">
        <v>175</v>
      </c>
      <c r="AU239" s="251" t="s">
        <v>85</v>
      </c>
      <c r="AV239" s="14" t="s">
        <v>85</v>
      </c>
      <c r="AW239" s="14" t="s">
        <v>39</v>
      </c>
      <c r="AX239" s="14" t="s">
        <v>77</v>
      </c>
      <c r="AY239" s="251" t="s">
        <v>164</v>
      </c>
    </row>
    <row r="240" s="13" customFormat="1">
      <c r="A240" s="13"/>
      <c r="B240" s="231"/>
      <c r="C240" s="232"/>
      <c r="D240" s="226" t="s">
        <v>175</v>
      </c>
      <c r="E240" s="233" t="s">
        <v>20</v>
      </c>
      <c r="F240" s="234" t="s">
        <v>265</v>
      </c>
      <c r="G240" s="232"/>
      <c r="H240" s="233" t="s">
        <v>20</v>
      </c>
      <c r="I240" s="235"/>
      <c r="J240" s="232"/>
      <c r="K240" s="232"/>
      <c r="L240" s="236"/>
      <c r="M240" s="237"/>
      <c r="N240" s="238"/>
      <c r="O240" s="238"/>
      <c r="P240" s="238"/>
      <c r="Q240" s="238"/>
      <c r="R240" s="238"/>
      <c r="S240" s="238"/>
      <c r="T240" s="239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0" t="s">
        <v>175</v>
      </c>
      <c r="AU240" s="240" t="s">
        <v>85</v>
      </c>
      <c r="AV240" s="13" t="s">
        <v>22</v>
      </c>
      <c r="AW240" s="13" t="s">
        <v>39</v>
      </c>
      <c r="AX240" s="13" t="s">
        <v>77</v>
      </c>
      <c r="AY240" s="240" t="s">
        <v>164</v>
      </c>
    </row>
    <row r="241" s="14" customFormat="1">
      <c r="A241" s="14"/>
      <c r="B241" s="241"/>
      <c r="C241" s="242"/>
      <c r="D241" s="226" t="s">
        <v>175</v>
      </c>
      <c r="E241" s="243" t="s">
        <v>20</v>
      </c>
      <c r="F241" s="244" t="s">
        <v>1282</v>
      </c>
      <c r="G241" s="242"/>
      <c r="H241" s="245">
        <v>59.049999999999997</v>
      </c>
      <c r="I241" s="246"/>
      <c r="J241" s="242"/>
      <c r="K241" s="242"/>
      <c r="L241" s="247"/>
      <c r="M241" s="248"/>
      <c r="N241" s="249"/>
      <c r="O241" s="249"/>
      <c r="P241" s="249"/>
      <c r="Q241" s="249"/>
      <c r="R241" s="249"/>
      <c r="S241" s="249"/>
      <c r="T241" s="250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1" t="s">
        <v>175</v>
      </c>
      <c r="AU241" s="251" t="s">
        <v>85</v>
      </c>
      <c r="AV241" s="14" t="s">
        <v>85</v>
      </c>
      <c r="AW241" s="14" t="s">
        <v>39</v>
      </c>
      <c r="AX241" s="14" t="s">
        <v>77</v>
      </c>
      <c r="AY241" s="251" t="s">
        <v>164</v>
      </c>
    </row>
    <row r="242" s="13" customFormat="1">
      <c r="A242" s="13"/>
      <c r="B242" s="231"/>
      <c r="C242" s="232"/>
      <c r="D242" s="226" t="s">
        <v>175</v>
      </c>
      <c r="E242" s="233" t="s">
        <v>20</v>
      </c>
      <c r="F242" s="234" t="s">
        <v>1293</v>
      </c>
      <c r="G242" s="232"/>
      <c r="H242" s="233" t="s">
        <v>20</v>
      </c>
      <c r="I242" s="235"/>
      <c r="J242" s="232"/>
      <c r="K242" s="232"/>
      <c r="L242" s="236"/>
      <c r="M242" s="237"/>
      <c r="N242" s="238"/>
      <c r="O242" s="238"/>
      <c r="P242" s="238"/>
      <c r="Q242" s="238"/>
      <c r="R242" s="238"/>
      <c r="S242" s="238"/>
      <c r="T242" s="239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0" t="s">
        <v>175</v>
      </c>
      <c r="AU242" s="240" t="s">
        <v>85</v>
      </c>
      <c r="AV242" s="13" t="s">
        <v>22</v>
      </c>
      <c r="AW242" s="13" t="s">
        <v>39</v>
      </c>
      <c r="AX242" s="13" t="s">
        <v>77</v>
      </c>
      <c r="AY242" s="240" t="s">
        <v>164</v>
      </c>
    </row>
    <row r="243" s="14" customFormat="1">
      <c r="A243" s="14"/>
      <c r="B243" s="241"/>
      <c r="C243" s="242"/>
      <c r="D243" s="226" t="s">
        <v>175</v>
      </c>
      <c r="E243" s="243" t="s">
        <v>20</v>
      </c>
      <c r="F243" s="244" t="s">
        <v>1269</v>
      </c>
      <c r="G243" s="242"/>
      <c r="H243" s="245">
        <v>54</v>
      </c>
      <c r="I243" s="246"/>
      <c r="J243" s="242"/>
      <c r="K243" s="242"/>
      <c r="L243" s="247"/>
      <c r="M243" s="248"/>
      <c r="N243" s="249"/>
      <c r="O243" s="249"/>
      <c r="P243" s="249"/>
      <c r="Q243" s="249"/>
      <c r="R243" s="249"/>
      <c r="S243" s="249"/>
      <c r="T243" s="250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1" t="s">
        <v>175</v>
      </c>
      <c r="AU243" s="251" t="s">
        <v>85</v>
      </c>
      <c r="AV243" s="14" t="s">
        <v>85</v>
      </c>
      <c r="AW243" s="14" t="s">
        <v>39</v>
      </c>
      <c r="AX243" s="14" t="s">
        <v>77</v>
      </c>
      <c r="AY243" s="251" t="s">
        <v>164</v>
      </c>
    </row>
    <row r="244" s="13" customFormat="1">
      <c r="A244" s="13"/>
      <c r="B244" s="231"/>
      <c r="C244" s="232"/>
      <c r="D244" s="226" t="s">
        <v>175</v>
      </c>
      <c r="E244" s="233" t="s">
        <v>20</v>
      </c>
      <c r="F244" s="234" t="s">
        <v>1294</v>
      </c>
      <c r="G244" s="232"/>
      <c r="H244" s="233" t="s">
        <v>20</v>
      </c>
      <c r="I244" s="235"/>
      <c r="J244" s="232"/>
      <c r="K244" s="232"/>
      <c r="L244" s="236"/>
      <c r="M244" s="237"/>
      <c r="N244" s="238"/>
      <c r="O244" s="238"/>
      <c r="P244" s="238"/>
      <c r="Q244" s="238"/>
      <c r="R244" s="238"/>
      <c r="S244" s="238"/>
      <c r="T244" s="239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0" t="s">
        <v>175</v>
      </c>
      <c r="AU244" s="240" t="s">
        <v>85</v>
      </c>
      <c r="AV244" s="13" t="s">
        <v>22</v>
      </c>
      <c r="AW244" s="13" t="s">
        <v>39</v>
      </c>
      <c r="AX244" s="13" t="s">
        <v>77</v>
      </c>
      <c r="AY244" s="240" t="s">
        <v>164</v>
      </c>
    </row>
    <row r="245" s="14" customFormat="1">
      <c r="A245" s="14"/>
      <c r="B245" s="241"/>
      <c r="C245" s="242"/>
      <c r="D245" s="226" t="s">
        <v>175</v>
      </c>
      <c r="E245" s="243" t="s">
        <v>20</v>
      </c>
      <c r="F245" s="244" t="s">
        <v>813</v>
      </c>
      <c r="G245" s="242"/>
      <c r="H245" s="245">
        <v>95</v>
      </c>
      <c r="I245" s="246"/>
      <c r="J245" s="242"/>
      <c r="K245" s="242"/>
      <c r="L245" s="247"/>
      <c r="M245" s="248"/>
      <c r="N245" s="249"/>
      <c r="O245" s="249"/>
      <c r="P245" s="249"/>
      <c r="Q245" s="249"/>
      <c r="R245" s="249"/>
      <c r="S245" s="249"/>
      <c r="T245" s="250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1" t="s">
        <v>175</v>
      </c>
      <c r="AU245" s="251" t="s">
        <v>85</v>
      </c>
      <c r="AV245" s="14" t="s">
        <v>85</v>
      </c>
      <c r="AW245" s="14" t="s">
        <v>39</v>
      </c>
      <c r="AX245" s="14" t="s">
        <v>77</v>
      </c>
      <c r="AY245" s="251" t="s">
        <v>164</v>
      </c>
    </row>
    <row r="246" s="13" customFormat="1">
      <c r="A246" s="13"/>
      <c r="B246" s="231"/>
      <c r="C246" s="232"/>
      <c r="D246" s="226" t="s">
        <v>175</v>
      </c>
      <c r="E246" s="233" t="s">
        <v>20</v>
      </c>
      <c r="F246" s="234" t="s">
        <v>266</v>
      </c>
      <c r="G246" s="232"/>
      <c r="H246" s="233" t="s">
        <v>20</v>
      </c>
      <c r="I246" s="235"/>
      <c r="J246" s="232"/>
      <c r="K246" s="232"/>
      <c r="L246" s="236"/>
      <c r="M246" s="237"/>
      <c r="N246" s="238"/>
      <c r="O246" s="238"/>
      <c r="P246" s="238"/>
      <c r="Q246" s="238"/>
      <c r="R246" s="238"/>
      <c r="S246" s="238"/>
      <c r="T246" s="239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0" t="s">
        <v>175</v>
      </c>
      <c r="AU246" s="240" t="s">
        <v>85</v>
      </c>
      <c r="AV246" s="13" t="s">
        <v>22</v>
      </c>
      <c r="AW246" s="13" t="s">
        <v>39</v>
      </c>
      <c r="AX246" s="13" t="s">
        <v>77</v>
      </c>
      <c r="AY246" s="240" t="s">
        <v>164</v>
      </c>
    </row>
    <row r="247" s="15" customFormat="1">
      <c r="A247" s="15"/>
      <c r="B247" s="252"/>
      <c r="C247" s="253"/>
      <c r="D247" s="226" t="s">
        <v>175</v>
      </c>
      <c r="E247" s="254" t="s">
        <v>20</v>
      </c>
      <c r="F247" s="255" t="s">
        <v>225</v>
      </c>
      <c r="G247" s="253"/>
      <c r="H247" s="256">
        <v>706.10000000000002</v>
      </c>
      <c r="I247" s="257"/>
      <c r="J247" s="253"/>
      <c r="K247" s="253"/>
      <c r="L247" s="258"/>
      <c r="M247" s="259"/>
      <c r="N247" s="260"/>
      <c r="O247" s="260"/>
      <c r="P247" s="260"/>
      <c r="Q247" s="260"/>
      <c r="R247" s="260"/>
      <c r="S247" s="260"/>
      <c r="T247" s="261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62" t="s">
        <v>175</v>
      </c>
      <c r="AU247" s="262" t="s">
        <v>85</v>
      </c>
      <c r="AV247" s="15" t="s">
        <v>171</v>
      </c>
      <c r="AW247" s="15" t="s">
        <v>39</v>
      </c>
      <c r="AX247" s="15" t="s">
        <v>22</v>
      </c>
      <c r="AY247" s="262" t="s">
        <v>164</v>
      </c>
    </row>
    <row r="248" s="2" customFormat="1" ht="14.4" customHeight="1">
      <c r="A248" s="39"/>
      <c r="B248" s="40"/>
      <c r="C248" s="263" t="s">
        <v>371</v>
      </c>
      <c r="D248" s="263" t="s">
        <v>270</v>
      </c>
      <c r="E248" s="264" t="s">
        <v>271</v>
      </c>
      <c r="F248" s="265" t="s">
        <v>272</v>
      </c>
      <c r="G248" s="266" t="s">
        <v>273</v>
      </c>
      <c r="H248" s="267">
        <v>13.32</v>
      </c>
      <c r="I248" s="268"/>
      <c r="J248" s="269">
        <f>ROUND(I248*H248,2)</f>
        <v>0</v>
      </c>
      <c r="K248" s="265" t="s">
        <v>170</v>
      </c>
      <c r="L248" s="270"/>
      <c r="M248" s="271" t="s">
        <v>20</v>
      </c>
      <c r="N248" s="272" t="s">
        <v>48</v>
      </c>
      <c r="O248" s="85"/>
      <c r="P248" s="222">
        <f>O248*H248</f>
        <v>0</v>
      </c>
      <c r="Q248" s="222">
        <v>1</v>
      </c>
      <c r="R248" s="222">
        <f>Q248*H248</f>
        <v>13.32</v>
      </c>
      <c r="S248" s="222">
        <v>0</v>
      </c>
      <c r="T248" s="223">
        <f>S248*H248</f>
        <v>0</v>
      </c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R248" s="224" t="s">
        <v>226</v>
      </c>
      <c r="AT248" s="224" t="s">
        <v>270</v>
      </c>
      <c r="AU248" s="224" t="s">
        <v>85</v>
      </c>
      <c r="AY248" s="18" t="s">
        <v>164</v>
      </c>
      <c r="BE248" s="225">
        <f>IF(N248="základní",J248,0)</f>
        <v>0</v>
      </c>
      <c r="BF248" s="225">
        <f>IF(N248="snížená",J248,0)</f>
        <v>0</v>
      </c>
      <c r="BG248" s="225">
        <f>IF(N248="zákl. přenesená",J248,0)</f>
        <v>0</v>
      </c>
      <c r="BH248" s="225">
        <f>IF(N248="sníž. přenesená",J248,0)</f>
        <v>0</v>
      </c>
      <c r="BI248" s="225">
        <f>IF(N248="nulová",J248,0)</f>
        <v>0</v>
      </c>
      <c r="BJ248" s="18" t="s">
        <v>22</v>
      </c>
      <c r="BK248" s="225">
        <f>ROUND(I248*H248,2)</f>
        <v>0</v>
      </c>
      <c r="BL248" s="18" t="s">
        <v>171</v>
      </c>
      <c r="BM248" s="224" t="s">
        <v>1295</v>
      </c>
    </row>
    <row r="249" s="2" customFormat="1">
      <c r="A249" s="39"/>
      <c r="B249" s="40"/>
      <c r="C249" s="41"/>
      <c r="D249" s="226" t="s">
        <v>173</v>
      </c>
      <c r="E249" s="41"/>
      <c r="F249" s="227" t="s">
        <v>272</v>
      </c>
      <c r="G249" s="41"/>
      <c r="H249" s="41"/>
      <c r="I249" s="228"/>
      <c r="J249" s="41"/>
      <c r="K249" s="41"/>
      <c r="L249" s="45"/>
      <c r="M249" s="229"/>
      <c r="N249" s="230"/>
      <c r="O249" s="85"/>
      <c r="P249" s="85"/>
      <c r="Q249" s="85"/>
      <c r="R249" s="85"/>
      <c r="S249" s="85"/>
      <c r="T249" s="86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T249" s="18" t="s">
        <v>173</v>
      </c>
      <c r="AU249" s="18" t="s">
        <v>85</v>
      </c>
    </row>
    <row r="250" s="13" customFormat="1">
      <c r="A250" s="13"/>
      <c r="B250" s="231"/>
      <c r="C250" s="232"/>
      <c r="D250" s="226" t="s">
        <v>175</v>
      </c>
      <c r="E250" s="233" t="s">
        <v>20</v>
      </c>
      <c r="F250" s="234" t="s">
        <v>275</v>
      </c>
      <c r="G250" s="232"/>
      <c r="H250" s="233" t="s">
        <v>20</v>
      </c>
      <c r="I250" s="235"/>
      <c r="J250" s="232"/>
      <c r="K250" s="232"/>
      <c r="L250" s="236"/>
      <c r="M250" s="237"/>
      <c r="N250" s="238"/>
      <c r="O250" s="238"/>
      <c r="P250" s="238"/>
      <c r="Q250" s="238"/>
      <c r="R250" s="238"/>
      <c r="S250" s="238"/>
      <c r="T250" s="239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0" t="s">
        <v>175</v>
      </c>
      <c r="AU250" s="240" t="s">
        <v>85</v>
      </c>
      <c r="AV250" s="13" t="s">
        <v>22</v>
      </c>
      <c r="AW250" s="13" t="s">
        <v>39</v>
      </c>
      <c r="AX250" s="13" t="s">
        <v>77</v>
      </c>
      <c r="AY250" s="240" t="s">
        <v>164</v>
      </c>
    </row>
    <row r="251" s="13" customFormat="1">
      <c r="A251" s="13"/>
      <c r="B251" s="231"/>
      <c r="C251" s="232"/>
      <c r="D251" s="226" t="s">
        <v>175</v>
      </c>
      <c r="E251" s="233" t="s">
        <v>20</v>
      </c>
      <c r="F251" s="234" t="s">
        <v>1296</v>
      </c>
      <c r="G251" s="232"/>
      <c r="H251" s="233" t="s">
        <v>20</v>
      </c>
      <c r="I251" s="235"/>
      <c r="J251" s="232"/>
      <c r="K251" s="232"/>
      <c r="L251" s="236"/>
      <c r="M251" s="237"/>
      <c r="N251" s="238"/>
      <c r="O251" s="238"/>
      <c r="P251" s="238"/>
      <c r="Q251" s="238"/>
      <c r="R251" s="238"/>
      <c r="S251" s="238"/>
      <c r="T251" s="23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0" t="s">
        <v>175</v>
      </c>
      <c r="AU251" s="240" t="s">
        <v>85</v>
      </c>
      <c r="AV251" s="13" t="s">
        <v>22</v>
      </c>
      <c r="AW251" s="13" t="s">
        <v>39</v>
      </c>
      <c r="AX251" s="13" t="s">
        <v>77</v>
      </c>
      <c r="AY251" s="240" t="s">
        <v>164</v>
      </c>
    </row>
    <row r="252" s="14" customFormat="1">
      <c r="A252" s="14"/>
      <c r="B252" s="241"/>
      <c r="C252" s="242"/>
      <c r="D252" s="226" t="s">
        <v>175</v>
      </c>
      <c r="E252" s="243" t="s">
        <v>20</v>
      </c>
      <c r="F252" s="244" t="s">
        <v>1297</v>
      </c>
      <c r="G252" s="242"/>
      <c r="H252" s="245">
        <v>13.32</v>
      </c>
      <c r="I252" s="246"/>
      <c r="J252" s="242"/>
      <c r="K252" s="242"/>
      <c r="L252" s="247"/>
      <c r="M252" s="248"/>
      <c r="N252" s="249"/>
      <c r="O252" s="249"/>
      <c r="P252" s="249"/>
      <c r="Q252" s="249"/>
      <c r="R252" s="249"/>
      <c r="S252" s="249"/>
      <c r="T252" s="250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1" t="s">
        <v>175</v>
      </c>
      <c r="AU252" s="251" t="s">
        <v>85</v>
      </c>
      <c r="AV252" s="14" t="s">
        <v>85</v>
      </c>
      <c r="AW252" s="14" t="s">
        <v>39</v>
      </c>
      <c r="AX252" s="14" t="s">
        <v>22</v>
      </c>
      <c r="AY252" s="251" t="s">
        <v>164</v>
      </c>
    </row>
    <row r="253" s="2" customFormat="1" ht="14.4" customHeight="1">
      <c r="A253" s="39"/>
      <c r="B253" s="40"/>
      <c r="C253" s="213" t="s">
        <v>377</v>
      </c>
      <c r="D253" s="213" t="s">
        <v>166</v>
      </c>
      <c r="E253" s="214" t="s">
        <v>1298</v>
      </c>
      <c r="F253" s="215" t="s">
        <v>1299</v>
      </c>
      <c r="G253" s="216" t="s">
        <v>180</v>
      </c>
      <c r="H253" s="217">
        <v>95</v>
      </c>
      <c r="I253" s="218"/>
      <c r="J253" s="219">
        <f>ROUND(I253*H253,2)</f>
        <v>0</v>
      </c>
      <c r="K253" s="215" t="s">
        <v>170</v>
      </c>
      <c r="L253" s="45"/>
      <c r="M253" s="220" t="s">
        <v>20</v>
      </c>
      <c r="N253" s="221" t="s">
        <v>48</v>
      </c>
      <c r="O253" s="85"/>
      <c r="P253" s="222">
        <f>O253*H253</f>
        <v>0</v>
      </c>
      <c r="Q253" s="222">
        <v>0</v>
      </c>
      <c r="R253" s="222">
        <f>Q253*H253</f>
        <v>0</v>
      </c>
      <c r="S253" s="222">
        <v>0</v>
      </c>
      <c r="T253" s="223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24" t="s">
        <v>171</v>
      </c>
      <c r="AT253" s="224" t="s">
        <v>166</v>
      </c>
      <c r="AU253" s="224" t="s">
        <v>85</v>
      </c>
      <c r="AY253" s="18" t="s">
        <v>164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8" t="s">
        <v>22</v>
      </c>
      <c r="BK253" s="225">
        <f>ROUND(I253*H253,2)</f>
        <v>0</v>
      </c>
      <c r="BL253" s="18" t="s">
        <v>171</v>
      </c>
      <c r="BM253" s="224" t="s">
        <v>1300</v>
      </c>
    </row>
    <row r="254" s="2" customFormat="1">
      <c r="A254" s="39"/>
      <c r="B254" s="40"/>
      <c r="C254" s="41"/>
      <c r="D254" s="226" t="s">
        <v>173</v>
      </c>
      <c r="E254" s="41"/>
      <c r="F254" s="227" t="s">
        <v>1301</v>
      </c>
      <c r="G254" s="41"/>
      <c r="H254" s="41"/>
      <c r="I254" s="228"/>
      <c r="J254" s="41"/>
      <c r="K254" s="41"/>
      <c r="L254" s="45"/>
      <c r="M254" s="229"/>
      <c r="N254" s="230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173</v>
      </c>
      <c r="AU254" s="18" t="s">
        <v>85</v>
      </c>
    </row>
    <row r="255" s="13" customFormat="1">
      <c r="A255" s="13"/>
      <c r="B255" s="231"/>
      <c r="C255" s="232"/>
      <c r="D255" s="226" t="s">
        <v>175</v>
      </c>
      <c r="E255" s="233" t="s">
        <v>20</v>
      </c>
      <c r="F255" s="234" t="s">
        <v>1302</v>
      </c>
      <c r="G255" s="232"/>
      <c r="H255" s="233" t="s">
        <v>20</v>
      </c>
      <c r="I255" s="235"/>
      <c r="J255" s="232"/>
      <c r="K255" s="232"/>
      <c r="L255" s="236"/>
      <c r="M255" s="237"/>
      <c r="N255" s="238"/>
      <c r="O255" s="238"/>
      <c r="P255" s="238"/>
      <c r="Q255" s="238"/>
      <c r="R255" s="238"/>
      <c r="S255" s="238"/>
      <c r="T255" s="23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0" t="s">
        <v>175</v>
      </c>
      <c r="AU255" s="240" t="s">
        <v>85</v>
      </c>
      <c r="AV255" s="13" t="s">
        <v>22</v>
      </c>
      <c r="AW255" s="13" t="s">
        <v>39</v>
      </c>
      <c r="AX255" s="13" t="s">
        <v>77</v>
      </c>
      <c r="AY255" s="240" t="s">
        <v>164</v>
      </c>
    </row>
    <row r="256" s="14" customFormat="1">
      <c r="A256" s="14"/>
      <c r="B256" s="241"/>
      <c r="C256" s="242"/>
      <c r="D256" s="226" t="s">
        <v>175</v>
      </c>
      <c r="E256" s="243" t="s">
        <v>20</v>
      </c>
      <c r="F256" s="244" t="s">
        <v>1303</v>
      </c>
      <c r="G256" s="242"/>
      <c r="H256" s="245">
        <v>95</v>
      </c>
      <c r="I256" s="246"/>
      <c r="J256" s="242"/>
      <c r="K256" s="242"/>
      <c r="L256" s="247"/>
      <c r="M256" s="248"/>
      <c r="N256" s="249"/>
      <c r="O256" s="249"/>
      <c r="P256" s="249"/>
      <c r="Q256" s="249"/>
      <c r="R256" s="249"/>
      <c r="S256" s="249"/>
      <c r="T256" s="250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1" t="s">
        <v>175</v>
      </c>
      <c r="AU256" s="251" t="s">
        <v>85</v>
      </c>
      <c r="AV256" s="14" t="s">
        <v>85</v>
      </c>
      <c r="AW256" s="14" t="s">
        <v>39</v>
      </c>
      <c r="AX256" s="14" t="s">
        <v>22</v>
      </c>
      <c r="AY256" s="251" t="s">
        <v>164</v>
      </c>
    </row>
    <row r="257" s="2" customFormat="1" ht="14.4" customHeight="1">
      <c r="A257" s="39"/>
      <c r="B257" s="40"/>
      <c r="C257" s="213" t="s">
        <v>382</v>
      </c>
      <c r="D257" s="213" t="s">
        <v>166</v>
      </c>
      <c r="E257" s="214" t="s">
        <v>279</v>
      </c>
      <c r="F257" s="215" t="s">
        <v>280</v>
      </c>
      <c r="G257" s="216" t="s">
        <v>180</v>
      </c>
      <c r="H257" s="217">
        <v>7.2000000000000002</v>
      </c>
      <c r="I257" s="218"/>
      <c r="J257" s="219">
        <f>ROUND(I257*H257,2)</f>
        <v>0</v>
      </c>
      <c r="K257" s="215" t="s">
        <v>170</v>
      </c>
      <c r="L257" s="45"/>
      <c r="M257" s="220" t="s">
        <v>20</v>
      </c>
      <c r="N257" s="221" t="s">
        <v>48</v>
      </c>
      <c r="O257" s="85"/>
      <c r="P257" s="222">
        <f>O257*H257</f>
        <v>0</v>
      </c>
      <c r="Q257" s="222">
        <v>0</v>
      </c>
      <c r="R257" s="222">
        <f>Q257*H257</f>
        <v>0</v>
      </c>
      <c r="S257" s="222">
        <v>0</v>
      </c>
      <c r="T257" s="223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24" t="s">
        <v>171</v>
      </c>
      <c r="AT257" s="224" t="s">
        <v>166</v>
      </c>
      <c r="AU257" s="224" t="s">
        <v>85</v>
      </c>
      <c r="AY257" s="18" t="s">
        <v>164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8" t="s">
        <v>22</v>
      </c>
      <c r="BK257" s="225">
        <f>ROUND(I257*H257,2)</f>
        <v>0</v>
      </c>
      <c r="BL257" s="18" t="s">
        <v>171</v>
      </c>
      <c r="BM257" s="224" t="s">
        <v>1304</v>
      </c>
    </row>
    <row r="258" s="2" customFormat="1">
      <c r="A258" s="39"/>
      <c r="B258" s="40"/>
      <c r="C258" s="41"/>
      <c r="D258" s="226" t="s">
        <v>173</v>
      </c>
      <c r="E258" s="41"/>
      <c r="F258" s="227" t="s">
        <v>282</v>
      </c>
      <c r="G258" s="41"/>
      <c r="H258" s="41"/>
      <c r="I258" s="228"/>
      <c r="J258" s="41"/>
      <c r="K258" s="41"/>
      <c r="L258" s="45"/>
      <c r="M258" s="229"/>
      <c r="N258" s="230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173</v>
      </c>
      <c r="AU258" s="18" t="s">
        <v>85</v>
      </c>
    </row>
    <row r="259" s="13" customFormat="1">
      <c r="A259" s="13"/>
      <c r="B259" s="231"/>
      <c r="C259" s="232"/>
      <c r="D259" s="226" t="s">
        <v>175</v>
      </c>
      <c r="E259" s="233" t="s">
        <v>20</v>
      </c>
      <c r="F259" s="234" t="s">
        <v>275</v>
      </c>
      <c r="G259" s="232"/>
      <c r="H259" s="233" t="s">
        <v>20</v>
      </c>
      <c r="I259" s="235"/>
      <c r="J259" s="232"/>
      <c r="K259" s="232"/>
      <c r="L259" s="236"/>
      <c r="M259" s="237"/>
      <c r="N259" s="238"/>
      <c r="O259" s="238"/>
      <c r="P259" s="238"/>
      <c r="Q259" s="238"/>
      <c r="R259" s="238"/>
      <c r="S259" s="238"/>
      <c r="T259" s="23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0" t="s">
        <v>175</v>
      </c>
      <c r="AU259" s="240" t="s">
        <v>85</v>
      </c>
      <c r="AV259" s="13" t="s">
        <v>22</v>
      </c>
      <c r="AW259" s="13" t="s">
        <v>39</v>
      </c>
      <c r="AX259" s="13" t="s">
        <v>77</v>
      </c>
      <c r="AY259" s="240" t="s">
        <v>164</v>
      </c>
    </row>
    <row r="260" s="13" customFormat="1">
      <c r="A260" s="13"/>
      <c r="B260" s="231"/>
      <c r="C260" s="232"/>
      <c r="D260" s="226" t="s">
        <v>175</v>
      </c>
      <c r="E260" s="233" t="s">
        <v>20</v>
      </c>
      <c r="F260" s="234" t="s">
        <v>1296</v>
      </c>
      <c r="G260" s="232"/>
      <c r="H260" s="233" t="s">
        <v>20</v>
      </c>
      <c r="I260" s="235"/>
      <c r="J260" s="232"/>
      <c r="K260" s="232"/>
      <c r="L260" s="236"/>
      <c r="M260" s="237"/>
      <c r="N260" s="238"/>
      <c r="O260" s="238"/>
      <c r="P260" s="238"/>
      <c r="Q260" s="238"/>
      <c r="R260" s="238"/>
      <c r="S260" s="238"/>
      <c r="T260" s="239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0" t="s">
        <v>175</v>
      </c>
      <c r="AU260" s="240" t="s">
        <v>85</v>
      </c>
      <c r="AV260" s="13" t="s">
        <v>22</v>
      </c>
      <c r="AW260" s="13" t="s">
        <v>39</v>
      </c>
      <c r="AX260" s="13" t="s">
        <v>77</v>
      </c>
      <c r="AY260" s="240" t="s">
        <v>164</v>
      </c>
    </row>
    <row r="261" s="14" customFormat="1">
      <c r="A261" s="14"/>
      <c r="B261" s="241"/>
      <c r="C261" s="242"/>
      <c r="D261" s="226" t="s">
        <v>175</v>
      </c>
      <c r="E261" s="243" t="s">
        <v>20</v>
      </c>
      <c r="F261" s="244" t="s">
        <v>1305</v>
      </c>
      <c r="G261" s="242"/>
      <c r="H261" s="245">
        <v>7.2000000000000002</v>
      </c>
      <c r="I261" s="246"/>
      <c r="J261" s="242"/>
      <c r="K261" s="242"/>
      <c r="L261" s="247"/>
      <c r="M261" s="248"/>
      <c r="N261" s="249"/>
      <c r="O261" s="249"/>
      <c r="P261" s="249"/>
      <c r="Q261" s="249"/>
      <c r="R261" s="249"/>
      <c r="S261" s="249"/>
      <c r="T261" s="250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1" t="s">
        <v>175</v>
      </c>
      <c r="AU261" s="251" t="s">
        <v>85</v>
      </c>
      <c r="AV261" s="14" t="s">
        <v>85</v>
      </c>
      <c r="AW261" s="14" t="s">
        <v>39</v>
      </c>
      <c r="AX261" s="14" t="s">
        <v>22</v>
      </c>
      <c r="AY261" s="251" t="s">
        <v>164</v>
      </c>
    </row>
    <row r="262" s="2" customFormat="1" ht="14.4" customHeight="1">
      <c r="A262" s="39"/>
      <c r="B262" s="40"/>
      <c r="C262" s="213" t="s">
        <v>389</v>
      </c>
      <c r="D262" s="213" t="s">
        <v>166</v>
      </c>
      <c r="E262" s="214" t="s">
        <v>284</v>
      </c>
      <c r="F262" s="215" t="s">
        <v>285</v>
      </c>
      <c r="G262" s="216" t="s">
        <v>180</v>
      </c>
      <c r="H262" s="217">
        <v>533.14499999999998</v>
      </c>
      <c r="I262" s="218"/>
      <c r="J262" s="219">
        <f>ROUND(I262*H262,2)</f>
        <v>0</v>
      </c>
      <c r="K262" s="215" t="s">
        <v>170</v>
      </c>
      <c r="L262" s="45"/>
      <c r="M262" s="220" t="s">
        <v>20</v>
      </c>
      <c r="N262" s="221" t="s">
        <v>48</v>
      </c>
      <c r="O262" s="85"/>
      <c r="P262" s="222">
        <f>O262*H262</f>
        <v>0</v>
      </c>
      <c r="Q262" s="222">
        <v>0</v>
      </c>
      <c r="R262" s="222">
        <f>Q262*H262</f>
        <v>0</v>
      </c>
      <c r="S262" s="222">
        <v>0</v>
      </c>
      <c r="T262" s="223">
        <f>S262*H262</f>
        <v>0</v>
      </c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R262" s="224" t="s">
        <v>171</v>
      </c>
      <c r="AT262" s="224" t="s">
        <v>166</v>
      </c>
      <c r="AU262" s="224" t="s">
        <v>85</v>
      </c>
      <c r="AY262" s="18" t="s">
        <v>164</v>
      </c>
      <c r="BE262" s="225">
        <f>IF(N262="základní",J262,0)</f>
        <v>0</v>
      </c>
      <c r="BF262" s="225">
        <f>IF(N262="snížená",J262,0)</f>
        <v>0</v>
      </c>
      <c r="BG262" s="225">
        <f>IF(N262="zákl. přenesená",J262,0)</f>
        <v>0</v>
      </c>
      <c r="BH262" s="225">
        <f>IF(N262="sníž. přenesená",J262,0)</f>
        <v>0</v>
      </c>
      <c r="BI262" s="225">
        <f>IF(N262="nulová",J262,0)</f>
        <v>0</v>
      </c>
      <c r="BJ262" s="18" t="s">
        <v>22</v>
      </c>
      <c r="BK262" s="225">
        <f>ROUND(I262*H262,2)</f>
        <v>0</v>
      </c>
      <c r="BL262" s="18" t="s">
        <v>171</v>
      </c>
      <c r="BM262" s="224" t="s">
        <v>1306</v>
      </c>
    </row>
    <row r="263" s="2" customFormat="1">
      <c r="A263" s="39"/>
      <c r="B263" s="40"/>
      <c r="C263" s="41"/>
      <c r="D263" s="226" t="s">
        <v>173</v>
      </c>
      <c r="E263" s="41"/>
      <c r="F263" s="227" t="s">
        <v>287</v>
      </c>
      <c r="G263" s="41"/>
      <c r="H263" s="41"/>
      <c r="I263" s="228"/>
      <c r="J263" s="41"/>
      <c r="K263" s="41"/>
      <c r="L263" s="45"/>
      <c r="M263" s="229"/>
      <c r="N263" s="230"/>
      <c r="O263" s="85"/>
      <c r="P263" s="85"/>
      <c r="Q263" s="85"/>
      <c r="R263" s="85"/>
      <c r="S263" s="85"/>
      <c r="T263" s="86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T263" s="18" t="s">
        <v>173</v>
      </c>
      <c r="AU263" s="18" t="s">
        <v>85</v>
      </c>
    </row>
    <row r="264" s="13" customFormat="1">
      <c r="A264" s="13"/>
      <c r="B264" s="231"/>
      <c r="C264" s="232"/>
      <c r="D264" s="226" t="s">
        <v>175</v>
      </c>
      <c r="E264" s="233" t="s">
        <v>20</v>
      </c>
      <c r="F264" s="234" t="s">
        <v>1307</v>
      </c>
      <c r="G264" s="232"/>
      <c r="H264" s="233" t="s">
        <v>20</v>
      </c>
      <c r="I264" s="235"/>
      <c r="J264" s="232"/>
      <c r="K264" s="232"/>
      <c r="L264" s="236"/>
      <c r="M264" s="237"/>
      <c r="N264" s="238"/>
      <c r="O264" s="238"/>
      <c r="P264" s="238"/>
      <c r="Q264" s="238"/>
      <c r="R264" s="238"/>
      <c r="S264" s="238"/>
      <c r="T264" s="239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0" t="s">
        <v>175</v>
      </c>
      <c r="AU264" s="240" t="s">
        <v>85</v>
      </c>
      <c r="AV264" s="13" t="s">
        <v>22</v>
      </c>
      <c r="AW264" s="13" t="s">
        <v>39</v>
      </c>
      <c r="AX264" s="13" t="s">
        <v>77</v>
      </c>
      <c r="AY264" s="240" t="s">
        <v>164</v>
      </c>
    </row>
    <row r="265" s="14" customFormat="1">
      <c r="A265" s="14"/>
      <c r="B265" s="241"/>
      <c r="C265" s="242"/>
      <c r="D265" s="226" t="s">
        <v>175</v>
      </c>
      <c r="E265" s="243" t="s">
        <v>20</v>
      </c>
      <c r="F265" s="244" t="s">
        <v>1284</v>
      </c>
      <c r="G265" s="242"/>
      <c r="H265" s="245">
        <v>192.94999999999999</v>
      </c>
      <c r="I265" s="246"/>
      <c r="J265" s="242"/>
      <c r="K265" s="242"/>
      <c r="L265" s="247"/>
      <c r="M265" s="248"/>
      <c r="N265" s="249"/>
      <c r="O265" s="249"/>
      <c r="P265" s="249"/>
      <c r="Q265" s="249"/>
      <c r="R265" s="249"/>
      <c r="S265" s="249"/>
      <c r="T265" s="250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1" t="s">
        <v>175</v>
      </c>
      <c r="AU265" s="251" t="s">
        <v>85</v>
      </c>
      <c r="AV265" s="14" t="s">
        <v>85</v>
      </c>
      <c r="AW265" s="14" t="s">
        <v>39</v>
      </c>
      <c r="AX265" s="14" t="s">
        <v>77</v>
      </c>
      <c r="AY265" s="251" t="s">
        <v>164</v>
      </c>
    </row>
    <row r="266" s="13" customFormat="1">
      <c r="A266" s="13"/>
      <c r="B266" s="231"/>
      <c r="C266" s="232"/>
      <c r="D266" s="226" t="s">
        <v>175</v>
      </c>
      <c r="E266" s="233" t="s">
        <v>20</v>
      </c>
      <c r="F266" s="234" t="s">
        <v>879</v>
      </c>
      <c r="G266" s="232"/>
      <c r="H266" s="233" t="s">
        <v>20</v>
      </c>
      <c r="I266" s="235"/>
      <c r="J266" s="232"/>
      <c r="K266" s="232"/>
      <c r="L266" s="236"/>
      <c r="M266" s="237"/>
      <c r="N266" s="238"/>
      <c r="O266" s="238"/>
      <c r="P266" s="238"/>
      <c r="Q266" s="238"/>
      <c r="R266" s="238"/>
      <c r="S266" s="238"/>
      <c r="T266" s="239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0" t="s">
        <v>175</v>
      </c>
      <c r="AU266" s="240" t="s">
        <v>85</v>
      </c>
      <c r="AV266" s="13" t="s">
        <v>22</v>
      </c>
      <c r="AW266" s="13" t="s">
        <v>39</v>
      </c>
      <c r="AX266" s="13" t="s">
        <v>77</v>
      </c>
      <c r="AY266" s="240" t="s">
        <v>164</v>
      </c>
    </row>
    <row r="267" s="13" customFormat="1">
      <c r="A267" s="13"/>
      <c r="B267" s="231"/>
      <c r="C267" s="232"/>
      <c r="D267" s="226" t="s">
        <v>175</v>
      </c>
      <c r="E267" s="233" t="s">
        <v>20</v>
      </c>
      <c r="F267" s="234" t="s">
        <v>1065</v>
      </c>
      <c r="G267" s="232"/>
      <c r="H267" s="233" t="s">
        <v>20</v>
      </c>
      <c r="I267" s="235"/>
      <c r="J267" s="232"/>
      <c r="K267" s="232"/>
      <c r="L267" s="236"/>
      <c r="M267" s="237"/>
      <c r="N267" s="238"/>
      <c r="O267" s="238"/>
      <c r="P267" s="238"/>
      <c r="Q267" s="238"/>
      <c r="R267" s="238"/>
      <c r="S267" s="238"/>
      <c r="T267" s="239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0" t="s">
        <v>175</v>
      </c>
      <c r="AU267" s="240" t="s">
        <v>85</v>
      </c>
      <c r="AV267" s="13" t="s">
        <v>22</v>
      </c>
      <c r="AW267" s="13" t="s">
        <v>39</v>
      </c>
      <c r="AX267" s="13" t="s">
        <v>77</v>
      </c>
      <c r="AY267" s="240" t="s">
        <v>164</v>
      </c>
    </row>
    <row r="268" s="14" customFormat="1">
      <c r="A268" s="14"/>
      <c r="B268" s="241"/>
      <c r="C268" s="242"/>
      <c r="D268" s="226" t="s">
        <v>175</v>
      </c>
      <c r="E268" s="243" t="s">
        <v>20</v>
      </c>
      <c r="F268" s="244" t="s">
        <v>1308</v>
      </c>
      <c r="G268" s="242"/>
      <c r="H268" s="245">
        <v>286.19499999999999</v>
      </c>
      <c r="I268" s="246"/>
      <c r="J268" s="242"/>
      <c r="K268" s="242"/>
      <c r="L268" s="247"/>
      <c r="M268" s="248"/>
      <c r="N268" s="249"/>
      <c r="O268" s="249"/>
      <c r="P268" s="249"/>
      <c r="Q268" s="249"/>
      <c r="R268" s="249"/>
      <c r="S268" s="249"/>
      <c r="T268" s="250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1" t="s">
        <v>175</v>
      </c>
      <c r="AU268" s="251" t="s">
        <v>85</v>
      </c>
      <c r="AV268" s="14" t="s">
        <v>85</v>
      </c>
      <c r="AW268" s="14" t="s">
        <v>39</v>
      </c>
      <c r="AX268" s="14" t="s">
        <v>77</v>
      </c>
      <c r="AY268" s="251" t="s">
        <v>164</v>
      </c>
    </row>
    <row r="269" s="13" customFormat="1">
      <c r="A269" s="13"/>
      <c r="B269" s="231"/>
      <c r="C269" s="232"/>
      <c r="D269" s="226" t="s">
        <v>175</v>
      </c>
      <c r="E269" s="233" t="s">
        <v>20</v>
      </c>
      <c r="F269" s="234" t="s">
        <v>1309</v>
      </c>
      <c r="G269" s="232"/>
      <c r="H269" s="233" t="s">
        <v>20</v>
      </c>
      <c r="I269" s="235"/>
      <c r="J269" s="232"/>
      <c r="K269" s="232"/>
      <c r="L269" s="236"/>
      <c r="M269" s="237"/>
      <c r="N269" s="238"/>
      <c r="O269" s="238"/>
      <c r="P269" s="238"/>
      <c r="Q269" s="238"/>
      <c r="R269" s="238"/>
      <c r="S269" s="238"/>
      <c r="T269" s="239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0" t="s">
        <v>175</v>
      </c>
      <c r="AU269" s="240" t="s">
        <v>85</v>
      </c>
      <c r="AV269" s="13" t="s">
        <v>22</v>
      </c>
      <c r="AW269" s="13" t="s">
        <v>39</v>
      </c>
      <c r="AX269" s="13" t="s">
        <v>77</v>
      </c>
      <c r="AY269" s="240" t="s">
        <v>164</v>
      </c>
    </row>
    <row r="270" s="14" customFormat="1">
      <c r="A270" s="14"/>
      <c r="B270" s="241"/>
      <c r="C270" s="242"/>
      <c r="D270" s="226" t="s">
        <v>175</v>
      </c>
      <c r="E270" s="243" t="s">
        <v>20</v>
      </c>
      <c r="F270" s="244" t="s">
        <v>1269</v>
      </c>
      <c r="G270" s="242"/>
      <c r="H270" s="245">
        <v>54</v>
      </c>
      <c r="I270" s="246"/>
      <c r="J270" s="242"/>
      <c r="K270" s="242"/>
      <c r="L270" s="247"/>
      <c r="M270" s="248"/>
      <c r="N270" s="249"/>
      <c r="O270" s="249"/>
      <c r="P270" s="249"/>
      <c r="Q270" s="249"/>
      <c r="R270" s="249"/>
      <c r="S270" s="249"/>
      <c r="T270" s="250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1" t="s">
        <v>175</v>
      </c>
      <c r="AU270" s="251" t="s">
        <v>85</v>
      </c>
      <c r="AV270" s="14" t="s">
        <v>85</v>
      </c>
      <c r="AW270" s="14" t="s">
        <v>39</v>
      </c>
      <c r="AX270" s="14" t="s">
        <v>77</v>
      </c>
      <c r="AY270" s="251" t="s">
        <v>164</v>
      </c>
    </row>
    <row r="271" s="15" customFormat="1">
      <c r="A271" s="15"/>
      <c r="B271" s="252"/>
      <c r="C271" s="253"/>
      <c r="D271" s="226" t="s">
        <v>175</v>
      </c>
      <c r="E271" s="254" t="s">
        <v>20</v>
      </c>
      <c r="F271" s="255" t="s">
        <v>225</v>
      </c>
      <c r="G271" s="253"/>
      <c r="H271" s="256">
        <v>533.14499999999998</v>
      </c>
      <c r="I271" s="257"/>
      <c r="J271" s="253"/>
      <c r="K271" s="253"/>
      <c r="L271" s="258"/>
      <c r="M271" s="259"/>
      <c r="N271" s="260"/>
      <c r="O271" s="260"/>
      <c r="P271" s="260"/>
      <c r="Q271" s="260"/>
      <c r="R271" s="260"/>
      <c r="S271" s="260"/>
      <c r="T271" s="261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T271" s="262" t="s">
        <v>175</v>
      </c>
      <c r="AU271" s="262" t="s">
        <v>85</v>
      </c>
      <c r="AV271" s="15" t="s">
        <v>171</v>
      </c>
      <c r="AW271" s="15" t="s">
        <v>39</v>
      </c>
      <c r="AX271" s="15" t="s">
        <v>22</v>
      </c>
      <c r="AY271" s="262" t="s">
        <v>164</v>
      </c>
    </row>
    <row r="272" s="2" customFormat="1" ht="14.4" customHeight="1">
      <c r="A272" s="39"/>
      <c r="B272" s="40"/>
      <c r="C272" s="213" t="s">
        <v>398</v>
      </c>
      <c r="D272" s="213" t="s">
        <v>166</v>
      </c>
      <c r="E272" s="214" t="s">
        <v>292</v>
      </c>
      <c r="F272" s="215" t="s">
        <v>293</v>
      </c>
      <c r="G272" s="216" t="s">
        <v>273</v>
      </c>
      <c r="H272" s="217">
        <v>1379.241</v>
      </c>
      <c r="I272" s="218"/>
      <c r="J272" s="219">
        <f>ROUND(I272*H272,2)</f>
        <v>0</v>
      </c>
      <c r="K272" s="215" t="s">
        <v>170</v>
      </c>
      <c r="L272" s="45"/>
      <c r="M272" s="220" t="s">
        <v>20</v>
      </c>
      <c r="N272" s="221" t="s">
        <v>48</v>
      </c>
      <c r="O272" s="85"/>
      <c r="P272" s="222">
        <f>O272*H272</f>
        <v>0</v>
      </c>
      <c r="Q272" s="222">
        <v>0</v>
      </c>
      <c r="R272" s="222">
        <f>Q272*H272</f>
        <v>0</v>
      </c>
      <c r="S272" s="222">
        <v>0</v>
      </c>
      <c r="T272" s="223">
        <f>S272*H272</f>
        <v>0</v>
      </c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R272" s="224" t="s">
        <v>171</v>
      </c>
      <c r="AT272" s="224" t="s">
        <v>166</v>
      </c>
      <c r="AU272" s="224" t="s">
        <v>85</v>
      </c>
      <c r="AY272" s="18" t="s">
        <v>164</v>
      </c>
      <c r="BE272" s="225">
        <f>IF(N272="základní",J272,0)</f>
        <v>0</v>
      </c>
      <c r="BF272" s="225">
        <f>IF(N272="snížená",J272,0)</f>
        <v>0</v>
      </c>
      <c r="BG272" s="225">
        <f>IF(N272="zákl. přenesená",J272,0)</f>
        <v>0</v>
      </c>
      <c r="BH272" s="225">
        <f>IF(N272="sníž. přenesená",J272,0)</f>
        <v>0</v>
      </c>
      <c r="BI272" s="225">
        <f>IF(N272="nulová",J272,0)</f>
        <v>0</v>
      </c>
      <c r="BJ272" s="18" t="s">
        <v>22</v>
      </c>
      <c r="BK272" s="225">
        <f>ROUND(I272*H272,2)</f>
        <v>0</v>
      </c>
      <c r="BL272" s="18" t="s">
        <v>171</v>
      </c>
      <c r="BM272" s="224" t="s">
        <v>1310</v>
      </c>
    </row>
    <row r="273" s="2" customFormat="1">
      <c r="A273" s="39"/>
      <c r="B273" s="40"/>
      <c r="C273" s="41"/>
      <c r="D273" s="226" t="s">
        <v>173</v>
      </c>
      <c r="E273" s="41"/>
      <c r="F273" s="227" t="s">
        <v>295</v>
      </c>
      <c r="G273" s="41"/>
      <c r="H273" s="41"/>
      <c r="I273" s="228"/>
      <c r="J273" s="41"/>
      <c r="K273" s="41"/>
      <c r="L273" s="45"/>
      <c r="M273" s="229"/>
      <c r="N273" s="230"/>
      <c r="O273" s="85"/>
      <c r="P273" s="85"/>
      <c r="Q273" s="85"/>
      <c r="R273" s="85"/>
      <c r="S273" s="85"/>
      <c r="T273" s="86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T273" s="18" t="s">
        <v>173</v>
      </c>
      <c r="AU273" s="18" t="s">
        <v>85</v>
      </c>
    </row>
    <row r="274" s="13" customFormat="1">
      <c r="A274" s="13"/>
      <c r="B274" s="231"/>
      <c r="C274" s="232"/>
      <c r="D274" s="226" t="s">
        <v>175</v>
      </c>
      <c r="E274" s="233" t="s">
        <v>20</v>
      </c>
      <c r="F274" s="234" t="s">
        <v>296</v>
      </c>
      <c r="G274" s="232"/>
      <c r="H274" s="233" t="s">
        <v>20</v>
      </c>
      <c r="I274" s="235"/>
      <c r="J274" s="232"/>
      <c r="K274" s="232"/>
      <c r="L274" s="236"/>
      <c r="M274" s="237"/>
      <c r="N274" s="238"/>
      <c r="O274" s="238"/>
      <c r="P274" s="238"/>
      <c r="Q274" s="238"/>
      <c r="R274" s="238"/>
      <c r="S274" s="238"/>
      <c r="T274" s="239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0" t="s">
        <v>175</v>
      </c>
      <c r="AU274" s="240" t="s">
        <v>85</v>
      </c>
      <c r="AV274" s="13" t="s">
        <v>22</v>
      </c>
      <c r="AW274" s="13" t="s">
        <v>39</v>
      </c>
      <c r="AX274" s="13" t="s">
        <v>77</v>
      </c>
      <c r="AY274" s="240" t="s">
        <v>164</v>
      </c>
    </row>
    <row r="275" s="14" customFormat="1">
      <c r="A275" s="14"/>
      <c r="B275" s="241"/>
      <c r="C275" s="242"/>
      <c r="D275" s="226" t="s">
        <v>175</v>
      </c>
      <c r="E275" s="243" t="s">
        <v>20</v>
      </c>
      <c r="F275" s="244" t="s">
        <v>1311</v>
      </c>
      <c r="G275" s="242"/>
      <c r="H275" s="245">
        <v>1379.241</v>
      </c>
      <c r="I275" s="246"/>
      <c r="J275" s="242"/>
      <c r="K275" s="242"/>
      <c r="L275" s="247"/>
      <c r="M275" s="248"/>
      <c r="N275" s="249"/>
      <c r="O275" s="249"/>
      <c r="P275" s="249"/>
      <c r="Q275" s="249"/>
      <c r="R275" s="249"/>
      <c r="S275" s="249"/>
      <c r="T275" s="250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1" t="s">
        <v>175</v>
      </c>
      <c r="AU275" s="251" t="s">
        <v>85</v>
      </c>
      <c r="AV275" s="14" t="s">
        <v>85</v>
      </c>
      <c r="AW275" s="14" t="s">
        <v>39</v>
      </c>
      <c r="AX275" s="14" t="s">
        <v>22</v>
      </c>
      <c r="AY275" s="251" t="s">
        <v>164</v>
      </c>
    </row>
    <row r="276" s="2" customFormat="1" ht="14.4" customHeight="1">
      <c r="A276" s="39"/>
      <c r="B276" s="40"/>
      <c r="C276" s="213" t="s">
        <v>406</v>
      </c>
      <c r="D276" s="213" t="s">
        <v>166</v>
      </c>
      <c r="E276" s="214" t="s">
        <v>306</v>
      </c>
      <c r="F276" s="215" t="s">
        <v>307</v>
      </c>
      <c r="G276" s="216" t="s">
        <v>180</v>
      </c>
      <c r="H276" s="217">
        <v>109.05</v>
      </c>
      <c r="I276" s="218"/>
      <c r="J276" s="219">
        <f>ROUND(I276*H276,2)</f>
        <v>0</v>
      </c>
      <c r="K276" s="215" t="s">
        <v>170</v>
      </c>
      <c r="L276" s="45"/>
      <c r="M276" s="220" t="s">
        <v>20</v>
      </c>
      <c r="N276" s="221" t="s">
        <v>48</v>
      </c>
      <c r="O276" s="85"/>
      <c r="P276" s="222">
        <f>O276*H276</f>
        <v>0</v>
      </c>
      <c r="Q276" s="222">
        <v>0</v>
      </c>
      <c r="R276" s="222">
        <f>Q276*H276</f>
        <v>0</v>
      </c>
      <c r="S276" s="222">
        <v>0</v>
      </c>
      <c r="T276" s="223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24" t="s">
        <v>171</v>
      </c>
      <c r="AT276" s="224" t="s">
        <v>166</v>
      </c>
      <c r="AU276" s="224" t="s">
        <v>85</v>
      </c>
      <c r="AY276" s="18" t="s">
        <v>164</v>
      </c>
      <c r="BE276" s="225">
        <f>IF(N276="základní",J276,0)</f>
        <v>0</v>
      </c>
      <c r="BF276" s="225">
        <f>IF(N276="snížená",J276,0)</f>
        <v>0</v>
      </c>
      <c r="BG276" s="225">
        <f>IF(N276="zákl. přenesená",J276,0)</f>
        <v>0</v>
      </c>
      <c r="BH276" s="225">
        <f>IF(N276="sníž. přenesená",J276,0)</f>
        <v>0</v>
      </c>
      <c r="BI276" s="225">
        <f>IF(N276="nulová",J276,0)</f>
        <v>0</v>
      </c>
      <c r="BJ276" s="18" t="s">
        <v>22</v>
      </c>
      <c r="BK276" s="225">
        <f>ROUND(I276*H276,2)</f>
        <v>0</v>
      </c>
      <c r="BL276" s="18" t="s">
        <v>171</v>
      </c>
      <c r="BM276" s="224" t="s">
        <v>1312</v>
      </c>
    </row>
    <row r="277" s="2" customFormat="1">
      <c r="A277" s="39"/>
      <c r="B277" s="40"/>
      <c r="C277" s="41"/>
      <c r="D277" s="226" t="s">
        <v>173</v>
      </c>
      <c r="E277" s="41"/>
      <c r="F277" s="227" t="s">
        <v>309</v>
      </c>
      <c r="G277" s="41"/>
      <c r="H277" s="41"/>
      <c r="I277" s="228"/>
      <c r="J277" s="41"/>
      <c r="K277" s="41"/>
      <c r="L277" s="45"/>
      <c r="M277" s="229"/>
      <c r="N277" s="230"/>
      <c r="O277" s="85"/>
      <c r="P277" s="85"/>
      <c r="Q277" s="85"/>
      <c r="R277" s="85"/>
      <c r="S277" s="85"/>
      <c r="T277" s="86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T277" s="18" t="s">
        <v>173</v>
      </c>
      <c r="AU277" s="18" t="s">
        <v>85</v>
      </c>
    </row>
    <row r="278" s="13" customFormat="1">
      <c r="A278" s="13"/>
      <c r="B278" s="231"/>
      <c r="C278" s="232"/>
      <c r="D278" s="226" t="s">
        <v>175</v>
      </c>
      <c r="E278" s="233" t="s">
        <v>20</v>
      </c>
      <c r="F278" s="234" t="s">
        <v>1313</v>
      </c>
      <c r="G278" s="232"/>
      <c r="H278" s="233" t="s">
        <v>20</v>
      </c>
      <c r="I278" s="235"/>
      <c r="J278" s="232"/>
      <c r="K278" s="232"/>
      <c r="L278" s="236"/>
      <c r="M278" s="237"/>
      <c r="N278" s="238"/>
      <c r="O278" s="238"/>
      <c r="P278" s="238"/>
      <c r="Q278" s="238"/>
      <c r="R278" s="238"/>
      <c r="S278" s="238"/>
      <c r="T278" s="239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0" t="s">
        <v>175</v>
      </c>
      <c r="AU278" s="240" t="s">
        <v>85</v>
      </c>
      <c r="AV278" s="13" t="s">
        <v>22</v>
      </c>
      <c r="AW278" s="13" t="s">
        <v>39</v>
      </c>
      <c r="AX278" s="13" t="s">
        <v>77</v>
      </c>
      <c r="AY278" s="240" t="s">
        <v>164</v>
      </c>
    </row>
    <row r="279" s="14" customFormat="1">
      <c r="A279" s="14"/>
      <c r="B279" s="241"/>
      <c r="C279" s="242"/>
      <c r="D279" s="226" t="s">
        <v>175</v>
      </c>
      <c r="E279" s="243" t="s">
        <v>20</v>
      </c>
      <c r="F279" s="244" t="s">
        <v>1314</v>
      </c>
      <c r="G279" s="242"/>
      <c r="H279" s="245">
        <v>4.5</v>
      </c>
      <c r="I279" s="246"/>
      <c r="J279" s="242"/>
      <c r="K279" s="242"/>
      <c r="L279" s="247"/>
      <c r="M279" s="248"/>
      <c r="N279" s="249"/>
      <c r="O279" s="249"/>
      <c r="P279" s="249"/>
      <c r="Q279" s="249"/>
      <c r="R279" s="249"/>
      <c r="S279" s="249"/>
      <c r="T279" s="250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1" t="s">
        <v>175</v>
      </c>
      <c r="AU279" s="251" t="s">
        <v>85</v>
      </c>
      <c r="AV279" s="14" t="s">
        <v>85</v>
      </c>
      <c r="AW279" s="14" t="s">
        <v>39</v>
      </c>
      <c r="AX279" s="14" t="s">
        <v>77</v>
      </c>
      <c r="AY279" s="251" t="s">
        <v>164</v>
      </c>
    </row>
    <row r="280" s="13" customFormat="1">
      <c r="A280" s="13"/>
      <c r="B280" s="231"/>
      <c r="C280" s="232"/>
      <c r="D280" s="226" t="s">
        <v>175</v>
      </c>
      <c r="E280" s="233" t="s">
        <v>20</v>
      </c>
      <c r="F280" s="234" t="s">
        <v>312</v>
      </c>
      <c r="G280" s="232"/>
      <c r="H280" s="233" t="s">
        <v>20</v>
      </c>
      <c r="I280" s="235"/>
      <c r="J280" s="232"/>
      <c r="K280" s="232"/>
      <c r="L280" s="236"/>
      <c r="M280" s="237"/>
      <c r="N280" s="238"/>
      <c r="O280" s="238"/>
      <c r="P280" s="238"/>
      <c r="Q280" s="238"/>
      <c r="R280" s="238"/>
      <c r="S280" s="238"/>
      <c r="T280" s="239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0" t="s">
        <v>175</v>
      </c>
      <c r="AU280" s="240" t="s">
        <v>85</v>
      </c>
      <c r="AV280" s="13" t="s">
        <v>22</v>
      </c>
      <c r="AW280" s="13" t="s">
        <v>39</v>
      </c>
      <c r="AX280" s="13" t="s">
        <v>77</v>
      </c>
      <c r="AY280" s="240" t="s">
        <v>164</v>
      </c>
    </row>
    <row r="281" s="14" customFormat="1">
      <c r="A281" s="14"/>
      <c r="B281" s="241"/>
      <c r="C281" s="242"/>
      <c r="D281" s="226" t="s">
        <v>175</v>
      </c>
      <c r="E281" s="243" t="s">
        <v>20</v>
      </c>
      <c r="F281" s="244" t="s">
        <v>1315</v>
      </c>
      <c r="G281" s="242"/>
      <c r="H281" s="245">
        <v>50.549999999999997</v>
      </c>
      <c r="I281" s="246"/>
      <c r="J281" s="242"/>
      <c r="K281" s="242"/>
      <c r="L281" s="247"/>
      <c r="M281" s="248"/>
      <c r="N281" s="249"/>
      <c r="O281" s="249"/>
      <c r="P281" s="249"/>
      <c r="Q281" s="249"/>
      <c r="R281" s="249"/>
      <c r="S281" s="249"/>
      <c r="T281" s="250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1" t="s">
        <v>175</v>
      </c>
      <c r="AU281" s="251" t="s">
        <v>85</v>
      </c>
      <c r="AV281" s="14" t="s">
        <v>85</v>
      </c>
      <c r="AW281" s="14" t="s">
        <v>39</v>
      </c>
      <c r="AX281" s="14" t="s">
        <v>77</v>
      </c>
      <c r="AY281" s="251" t="s">
        <v>164</v>
      </c>
    </row>
    <row r="282" s="13" customFormat="1">
      <c r="A282" s="13"/>
      <c r="B282" s="231"/>
      <c r="C282" s="232"/>
      <c r="D282" s="226" t="s">
        <v>175</v>
      </c>
      <c r="E282" s="233" t="s">
        <v>20</v>
      </c>
      <c r="F282" s="234" t="s">
        <v>1316</v>
      </c>
      <c r="G282" s="232"/>
      <c r="H282" s="233" t="s">
        <v>20</v>
      </c>
      <c r="I282" s="235"/>
      <c r="J282" s="232"/>
      <c r="K282" s="232"/>
      <c r="L282" s="236"/>
      <c r="M282" s="237"/>
      <c r="N282" s="238"/>
      <c r="O282" s="238"/>
      <c r="P282" s="238"/>
      <c r="Q282" s="238"/>
      <c r="R282" s="238"/>
      <c r="S282" s="238"/>
      <c r="T282" s="239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0" t="s">
        <v>175</v>
      </c>
      <c r="AU282" s="240" t="s">
        <v>85</v>
      </c>
      <c r="AV282" s="13" t="s">
        <v>22</v>
      </c>
      <c r="AW282" s="13" t="s">
        <v>39</v>
      </c>
      <c r="AX282" s="13" t="s">
        <v>77</v>
      </c>
      <c r="AY282" s="240" t="s">
        <v>164</v>
      </c>
    </row>
    <row r="283" s="14" customFormat="1">
      <c r="A283" s="14"/>
      <c r="B283" s="241"/>
      <c r="C283" s="242"/>
      <c r="D283" s="226" t="s">
        <v>175</v>
      </c>
      <c r="E283" s="243" t="s">
        <v>20</v>
      </c>
      <c r="F283" s="244" t="s">
        <v>1269</v>
      </c>
      <c r="G283" s="242"/>
      <c r="H283" s="245">
        <v>54</v>
      </c>
      <c r="I283" s="246"/>
      <c r="J283" s="242"/>
      <c r="K283" s="242"/>
      <c r="L283" s="247"/>
      <c r="M283" s="248"/>
      <c r="N283" s="249"/>
      <c r="O283" s="249"/>
      <c r="P283" s="249"/>
      <c r="Q283" s="249"/>
      <c r="R283" s="249"/>
      <c r="S283" s="249"/>
      <c r="T283" s="250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1" t="s">
        <v>175</v>
      </c>
      <c r="AU283" s="251" t="s">
        <v>85</v>
      </c>
      <c r="AV283" s="14" t="s">
        <v>85</v>
      </c>
      <c r="AW283" s="14" t="s">
        <v>39</v>
      </c>
      <c r="AX283" s="14" t="s">
        <v>77</v>
      </c>
      <c r="AY283" s="251" t="s">
        <v>164</v>
      </c>
    </row>
    <row r="284" s="15" customFormat="1">
      <c r="A284" s="15"/>
      <c r="B284" s="252"/>
      <c r="C284" s="253"/>
      <c r="D284" s="226" t="s">
        <v>175</v>
      </c>
      <c r="E284" s="254" t="s">
        <v>20</v>
      </c>
      <c r="F284" s="255" t="s">
        <v>225</v>
      </c>
      <c r="G284" s="253"/>
      <c r="H284" s="256">
        <v>109.05</v>
      </c>
      <c r="I284" s="257"/>
      <c r="J284" s="253"/>
      <c r="K284" s="253"/>
      <c r="L284" s="258"/>
      <c r="M284" s="259"/>
      <c r="N284" s="260"/>
      <c r="O284" s="260"/>
      <c r="P284" s="260"/>
      <c r="Q284" s="260"/>
      <c r="R284" s="260"/>
      <c r="S284" s="260"/>
      <c r="T284" s="261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T284" s="262" t="s">
        <v>175</v>
      </c>
      <c r="AU284" s="262" t="s">
        <v>85</v>
      </c>
      <c r="AV284" s="15" t="s">
        <v>171</v>
      </c>
      <c r="AW284" s="15" t="s">
        <v>39</v>
      </c>
      <c r="AX284" s="15" t="s">
        <v>22</v>
      </c>
      <c r="AY284" s="262" t="s">
        <v>164</v>
      </c>
    </row>
    <row r="285" s="2" customFormat="1" ht="14.4" customHeight="1">
      <c r="A285" s="39"/>
      <c r="B285" s="40"/>
      <c r="C285" s="213" t="s">
        <v>411</v>
      </c>
      <c r="D285" s="213" t="s">
        <v>166</v>
      </c>
      <c r="E285" s="214" t="s">
        <v>1317</v>
      </c>
      <c r="F285" s="215" t="s">
        <v>1318</v>
      </c>
      <c r="G285" s="216" t="s">
        <v>434</v>
      </c>
      <c r="H285" s="217">
        <v>80</v>
      </c>
      <c r="I285" s="218"/>
      <c r="J285" s="219">
        <f>ROUND(I285*H285,2)</f>
        <v>0</v>
      </c>
      <c r="K285" s="215" t="s">
        <v>170</v>
      </c>
      <c r="L285" s="45"/>
      <c r="M285" s="220" t="s">
        <v>20</v>
      </c>
      <c r="N285" s="221" t="s">
        <v>48</v>
      </c>
      <c r="O285" s="85"/>
      <c r="P285" s="222">
        <f>O285*H285</f>
        <v>0</v>
      </c>
      <c r="Q285" s="222">
        <v>0</v>
      </c>
      <c r="R285" s="222">
        <f>Q285*H285</f>
        <v>0</v>
      </c>
      <c r="S285" s="222">
        <v>0</v>
      </c>
      <c r="T285" s="223">
        <f>S285*H285</f>
        <v>0</v>
      </c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R285" s="224" t="s">
        <v>171</v>
      </c>
      <c r="AT285" s="224" t="s">
        <v>166</v>
      </c>
      <c r="AU285" s="224" t="s">
        <v>85</v>
      </c>
      <c r="AY285" s="18" t="s">
        <v>164</v>
      </c>
      <c r="BE285" s="225">
        <f>IF(N285="základní",J285,0)</f>
        <v>0</v>
      </c>
      <c r="BF285" s="225">
        <f>IF(N285="snížená",J285,0)</f>
        <v>0</v>
      </c>
      <c r="BG285" s="225">
        <f>IF(N285="zákl. přenesená",J285,0)</f>
        <v>0</v>
      </c>
      <c r="BH285" s="225">
        <f>IF(N285="sníž. přenesená",J285,0)</f>
        <v>0</v>
      </c>
      <c r="BI285" s="225">
        <f>IF(N285="nulová",J285,0)</f>
        <v>0</v>
      </c>
      <c r="BJ285" s="18" t="s">
        <v>22</v>
      </c>
      <c r="BK285" s="225">
        <f>ROUND(I285*H285,2)</f>
        <v>0</v>
      </c>
      <c r="BL285" s="18" t="s">
        <v>171</v>
      </c>
      <c r="BM285" s="224" t="s">
        <v>1319</v>
      </c>
    </row>
    <row r="286" s="2" customFormat="1">
      <c r="A286" s="39"/>
      <c r="B286" s="40"/>
      <c r="C286" s="41"/>
      <c r="D286" s="226" t="s">
        <v>173</v>
      </c>
      <c r="E286" s="41"/>
      <c r="F286" s="227" t="s">
        <v>1320</v>
      </c>
      <c r="G286" s="41"/>
      <c r="H286" s="41"/>
      <c r="I286" s="228"/>
      <c r="J286" s="41"/>
      <c r="K286" s="41"/>
      <c r="L286" s="45"/>
      <c r="M286" s="229"/>
      <c r="N286" s="230"/>
      <c r="O286" s="85"/>
      <c r="P286" s="85"/>
      <c r="Q286" s="85"/>
      <c r="R286" s="85"/>
      <c r="S286" s="85"/>
      <c r="T286" s="86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T286" s="18" t="s">
        <v>173</v>
      </c>
      <c r="AU286" s="18" t="s">
        <v>85</v>
      </c>
    </row>
    <row r="287" s="13" customFormat="1">
      <c r="A287" s="13"/>
      <c r="B287" s="231"/>
      <c r="C287" s="232"/>
      <c r="D287" s="226" t="s">
        <v>175</v>
      </c>
      <c r="E287" s="233" t="s">
        <v>20</v>
      </c>
      <c r="F287" s="234" t="s">
        <v>1173</v>
      </c>
      <c r="G287" s="232"/>
      <c r="H287" s="233" t="s">
        <v>20</v>
      </c>
      <c r="I287" s="235"/>
      <c r="J287" s="232"/>
      <c r="K287" s="232"/>
      <c r="L287" s="236"/>
      <c r="M287" s="237"/>
      <c r="N287" s="238"/>
      <c r="O287" s="238"/>
      <c r="P287" s="238"/>
      <c r="Q287" s="238"/>
      <c r="R287" s="238"/>
      <c r="S287" s="238"/>
      <c r="T287" s="239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0" t="s">
        <v>175</v>
      </c>
      <c r="AU287" s="240" t="s">
        <v>85</v>
      </c>
      <c r="AV287" s="13" t="s">
        <v>22</v>
      </c>
      <c r="AW287" s="13" t="s">
        <v>39</v>
      </c>
      <c r="AX287" s="13" t="s">
        <v>77</v>
      </c>
      <c r="AY287" s="240" t="s">
        <v>164</v>
      </c>
    </row>
    <row r="288" s="13" customFormat="1">
      <c r="A288" s="13"/>
      <c r="B288" s="231"/>
      <c r="C288" s="232"/>
      <c r="D288" s="226" t="s">
        <v>175</v>
      </c>
      <c r="E288" s="233" t="s">
        <v>20</v>
      </c>
      <c r="F288" s="234" t="s">
        <v>1174</v>
      </c>
      <c r="G288" s="232"/>
      <c r="H288" s="233" t="s">
        <v>20</v>
      </c>
      <c r="I288" s="235"/>
      <c r="J288" s="232"/>
      <c r="K288" s="232"/>
      <c r="L288" s="236"/>
      <c r="M288" s="237"/>
      <c r="N288" s="238"/>
      <c r="O288" s="238"/>
      <c r="P288" s="238"/>
      <c r="Q288" s="238"/>
      <c r="R288" s="238"/>
      <c r="S288" s="238"/>
      <c r="T288" s="239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0" t="s">
        <v>175</v>
      </c>
      <c r="AU288" s="240" t="s">
        <v>85</v>
      </c>
      <c r="AV288" s="13" t="s">
        <v>22</v>
      </c>
      <c r="AW288" s="13" t="s">
        <v>39</v>
      </c>
      <c r="AX288" s="13" t="s">
        <v>77</v>
      </c>
      <c r="AY288" s="240" t="s">
        <v>164</v>
      </c>
    </row>
    <row r="289" s="14" customFormat="1">
      <c r="A289" s="14"/>
      <c r="B289" s="241"/>
      <c r="C289" s="242"/>
      <c r="D289" s="226" t="s">
        <v>175</v>
      </c>
      <c r="E289" s="243" t="s">
        <v>20</v>
      </c>
      <c r="F289" s="244" t="s">
        <v>1175</v>
      </c>
      <c r="G289" s="242"/>
      <c r="H289" s="245">
        <v>80</v>
      </c>
      <c r="I289" s="246"/>
      <c r="J289" s="242"/>
      <c r="K289" s="242"/>
      <c r="L289" s="247"/>
      <c r="M289" s="248"/>
      <c r="N289" s="249"/>
      <c r="O289" s="249"/>
      <c r="P289" s="249"/>
      <c r="Q289" s="249"/>
      <c r="R289" s="249"/>
      <c r="S289" s="249"/>
      <c r="T289" s="250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1" t="s">
        <v>175</v>
      </c>
      <c r="AU289" s="251" t="s">
        <v>85</v>
      </c>
      <c r="AV289" s="14" t="s">
        <v>85</v>
      </c>
      <c r="AW289" s="14" t="s">
        <v>39</v>
      </c>
      <c r="AX289" s="14" t="s">
        <v>22</v>
      </c>
      <c r="AY289" s="251" t="s">
        <v>164</v>
      </c>
    </row>
    <row r="290" s="2" customFormat="1" ht="14.4" customHeight="1">
      <c r="A290" s="39"/>
      <c r="B290" s="40"/>
      <c r="C290" s="213" t="s">
        <v>417</v>
      </c>
      <c r="D290" s="213" t="s">
        <v>166</v>
      </c>
      <c r="E290" s="214" t="s">
        <v>1321</v>
      </c>
      <c r="F290" s="215" t="s">
        <v>1322</v>
      </c>
      <c r="G290" s="216" t="s">
        <v>434</v>
      </c>
      <c r="H290" s="217">
        <v>20</v>
      </c>
      <c r="I290" s="218"/>
      <c r="J290" s="219">
        <f>ROUND(I290*H290,2)</f>
        <v>0</v>
      </c>
      <c r="K290" s="215" t="s">
        <v>170</v>
      </c>
      <c r="L290" s="45"/>
      <c r="M290" s="220" t="s">
        <v>20</v>
      </c>
      <c r="N290" s="221" t="s">
        <v>48</v>
      </c>
      <c r="O290" s="85"/>
      <c r="P290" s="222">
        <f>O290*H290</f>
        <v>0</v>
      </c>
      <c r="Q290" s="222">
        <v>0</v>
      </c>
      <c r="R290" s="222">
        <f>Q290*H290</f>
        <v>0</v>
      </c>
      <c r="S290" s="222">
        <v>0</v>
      </c>
      <c r="T290" s="223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24" t="s">
        <v>171</v>
      </c>
      <c r="AT290" s="224" t="s">
        <v>166</v>
      </c>
      <c r="AU290" s="224" t="s">
        <v>85</v>
      </c>
      <c r="AY290" s="18" t="s">
        <v>164</v>
      </c>
      <c r="BE290" s="225">
        <f>IF(N290="základní",J290,0)</f>
        <v>0</v>
      </c>
      <c r="BF290" s="225">
        <f>IF(N290="snížená",J290,0)</f>
        <v>0</v>
      </c>
      <c r="BG290" s="225">
        <f>IF(N290="zákl. přenesená",J290,0)</f>
        <v>0</v>
      </c>
      <c r="BH290" s="225">
        <f>IF(N290="sníž. přenesená",J290,0)</f>
        <v>0</v>
      </c>
      <c r="BI290" s="225">
        <f>IF(N290="nulová",J290,0)</f>
        <v>0</v>
      </c>
      <c r="BJ290" s="18" t="s">
        <v>22</v>
      </c>
      <c r="BK290" s="225">
        <f>ROUND(I290*H290,2)</f>
        <v>0</v>
      </c>
      <c r="BL290" s="18" t="s">
        <v>171</v>
      </c>
      <c r="BM290" s="224" t="s">
        <v>1323</v>
      </c>
    </row>
    <row r="291" s="2" customFormat="1">
      <c r="A291" s="39"/>
      <c r="B291" s="40"/>
      <c r="C291" s="41"/>
      <c r="D291" s="226" t="s">
        <v>173</v>
      </c>
      <c r="E291" s="41"/>
      <c r="F291" s="227" t="s">
        <v>1324</v>
      </c>
      <c r="G291" s="41"/>
      <c r="H291" s="41"/>
      <c r="I291" s="228"/>
      <c r="J291" s="41"/>
      <c r="K291" s="41"/>
      <c r="L291" s="45"/>
      <c r="M291" s="229"/>
      <c r="N291" s="230"/>
      <c r="O291" s="85"/>
      <c r="P291" s="85"/>
      <c r="Q291" s="85"/>
      <c r="R291" s="85"/>
      <c r="S291" s="85"/>
      <c r="T291" s="86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T291" s="18" t="s">
        <v>173</v>
      </c>
      <c r="AU291" s="18" t="s">
        <v>85</v>
      </c>
    </row>
    <row r="292" s="13" customFormat="1">
      <c r="A292" s="13"/>
      <c r="B292" s="231"/>
      <c r="C292" s="232"/>
      <c r="D292" s="226" t="s">
        <v>175</v>
      </c>
      <c r="E292" s="233" t="s">
        <v>20</v>
      </c>
      <c r="F292" s="234" t="s">
        <v>1180</v>
      </c>
      <c r="G292" s="232"/>
      <c r="H292" s="233" t="s">
        <v>20</v>
      </c>
      <c r="I292" s="235"/>
      <c r="J292" s="232"/>
      <c r="K292" s="232"/>
      <c r="L292" s="236"/>
      <c r="M292" s="237"/>
      <c r="N292" s="238"/>
      <c r="O292" s="238"/>
      <c r="P292" s="238"/>
      <c r="Q292" s="238"/>
      <c r="R292" s="238"/>
      <c r="S292" s="238"/>
      <c r="T292" s="239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0" t="s">
        <v>175</v>
      </c>
      <c r="AU292" s="240" t="s">
        <v>85</v>
      </c>
      <c r="AV292" s="13" t="s">
        <v>22</v>
      </c>
      <c r="AW292" s="13" t="s">
        <v>39</v>
      </c>
      <c r="AX292" s="13" t="s">
        <v>77</v>
      </c>
      <c r="AY292" s="240" t="s">
        <v>164</v>
      </c>
    </row>
    <row r="293" s="13" customFormat="1">
      <c r="A293" s="13"/>
      <c r="B293" s="231"/>
      <c r="C293" s="232"/>
      <c r="D293" s="226" t="s">
        <v>175</v>
      </c>
      <c r="E293" s="233" t="s">
        <v>20</v>
      </c>
      <c r="F293" s="234" t="s">
        <v>1181</v>
      </c>
      <c r="G293" s="232"/>
      <c r="H293" s="233" t="s">
        <v>20</v>
      </c>
      <c r="I293" s="235"/>
      <c r="J293" s="232"/>
      <c r="K293" s="232"/>
      <c r="L293" s="236"/>
      <c r="M293" s="237"/>
      <c r="N293" s="238"/>
      <c r="O293" s="238"/>
      <c r="P293" s="238"/>
      <c r="Q293" s="238"/>
      <c r="R293" s="238"/>
      <c r="S293" s="238"/>
      <c r="T293" s="239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0" t="s">
        <v>175</v>
      </c>
      <c r="AU293" s="240" t="s">
        <v>85</v>
      </c>
      <c r="AV293" s="13" t="s">
        <v>22</v>
      </c>
      <c r="AW293" s="13" t="s">
        <v>39</v>
      </c>
      <c r="AX293" s="13" t="s">
        <v>77</v>
      </c>
      <c r="AY293" s="240" t="s">
        <v>164</v>
      </c>
    </row>
    <row r="294" s="14" customFormat="1">
      <c r="A294" s="14"/>
      <c r="B294" s="241"/>
      <c r="C294" s="242"/>
      <c r="D294" s="226" t="s">
        <v>175</v>
      </c>
      <c r="E294" s="243" t="s">
        <v>20</v>
      </c>
      <c r="F294" s="244" t="s">
        <v>321</v>
      </c>
      <c r="G294" s="242"/>
      <c r="H294" s="245">
        <v>20</v>
      </c>
      <c r="I294" s="246"/>
      <c r="J294" s="242"/>
      <c r="K294" s="242"/>
      <c r="L294" s="247"/>
      <c r="M294" s="248"/>
      <c r="N294" s="249"/>
      <c r="O294" s="249"/>
      <c r="P294" s="249"/>
      <c r="Q294" s="249"/>
      <c r="R294" s="249"/>
      <c r="S294" s="249"/>
      <c r="T294" s="250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51" t="s">
        <v>175</v>
      </c>
      <c r="AU294" s="251" t="s">
        <v>85</v>
      </c>
      <c r="AV294" s="14" t="s">
        <v>85</v>
      </c>
      <c r="AW294" s="14" t="s">
        <v>39</v>
      </c>
      <c r="AX294" s="14" t="s">
        <v>22</v>
      </c>
      <c r="AY294" s="251" t="s">
        <v>164</v>
      </c>
    </row>
    <row r="295" s="2" customFormat="1" ht="14.4" customHeight="1">
      <c r="A295" s="39"/>
      <c r="B295" s="40"/>
      <c r="C295" s="213" t="s">
        <v>424</v>
      </c>
      <c r="D295" s="213" t="s">
        <v>166</v>
      </c>
      <c r="E295" s="214" t="s">
        <v>315</v>
      </c>
      <c r="F295" s="215" t="s">
        <v>316</v>
      </c>
      <c r="G295" s="216" t="s">
        <v>169</v>
      </c>
      <c r="H295" s="217">
        <v>2707</v>
      </c>
      <c r="I295" s="218"/>
      <c r="J295" s="219">
        <f>ROUND(I295*H295,2)</f>
        <v>0</v>
      </c>
      <c r="K295" s="215" t="s">
        <v>170</v>
      </c>
      <c r="L295" s="45"/>
      <c r="M295" s="220" t="s">
        <v>20</v>
      </c>
      <c r="N295" s="221" t="s">
        <v>48</v>
      </c>
      <c r="O295" s="85"/>
      <c r="P295" s="222">
        <f>O295*H295</f>
        <v>0</v>
      </c>
      <c r="Q295" s="222">
        <v>0</v>
      </c>
      <c r="R295" s="222">
        <f>Q295*H295</f>
        <v>0</v>
      </c>
      <c r="S295" s="222">
        <v>0</v>
      </c>
      <c r="T295" s="223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24" t="s">
        <v>171</v>
      </c>
      <c r="AT295" s="224" t="s">
        <v>166</v>
      </c>
      <c r="AU295" s="224" t="s">
        <v>85</v>
      </c>
      <c r="AY295" s="18" t="s">
        <v>164</v>
      </c>
      <c r="BE295" s="225">
        <f>IF(N295="základní",J295,0)</f>
        <v>0</v>
      </c>
      <c r="BF295" s="225">
        <f>IF(N295="snížená",J295,0)</f>
        <v>0</v>
      </c>
      <c r="BG295" s="225">
        <f>IF(N295="zákl. přenesená",J295,0)</f>
        <v>0</v>
      </c>
      <c r="BH295" s="225">
        <f>IF(N295="sníž. přenesená",J295,0)</f>
        <v>0</v>
      </c>
      <c r="BI295" s="225">
        <f>IF(N295="nulová",J295,0)</f>
        <v>0</v>
      </c>
      <c r="BJ295" s="18" t="s">
        <v>22</v>
      </c>
      <c r="BK295" s="225">
        <f>ROUND(I295*H295,2)</f>
        <v>0</v>
      </c>
      <c r="BL295" s="18" t="s">
        <v>171</v>
      </c>
      <c r="BM295" s="224" t="s">
        <v>1325</v>
      </c>
    </row>
    <row r="296" s="2" customFormat="1">
      <c r="A296" s="39"/>
      <c r="B296" s="40"/>
      <c r="C296" s="41"/>
      <c r="D296" s="226" t="s">
        <v>173</v>
      </c>
      <c r="E296" s="41"/>
      <c r="F296" s="227" t="s">
        <v>318</v>
      </c>
      <c r="G296" s="41"/>
      <c r="H296" s="41"/>
      <c r="I296" s="228"/>
      <c r="J296" s="41"/>
      <c r="K296" s="41"/>
      <c r="L296" s="45"/>
      <c r="M296" s="229"/>
      <c r="N296" s="230"/>
      <c r="O296" s="85"/>
      <c r="P296" s="85"/>
      <c r="Q296" s="85"/>
      <c r="R296" s="85"/>
      <c r="S296" s="85"/>
      <c r="T296" s="86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T296" s="18" t="s">
        <v>173</v>
      </c>
      <c r="AU296" s="18" t="s">
        <v>85</v>
      </c>
    </row>
    <row r="297" s="13" customFormat="1">
      <c r="A297" s="13"/>
      <c r="B297" s="231"/>
      <c r="C297" s="232"/>
      <c r="D297" s="226" t="s">
        <v>175</v>
      </c>
      <c r="E297" s="233" t="s">
        <v>20</v>
      </c>
      <c r="F297" s="234" t="s">
        <v>1326</v>
      </c>
      <c r="G297" s="232"/>
      <c r="H297" s="233" t="s">
        <v>20</v>
      </c>
      <c r="I297" s="235"/>
      <c r="J297" s="232"/>
      <c r="K297" s="232"/>
      <c r="L297" s="236"/>
      <c r="M297" s="237"/>
      <c r="N297" s="238"/>
      <c r="O297" s="238"/>
      <c r="P297" s="238"/>
      <c r="Q297" s="238"/>
      <c r="R297" s="238"/>
      <c r="S297" s="238"/>
      <c r="T297" s="239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0" t="s">
        <v>175</v>
      </c>
      <c r="AU297" s="240" t="s">
        <v>85</v>
      </c>
      <c r="AV297" s="13" t="s">
        <v>22</v>
      </c>
      <c r="AW297" s="13" t="s">
        <v>39</v>
      </c>
      <c r="AX297" s="13" t="s">
        <v>77</v>
      </c>
      <c r="AY297" s="240" t="s">
        <v>164</v>
      </c>
    </row>
    <row r="298" s="14" customFormat="1">
      <c r="A298" s="14"/>
      <c r="B298" s="241"/>
      <c r="C298" s="242"/>
      <c r="D298" s="226" t="s">
        <v>175</v>
      </c>
      <c r="E298" s="243" t="s">
        <v>20</v>
      </c>
      <c r="F298" s="244" t="s">
        <v>1327</v>
      </c>
      <c r="G298" s="242"/>
      <c r="H298" s="245">
        <v>2707</v>
      </c>
      <c r="I298" s="246"/>
      <c r="J298" s="242"/>
      <c r="K298" s="242"/>
      <c r="L298" s="247"/>
      <c r="M298" s="248"/>
      <c r="N298" s="249"/>
      <c r="O298" s="249"/>
      <c r="P298" s="249"/>
      <c r="Q298" s="249"/>
      <c r="R298" s="249"/>
      <c r="S298" s="249"/>
      <c r="T298" s="250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1" t="s">
        <v>175</v>
      </c>
      <c r="AU298" s="251" t="s">
        <v>85</v>
      </c>
      <c r="AV298" s="14" t="s">
        <v>85</v>
      </c>
      <c r="AW298" s="14" t="s">
        <v>39</v>
      </c>
      <c r="AX298" s="14" t="s">
        <v>22</v>
      </c>
      <c r="AY298" s="251" t="s">
        <v>164</v>
      </c>
    </row>
    <row r="299" s="2" customFormat="1" ht="14.4" customHeight="1">
      <c r="A299" s="39"/>
      <c r="B299" s="40"/>
      <c r="C299" s="213" t="s">
        <v>431</v>
      </c>
      <c r="D299" s="213" t="s">
        <v>166</v>
      </c>
      <c r="E299" s="214" t="s">
        <v>322</v>
      </c>
      <c r="F299" s="215" t="s">
        <v>323</v>
      </c>
      <c r="G299" s="216" t="s">
        <v>169</v>
      </c>
      <c r="H299" s="217">
        <v>1937.5</v>
      </c>
      <c r="I299" s="218"/>
      <c r="J299" s="219">
        <f>ROUND(I299*H299,2)</f>
        <v>0</v>
      </c>
      <c r="K299" s="215" t="s">
        <v>170</v>
      </c>
      <c r="L299" s="45"/>
      <c r="M299" s="220" t="s">
        <v>20</v>
      </c>
      <c r="N299" s="221" t="s">
        <v>48</v>
      </c>
      <c r="O299" s="85"/>
      <c r="P299" s="222">
        <f>O299*H299</f>
        <v>0</v>
      </c>
      <c r="Q299" s="222">
        <v>0</v>
      </c>
      <c r="R299" s="222">
        <f>Q299*H299</f>
        <v>0</v>
      </c>
      <c r="S299" s="222">
        <v>0</v>
      </c>
      <c r="T299" s="223">
        <f>S299*H299</f>
        <v>0</v>
      </c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R299" s="224" t="s">
        <v>171</v>
      </c>
      <c r="AT299" s="224" t="s">
        <v>166</v>
      </c>
      <c r="AU299" s="224" t="s">
        <v>85</v>
      </c>
      <c r="AY299" s="18" t="s">
        <v>164</v>
      </c>
      <c r="BE299" s="225">
        <f>IF(N299="základní",J299,0)</f>
        <v>0</v>
      </c>
      <c r="BF299" s="225">
        <f>IF(N299="snížená",J299,0)</f>
        <v>0</v>
      </c>
      <c r="BG299" s="225">
        <f>IF(N299="zákl. přenesená",J299,0)</f>
        <v>0</v>
      </c>
      <c r="BH299" s="225">
        <f>IF(N299="sníž. přenesená",J299,0)</f>
        <v>0</v>
      </c>
      <c r="BI299" s="225">
        <f>IF(N299="nulová",J299,0)</f>
        <v>0</v>
      </c>
      <c r="BJ299" s="18" t="s">
        <v>22</v>
      </c>
      <c r="BK299" s="225">
        <f>ROUND(I299*H299,2)</f>
        <v>0</v>
      </c>
      <c r="BL299" s="18" t="s">
        <v>171</v>
      </c>
      <c r="BM299" s="224" t="s">
        <v>1328</v>
      </c>
    </row>
    <row r="300" s="2" customFormat="1">
      <c r="A300" s="39"/>
      <c r="B300" s="40"/>
      <c r="C300" s="41"/>
      <c r="D300" s="226" t="s">
        <v>173</v>
      </c>
      <c r="E300" s="41"/>
      <c r="F300" s="227" t="s">
        <v>325</v>
      </c>
      <c r="G300" s="41"/>
      <c r="H300" s="41"/>
      <c r="I300" s="228"/>
      <c r="J300" s="41"/>
      <c r="K300" s="41"/>
      <c r="L300" s="45"/>
      <c r="M300" s="229"/>
      <c r="N300" s="230"/>
      <c r="O300" s="85"/>
      <c r="P300" s="85"/>
      <c r="Q300" s="85"/>
      <c r="R300" s="85"/>
      <c r="S300" s="85"/>
      <c r="T300" s="86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T300" s="18" t="s">
        <v>173</v>
      </c>
      <c r="AU300" s="18" t="s">
        <v>85</v>
      </c>
    </row>
    <row r="301" s="13" customFormat="1">
      <c r="A301" s="13"/>
      <c r="B301" s="231"/>
      <c r="C301" s="232"/>
      <c r="D301" s="226" t="s">
        <v>175</v>
      </c>
      <c r="E301" s="233" t="s">
        <v>20</v>
      </c>
      <c r="F301" s="234" t="s">
        <v>326</v>
      </c>
      <c r="G301" s="232"/>
      <c r="H301" s="233" t="s">
        <v>20</v>
      </c>
      <c r="I301" s="235"/>
      <c r="J301" s="232"/>
      <c r="K301" s="232"/>
      <c r="L301" s="236"/>
      <c r="M301" s="237"/>
      <c r="N301" s="238"/>
      <c r="O301" s="238"/>
      <c r="P301" s="238"/>
      <c r="Q301" s="238"/>
      <c r="R301" s="238"/>
      <c r="S301" s="238"/>
      <c r="T301" s="239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0" t="s">
        <v>175</v>
      </c>
      <c r="AU301" s="240" t="s">
        <v>85</v>
      </c>
      <c r="AV301" s="13" t="s">
        <v>22</v>
      </c>
      <c r="AW301" s="13" t="s">
        <v>39</v>
      </c>
      <c r="AX301" s="13" t="s">
        <v>77</v>
      </c>
      <c r="AY301" s="240" t="s">
        <v>164</v>
      </c>
    </row>
    <row r="302" s="13" customFormat="1">
      <c r="A302" s="13"/>
      <c r="B302" s="231"/>
      <c r="C302" s="232"/>
      <c r="D302" s="226" t="s">
        <v>175</v>
      </c>
      <c r="E302" s="233" t="s">
        <v>20</v>
      </c>
      <c r="F302" s="234" t="s">
        <v>327</v>
      </c>
      <c r="G302" s="232"/>
      <c r="H302" s="233" t="s">
        <v>20</v>
      </c>
      <c r="I302" s="235"/>
      <c r="J302" s="232"/>
      <c r="K302" s="232"/>
      <c r="L302" s="236"/>
      <c r="M302" s="237"/>
      <c r="N302" s="238"/>
      <c r="O302" s="238"/>
      <c r="P302" s="238"/>
      <c r="Q302" s="238"/>
      <c r="R302" s="238"/>
      <c r="S302" s="238"/>
      <c r="T302" s="239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0" t="s">
        <v>175</v>
      </c>
      <c r="AU302" s="240" t="s">
        <v>85</v>
      </c>
      <c r="AV302" s="13" t="s">
        <v>22</v>
      </c>
      <c r="AW302" s="13" t="s">
        <v>39</v>
      </c>
      <c r="AX302" s="13" t="s">
        <v>77</v>
      </c>
      <c r="AY302" s="240" t="s">
        <v>164</v>
      </c>
    </row>
    <row r="303" s="14" customFormat="1">
      <c r="A303" s="14"/>
      <c r="B303" s="241"/>
      <c r="C303" s="242"/>
      <c r="D303" s="226" t="s">
        <v>175</v>
      </c>
      <c r="E303" s="243" t="s">
        <v>20</v>
      </c>
      <c r="F303" s="244" t="s">
        <v>1329</v>
      </c>
      <c r="G303" s="242"/>
      <c r="H303" s="245">
        <v>1937.5</v>
      </c>
      <c r="I303" s="246"/>
      <c r="J303" s="242"/>
      <c r="K303" s="242"/>
      <c r="L303" s="247"/>
      <c r="M303" s="248"/>
      <c r="N303" s="249"/>
      <c r="O303" s="249"/>
      <c r="P303" s="249"/>
      <c r="Q303" s="249"/>
      <c r="R303" s="249"/>
      <c r="S303" s="249"/>
      <c r="T303" s="250"/>
      <c r="U303" s="14"/>
      <c r="V303" s="14"/>
      <c r="W303" s="14"/>
      <c r="X303" s="14"/>
      <c r="Y303" s="14"/>
      <c r="Z303" s="14"/>
      <c r="AA303" s="14"/>
      <c r="AB303" s="14"/>
      <c r="AC303" s="14"/>
      <c r="AD303" s="14"/>
      <c r="AE303" s="14"/>
      <c r="AT303" s="251" t="s">
        <v>175</v>
      </c>
      <c r="AU303" s="251" t="s">
        <v>85</v>
      </c>
      <c r="AV303" s="14" t="s">
        <v>85</v>
      </c>
      <c r="AW303" s="14" t="s">
        <v>39</v>
      </c>
      <c r="AX303" s="14" t="s">
        <v>22</v>
      </c>
      <c r="AY303" s="251" t="s">
        <v>164</v>
      </c>
    </row>
    <row r="304" s="2" customFormat="1" ht="14.4" customHeight="1">
      <c r="A304" s="39"/>
      <c r="B304" s="40"/>
      <c r="C304" s="213" t="s">
        <v>437</v>
      </c>
      <c r="D304" s="213" t="s">
        <v>166</v>
      </c>
      <c r="E304" s="214" t="s">
        <v>1330</v>
      </c>
      <c r="F304" s="215" t="s">
        <v>1331</v>
      </c>
      <c r="G304" s="216" t="s">
        <v>169</v>
      </c>
      <c r="H304" s="217">
        <v>74.5</v>
      </c>
      <c r="I304" s="218"/>
      <c r="J304" s="219">
        <f>ROUND(I304*H304,2)</f>
        <v>0</v>
      </c>
      <c r="K304" s="215" t="s">
        <v>170</v>
      </c>
      <c r="L304" s="45"/>
      <c r="M304" s="220" t="s">
        <v>20</v>
      </c>
      <c r="N304" s="221" t="s">
        <v>48</v>
      </c>
      <c r="O304" s="85"/>
      <c r="P304" s="222">
        <f>O304*H304</f>
        <v>0</v>
      </c>
      <c r="Q304" s="222">
        <v>0</v>
      </c>
      <c r="R304" s="222">
        <f>Q304*H304</f>
        <v>0</v>
      </c>
      <c r="S304" s="222">
        <v>0</v>
      </c>
      <c r="T304" s="223">
        <f>S304*H304</f>
        <v>0</v>
      </c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R304" s="224" t="s">
        <v>171</v>
      </c>
      <c r="AT304" s="224" t="s">
        <v>166</v>
      </c>
      <c r="AU304" s="224" t="s">
        <v>85</v>
      </c>
      <c r="AY304" s="18" t="s">
        <v>164</v>
      </c>
      <c r="BE304" s="225">
        <f>IF(N304="základní",J304,0)</f>
        <v>0</v>
      </c>
      <c r="BF304" s="225">
        <f>IF(N304="snížená",J304,0)</f>
        <v>0</v>
      </c>
      <c r="BG304" s="225">
        <f>IF(N304="zákl. přenesená",J304,0)</f>
        <v>0</v>
      </c>
      <c r="BH304" s="225">
        <f>IF(N304="sníž. přenesená",J304,0)</f>
        <v>0</v>
      </c>
      <c r="BI304" s="225">
        <f>IF(N304="nulová",J304,0)</f>
        <v>0</v>
      </c>
      <c r="BJ304" s="18" t="s">
        <v>22</v>
      </c>
      <c r="BK304" s="225">
        <f>ROUND(I304*H304,2)</f>
        <v>0</v>
      </c>
      <c r="BL304" s="18" t="s">
        <v>171</v>
      </c>
      <c r="BM304" s="224" t="s">
        <v>1332</v>
      </c>
    </row>
    <row r="305" s="2" customFormat="1">
      <c r="A305" s="39"/>
      <c r="B305" s="40"/>
      <c r="C305" s="41"/>
      <c r="D305" s="226" t="s">
        <v>173</v>
      </c>
      <c r="E305" s="41"/>
      <c r="F305" s="227" t="s">
        <v>1333</v>
      </c>
      <c r="G305" s="41"/>
      <c r="H305" s="41"/>
      <c r="I305" s="228"/>
      <c r="J305" s="41"/>
      <c r="K305" s="41"/>
      <c r="L305" s="45"/>
      <c r="M305" s="229"/>
      <c r="N305" s="230"/>
      <c r="O305" s="85"/>
      <c r="P305" s="85"/>
      <c r="Q305" s="85"/>
      <c r="R305" s="85"/>
      <c r="S305" s="85"/>
      <c r="T305" s="86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T305" s="18" t="s">
        <v>173</v>
      </c>
      <c r="AU305" s="18" t="s">
        <v>85</v>
      </c>
    </row>
    <row r="306" s="13" customFormat="1">
      <c r="A306" s="13"/>
      <c r="B306" s="231"/>
      <c r="C306" s="232"/>
      <c r="D306" s="226" t="s">
        <v>175</v>
      </c>
      <c r="E306" s="233" t="s">
        <v>20</v>
      </c>
      <c r="F306" s="234" t="s">
        <v>333</v>
      </c>
      <c r="G306" s="232"/>
      <c r="H306" s="233" t="s">
        <v>20</v>
      </c>
      <c r="I306" s="235"/>
      <c r="J306" s="232"/>
      <c r="K306" s="232"/>
      <c r="L306" s="236"/>
      <c r="M306" s="237"/>
      <c r="N306" s="238"/>
      <c r="O306" s="238"/>
      <c r="P306" s="238"/>
      <c r="Q306" s="238"/>
      <c r="R306" s="238"/>
      <c r="S306" s="238"/>
      <c r="T306" s="239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40" t="s">
        <v>175</v>
      </c>
      <c r="AU306" s="240" t="s">
        <v>85</v>
      </c>
      <c r="AV306" s="13" t="s">
        <v>22</v>
      </c>
      <c r="AW306" s="13" t="s">
        <v>39</v>
      </c>
      <c r="AX306" s="13" t="s">
        <v>77</v>
      </c>
      <c r="AY306" s="240" t="s">
        <v>164</v>
      </c>
    </row>
    <row r="307" s="14" customFormat="1">
      <c r="A307" s="14"/>
      <c r="B307" s="241"/>
      <c r="C307" s="242"/>
      <c r="D307" s="226" t="s">
        <v>175</v>
      </c>
      <c r="E307" s="243" t="s">
        <v>20</v>
      </c>
      <c r="F307" s="244" t="s">
        <v>1334</v>
      </c>
      <c r="G307" s="242"/>
      <c r="H307" s="245">
        <v>74.5</v>
      </c>
      <c r="I307" s="246"/>
      <c r="J307" s="242"/>
      <c r="K307" s="242"/>
      <c r="L307" s="247"/>
      <c r="M307" s="248"/>
      <c r="N307" s="249"/>
      <c r="O307" s="249"/>
      <c r="P307" s="249"/>
      <c r="Q307" s="249"/>
      <c r="R307" s="249"/>
      <c r="S307" s="249"/>
      <c r="T307" s="250"/>
      <c r="U307" s="14"/>
      <c r="V307" s="14"/>
      <c r="W307" s="14"/>
      <c r="X307" s="14"/>
      <c r="Y307" s="14"/>
      <c r="Z307" s="14"/>
      <c r="AA307" s="14"/>
      <c r="AB307" s="14"/>
      <c r="AC307" s="14"/>
      <c r="AD307" s="14"/>
      <c r="AE307" s="14"/>
      <c r="AT307" s="251" t="s">
        <v>175</v>
      </c>
      <c r="AU307" s="251" t="s">
        <v>85</v>
      </c>
      <c r="AV307" s="14" t="s">
        <v>85</v>
      </c>
      <c r="AW307" s="14" t="s">
        <v>39</v>
      </c>
      <c r="AX307" s="14" t="s">
        <v>22</v>
      </c>
      <c r="AY307" s="251" t="s">
        <v>164</v>
      </c>
    </row>
    <row r="308" s="2" customFormat="1" ht="14.4" customHeight="1">
      <c r="A308" s="39"/>
      <c r="B308" s="40"/>
      <c r="C308" s="213" t="s">
        <v>446</v>
      </c>
      <c r="D308" s="213" t="s">
        <v>166</v>
      </c>
      <c r="E308" s="214" t="s">
        <v>896</v>
      </c>
      <c r="F308" s="215" t="s">
        <v>897</v>
      </c>
      <c r="G308" s="216" t="s">
        <v>169</v>
      </c>
      <c r="H308" s="217">
        <v>516</v>
      </c>
      <c r="I308" s="218"/>
      <c r="J308" s="219">
        <f>ROUND(I308*H308,2)</f>
        <v>0</v>
      </c>
      <c r="K308" s="215" t="s">
        <v>170</v>
      </c>
      <c r="L308" s="45"/>
      <c r="M308" s="220" t="s">
        <v>20</v>
      </c>
      <c r="N308" s="221" t="s">
        <v>48</v>
      </c>
      <c r="O308" s="85"/>
      <c r="P308" s="222">
        <f>O308*H308</f>
        <v>0</v>
      </c>
      <c r="Q308" s="222">
        <v>0</v>
      </c>
      <c r="R308" s="222">
        <f>Q308*H308</f>
        <v>0</v>
      </c>
      <c r="S308" s="222">
        <v>0</v>
      </c>
      <c r="T308" s="223">
        <f>S308*H308</f>
        <v>0</v>
      </c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R308" s="224" t="s">
        <v>171</v>
      </c>
      <c r="AT308" s="224" t="s">
        <v>166</v>
      </c>
      <c r="AU308" s="224" t="s">
        <v>85</v>
      </c>
      <c r="AY308" s="18" t="s">
        <v>164</v>
      </c>
      <c r="BE308" s="225">
        <f>IF(N308="základní",J308,0)</f>
        <v>0</v>
      </c>
      <c r="BF308" s="225">
        <f>IF(N308="snížená",J308,0)</f>
        <v>0</v>
      </c>
      <c r="BG308" s="225">
        <f>IF(N308="zákl. přenesená",J308,0)</f>
        <v>0</v>
      </c>
      <c r="BH308" s="225">
        <f>IF(N308="sníž. přenesená",J308,0)</f>
        <v>0</v>
      </c>
      <c r="BI308" s="225">
        <f>IF(N308="nulová",J308,0)</f>
        <v>0</v>
      </c>
      <c r="BJ308" s="18" t="s">
        <v>22</v>
      </c>
      <c r="BK308" s="225">
        <f>ROUND(I308*H308,2)</f>
        <v>0</v>
      </c>
      <c r="BL308" s="18" t="s">
        <v>171</v>
      </c>
      <c r="BM308" s="224" t="s">
        <v>1335</v>
      </c>
    </row>
    <row r="309" s="2" customFormat="1">
      <c r="A309" s="39"/>
      <c r="B309" s="40"/>
      <c r="C309" s="41"/>
      <c r="D309" s="226" t="s">
        <v>173</v>
      </c>
      <c r="E309" s="41"/>
      <c r="F309" s="227" t="s">
        <v>899</v>
      </c>
      <c r="G309" s="41"/>
      <c r="H309" s="41"/>
      <c r="I309" s="228"/>
      <c r="J309" s="41"/>
      <c r="K309" s="41"/>
      <c r="L309" s="45"/>
      <c r="M309" s="229"/>
      <c r="N309" s="230"/>
      <c r="O309" s="85"/>
      <c r="P309" s="85"/>
      <c r="Q309" s="85"/>
      <c r="R309" s="85"/>
      <c r="S309" s="85"/>
      <c r="T309" s="86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T309" s="18" t="s">
        <v>173</v>
      </c>
      <c r="AU309" s="18" t="s">
        <v>85</v>
      </c>
    </row>
    <row r="310" s="13" customFormat="1">
      <c r="A310" s="13"/>
      <c r="B310" s="231"/>
      <c r="C310" s="232"/>
      <c r="D310" s="226" t="s">
        <v>175</v>
      </c>
      <c r="E310" s="233" t="s">
        <v>20</v>
      </c>
      <c r="F310" s="234" t="s">
        <v>349</v>
      </c>
      <c r="G310" s="232"/>
      <c r="H310" s="233" t="s">
        <v>20</v>
      </c>
      <c r="I310" s="235"/>
      <c r="J310" s="232"/>
      <c r="K310" s="232"/>
      <c r="L310" s="236"/>
      <c r="M310" s="237"/>
      <c r="N310" s="238"/>
      <c r="O310" s="238"/>
      <c r="P310" s="238"/>
      <c r="Q310" s="238"/>
      <c r="R310" s="238"/>
      <c r="S310" s="238"/>
      <c r="T310" s="239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0" t="s">
        <v>175</v>
      </c>
      <c r="AU310" s="240" t="s">
        <v>85</v>
      </c>
      <c r="AV310" s="13" t="s">
        <v>22</v>
      </c>
      <c r="AW310" s="13" t="s">
        <v>39</v>
      </c>
      <c r="AX310" s="13" t="s">
        <v>77</v>
      </c>
      <c r="AY310" s="240" t="s">
        <v>164</v>
      </c>
    </row>
    <row r="311" s="14" customFormat="1">
      <c r="A311" s="14"/>
      <c r="B311" s="241"/>
      <c r="C311" s="242"/>
      <c r="D311" s="226" t="s">
        <v>175</v>
      </c>
      <c r="E311" s="243" t="s">
        <v>20</v>
      </c>
      <c r="F311" s="244" t="s">
        <v>1336</v>
      </c>
      <c r="G311" s="242"/>
      <c r="H311" s="245">
        <v>516</v>
      </c>
      <c r="I311" s="246"/>
      <c r="J311" s="242"/>
      <c r="K311" s="242"/>
      <c r="L311" s="247"/>
      <c r="M311" s="248"/>
      <c r="N311" s="249"/>
      <c r="O311" s="249"/>
      <c r="P311" s="249"/>
      <c r="Q311" s="249"/>
      <c r="R311" s="249"/>
      <c r="S311" s="249"/>
      <c r="T311" s="250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1" t="s">
        <v>175</v>
      </c>
      <c r="AU311" s="251" t="s">
        <v>85</v>
      </c>
      <c r="AV311" s="14" t="s">
        <v>85</v>
      </c>
      <c r="AW311" s="14" t="s">
        <v>39</v>
      </c>
      <c r="AX311" s="14" t="s">
        <v>22</v>
      </c>
      <c r="AY311" s="251" t="s">
        <v>164</v>
      </c>
    </row>
    <row r="312" s="2" customFormat="1" ht="14.4" customHeight="1">
      <c r="A312" s="39"/>
      <c r="B312" s="40"/>
      <c r="C312" s="213" t="s">
        <v>453</v>
      </c>
      <c r="D312" s="213" t="s">
        <v>166</v>
      </c>
      <c r="E312" s="214" t="s">
        <v>336</v>
      </c>
      <c r="F312" s="215" t="s">
        <v>337</v>
      </c>
      <c r="G312" s="216" t="s">
        <v>169</v>
      </c>
      <c r="H312" s="217">
        <v>2041.2750000000001</v>
      </c>
      <c r="I312" s="218"/>
      <c r="J312" s="219">
        <f>ROUND(I312*H312,2)</f>
        <v>0</v>
      </c>
      <c r="K312" s="215" t="s">
        <v>170</v>
      </c>
      <c r="L312" s="45"/>
      <c r="M312" s="220" t="s">
        <v>20</v>
      </c>
      <c r="N312" s="221" t="s">
        <v>48</v>
      </c>
      <c r="O312" s="85"/>
      <c r="P312" s="222">
        <f>O312*H312</f>
        <v>0</v>
      </c>
      <c r="Q312" s="222">
        <v>0</v>
      </c>
      <c r="R312" s="222">
        <f>Q312*H312</f>
        <v>0</v>
      </c>
      <c r="S312" s="222">
        <v>0</v>
      </c>
      <c r="T312" s="223">
        <f>S312*H312</f>
        <v>0</v>
      </c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R312" s="224" t="s">
        <v>171</v>
      </c>
      <c r="AT312" s="224" t="s">
        <v>166</v>
      </c>
      <c r="AU312" s="224" t="s">
        <v>85</v>
      </c>
      <c r="AY312" s="18" t="s">
        <v>164</v>
      </c>
      <c r="BE312" s="225">
        <f>IF(N312="základní",J312,0)</f>
        <v>0</v>
      </c>
      <c r="BF312" s="225">
        <f>IF(N312="snížená",J312,0)</f>
        <v>0</v>
      </c>
      <c r="BG312" s="225">
        <f>IF(N312="zákl. přenesená",J312,0)</f>
        <v>0</v>
      </c>
      <c r="BH312" s="225">
        <f>IF(N312="sníž. přenesená",J312,0)</f>
        <v>0</v>
      </c>
      <c r="BI312" s="225">
        <f>IF(N312="nulová",J312,0)</f>
        <v>0</v>
      </c>
      <c r="BJ312" s="18" t="s">
        <v>22</v>
      </c>
      <c r="BK312" s="225">
        <f>ROUND(I312*H312,2)</f>
        <v>0</v>
      </c>
      <c r="BL312" s="18" t="s">
        <v>171</v>
      </c>
      <c r="BM312" s="224" t="s">
        <v>1337</v>
      </c>
    </row>
    <row r="313" s="2" customFormat="1">
      <c r="A313" s="39"/>
      <c r="B313" s="40"/>
      <c r="C313" s="41"/>
      <c r="D313" s="226" t="s">
        <v>173</v>
      </c>
      <c r="E313" s="41"/>
      <c r="F313" s="227" t="s">
        <v>339</v>
      </c>
      <c r="G313" s="41"/>
      <c r="H313" s="41"/>
      <c r="I313" s="228"/>
      <c r="J313" s="41"/>
      <c r="K313" s="41"/>
      <c r="L313" s="45"/>
      <c r="M313" s="229"/>
      <c r="N313" s="230"/>
      <c r="O313" s="85"/>
      <c r="P313" s="85"/>
      <c r="Q313" s="85"/>
      <c r="R313" s="85"/>
      <c r="S313" s="85"/>
      <c r="T313" s="86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T313" s="18" t="s">
        <v>173</v>
      </c>
      <c r="AU313" s="18" t="s">
        <v>85</v>
      </c>
    </row>
    <row r="314" s="13" customFormat="1">
      <c r="A314" s="13"/>
      <c r="B314" s="231"/>
      <c r="C314" s="232"/>
      <c r="D314" s="226" t="s">
        <v>175</v>
      </c>
      <c r="E314" s="233" t="s">
        <v>20</v>
      </c>
      <c r="F314" s="234" t="s">
        <v>340</v>
      </c>
      <c r="G314" s="232"/>
      <c r="H314" s="233" t="s">
        <v>20</v>
      </c>
      <c r="I314" s="235"/>
      <c r="J314" s="232"/>
      <c r="K314" s="232"/>
      <c r="L314" s="236"/>
      <c r="M314" s="237"/>
      <c r="N314" s="238"/>
      <c r="O314" s="238"/>
      <c r="P314" s="238"/>
      <c r="Q314" s="238"/>
      <c r="R314" s="238"/>
      <c r="S314" s="238"/>
      <c r="T314" s="239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0" t="s">
        <v>175</v>
      </c>
      <c r="AU314" s="240" t="s">
        <v>85</v>
      </c>
      <c r="AV314" s="13" t="s">
        <v>22</v>
      </c>
      <c r="AW314" s="13" t="s">
        <v>39</v>
      </c>
      <c r="AX314" s="13" t="s">
        <v>77</v>
      </c>
      <c r="AY314" s="240" t="s">
        <v>164</v>
      </c>
    </row>
    <row r="315" s="14" customFormat="1">
      <c r="A315" s="14"/>
      <c r="B315" s="241"/>
      <c r="C315" s="242"/>
      <c r="D315" s="226" t="s">
        <v>175</v>
      </c>
      <c r="E315" s="243" t="s">
        <v>20</v>
      </c>
      <c r="F315" s="244" t="s">
        <v>1338</v>
      </c>
      <c r="G315" s="242"/>
      <c r="H315" s="245">
        <v>2012</v>
      </c>
      <c r="I315" s="246"/>
      <c r="J315" s="242"/>
      <c r="K315" s="242"/>
      <c r="L315" s="247"/>
      <c r="M315" s="248"/>
      <c r="N315" s="249"/>
      <c r="O315" s="249"/>
      <c r="P315" s="249"/>
      <c r="Q315" s="249"/>
      <c r="R315" s="249"/>
      <c r="S315" s="249"/>
      <c r="T315" s="250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1" t="s">
        <v>175</v>
      </c>
      <c r="AU315" s="251" t="s">
        <v>85</v>
      </c>
      <c r="AV315" s="14" t="s">
        <v>85</v>
      </c>
      <c r="AW315" s="14" t="s">
        <v>39</v>
      </c>
      <c r="AX315" s="14" t="s">
        <v>77</v>
      </c>
      <c r="AY315" s="251" t="s">
        <v>164</v>
      </c>
    </row>
    <row r="316" s="13" customFormat="1">
      <c r="A316" s="13"/>
      <c r="B316" s="231"/>
      <c r="C316" s="232"/>
      <c r="D316" s="226" t="s">
        <v>175</v>
      </c>
      <c r="E316" s="233" t="s">
        <v>20</v>
      </c>
      <c r="F316" s="234" t="s">
        <v>342</v>
      </c>
      <c r="G316" s="232"/>
      <c r="H316" s="233" t="s">
        <v>20</v>
      </c>
      <c r="I316" s="235"/>
      <c r="J316" s="232"/>
      <c r="K316" s="232"/>
      <c r="L316" s="236"/>
      <c r="M316" s="237"/>
      <c r="N316" s="238"/>
      <c r="O316" s="238"/>
      <c r="P316" s="238"/>
      <c r="Q316" s="238"/>
      <c r="R316" s="238"/>
      <c r="S316" s="238"/>
      <c r="T316" s="239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0" t="s">
        <v>175</v>
      </c>
      <c r="AU316" s="240" t="s">
        <v>85</v>
      </c>
      <c r="AV316" s="13" t="s">
        <v>22</v>
      </c>
      <c r="AW316" s="13" t="s">
        <v>39</v>
      </c>
      <c r="AX316" s="13" t="s">
        <v>77</v>
      </c>
      <c r="AY316" s="240" t="s">
        <v>164</v>
      </c>
    </row>
    <row r="317" s="14" customFormat="1">
      <c r="A317" s="14"/>
      <c r="B317" s="241"/>
      <c r="C317" s="242"/>
      <c r="D317" s="226" t="s">
        <v>175</v>
      </c>
      <c r="E317" s="243" t="s">
        <v>20</v>
      </c>
      <c r="F317" s="244" t="s">
        <v>1339</v>
      </c>
      <c r="G317" s="242"/>
      <c r="H317" s="245">
        <v>29.274999999999999</v>
      </c>
      <c r="I317" s="246"/>
      <c r="J317" s="242"/>
      <c r="K317" s="242"/>
      <c r="L317" s="247"/>
      <c r="M317" s="248"/>
      <c r="N317" s="249"/>
      <c r="O317" s="249"/>
      <c r="P317" s="249"/>
      <c r="Q317" s="249"/>
      <c r="R317" s="249"/>
      <c r="S317" s="249"/>
      <c r="T317" s="250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1" t="s">
        <v>175</v>
      </c>
      <c r="AU317" s="251" t="s">
        <v>85</v>
      </c>
      <c r="AV317" s="14" t="s">
        <v>85</v>
      </c>
      <c r="AW317" s="14" t="s">
        <v>39</v>
      </c>
      <c r="AX317" s="14" t="s">
        <v>77</v>
      </c>
      <c r="AY317" s="251" t="s">
        <v>164</v>
      </c>
    </row>
    <row r="318" s="15" customFormat="1">
      <c r="A318" s="15"/>
      <c r="B318" s="252"/>
      <c r="C318" s="253"/>
      <c r="D318" s="226" t="s">
        <v>175</v>
      </c>
      <c r="E318" s="254" t="s">
        <v>20</v>
      </c>
      <c r="F318" s="255" t="s">
        <v>225</v>
      </c>
      <c r="G318" s="253"/>
      <c r="H318" s="256">
        <v>2041.2750000000001</v>
      </c>
      <c r="I318" s="257"/>
      <c r="J318" s="253"/>
      <c r="K318" s="253"/>
      <c r="L318" s="258"/>
      <c r="M318" s="259"/>
      <c r="N318" s="260"/>
      <c r="O318" s="260"/>
      <c r="P318" s="260"/>
      <c r="Q318" s="260"/>
      <c r="R318" s="260"/>
      <c r="S318" s="260"/>
      <c r="T318" s="261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T318" s="262" t="s">
        <v>175</v>
      </c>
      <c r="AU318" s="262" t="s">
        <v>85</v>
      </c>
      <c r="AV318" s="15" t="s">
        <v>171</v>
      </c>
      <c r="AW318" s="15" t="s">
        <v>39</v>
      </c>
      <c r="AX318" s="15" t="s">
        <v>22</v>
      </c>
      <c r="AY318" s="262" t="s">
        <v>164</v>
      </c>
    </row>
    <row r="319" s="2" customFormat="1" ht="14.4" customHeight="1">
      <c r="A319" s="39"/>
      <c r="B319" s="40"/>
      <c r="C319" s="263" t="s">
        <v>459</v>
      </c>
      <c r="D319" s="263" t="s">
        <v>270</v>
      </c>
      <c r="E319" s="264" t="s">
        <v>352</v>
      </c>
      <c r="F319" s="265" t="s">
        <v>353</v>
      </c>
      <c r="G319" s="266" t="s">
        <v>354</v>
      </c>
      <c r="H319" s="267">
        <v>20.724</v>
      </c>
      <c r="I319" s="268"/>
      <c r="J319" s="269">
        <f>ROUND(I319*H319,2)</f>
        <v>0</v>
      </c>
      <c r="K319" s="265" t="s">
        <v>170</v>
      </c>
      <c r="L319" s="270"/>
      <c r="M319" s="271" t="s">
        <v>20</v>
      </c>
      <c r="N319" s="272" t="s">
        <v>48</v>
      </c>
      <c r="O319" s="85"/>
      <c r="P319" s="222">
        <f>O319*H319</f>
        <v>0</v>
      </c>
      <c r="Q319" s="222">
        <v>0.001</v>
      </c>
      <c r="R319" s="222">
        <f>Q319*H319</f>
        <v>0.020723999999999999</v>
      </c>
      <c r="S319" s="222">
        <v>0</v>
      </c>
      <c r="T319" s="223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24" t="s">
        <v>226</v>
      </c>
      <c r="AT319" s="224" t="s">
        <v>270</v>
      </c>
      <c r="AU319" s="224" t="s">
        <v>85</v>
      </c>
      <c r="AY319" s="18" t="s">
        <v>164</v>
      </c>
      <c r="BE319" s="225">
        <f>IF(N319="základní",J319,0)</f>
        <v>0</v>
      </c>
      <c r="BF319" s="225">
        <f>IF(N319="snížená",J319,0)</f>
        <v>0</v>
      </c>
      <c r="BG319" s="225">
        <f>IF(N319="zákl. přenesená",J319,0)</f>
        <v>0</v>
      </c>
      <c r="BH319" s="225">
        <f>IF(N319="sníž. přenesená",J319,0)</f>
        <v>0</v>
      </c>
      <c r="BI319" s="225">
        <f>IF(N319="nulová",J319,0)</f>
        <v>0</v>
      </c>
      <c r="BJ319" s="18" t="s">
        <v>22</v>
      </c>
      <c r="BK319" s="225">
        <f>ROUND(I319*H319,2)</f>
        <v>0</v>
      </c>
      <c r="BL319" s="18" t="s">
        <v>171</v>
      </c>
      <c r="BM319" s="224" t="s">
        <v>1340</v>
      </c>
    </row>
    <row r="320" s="2" customFormat="1">
      <c r="A320" s="39"/>
      <c r="B320" s="40"/>
      <c r="C320" s="41"/>
      <c r="D320" s="226" t="s">
        <v>173</v>
      </c>
      <c r="E320" s="41"/>
      <c r="F320" s="227" t="s">
        <v>353</v>
      </c>
      <c r="G320" s="41"/>
      <c r="H320" s="41"/>
      <c r="I320" s="228"/>
      <c r="J320" s="41"/>
      <c r="K320" s="41"/>
      <c r="L320" s="45"/>
      <c r="M320" s="229"/>
      <c r="N320" s="230"/>
      <c r="O320" s="85"/>
      <c r="P320" s="85"/>
      <c r="Q320" s="85"/>
      <c r="R320" s="85"/>
      <c r="S320" s="85"/>
      <c r="T320" s="86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T320" s="18" t="s">
        <v>173</v>
      </c>
      <c r="AU320" s="18" t="s">
        <v>85</v>
      </c>
    </row>
    <row r="321" s="13" customFormat="1">
      <c r="A321" s="13"/>
      <c r="B321" s="231"/>
      <c r="C321" s="232"/>
      <c r="D321" s="226" t="s">
        <v>175</v>
      </c>
      <c r="E321" s="233" t="s">
        <v>20</v>
      </c>
      <c r="F321" s="234" t="s">
        <v>356</v>
      </c>
      <c r="G321" s="232"/>
      <c r="H321" s="233" t="s">
        <v>20</v>
      </c>
      <c r="I321" s="235"/>
      <c r="J321" s="232"/>
      <c r="K321" s="232"/>
      <c r="L321" s="236"/>
      <c r="M321" s="237"/>
      <c r="N321" s="238"/>
      <c r="O321" s="238"/>
      <c r="P321" s="238"/>
      <c r="Q321" s="238"/>
      <c r="R321" s="238"/>
      <c r="S321" s="238"/>
      <c r="T321" s="239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0" t="s">
        <v>175</v>
      </c>
      <c r="AU321" s="240" t="s">
        <v>85</v>
      </c>
      <c r="AV321" s="13" t="s">
        <v>22</v>
      </c>
      <c r="AW321" s="13" t="s">
        <v>39</v>
      </c>
      <c r="AX321" s="13" t="s">
        <v>77</v>
      </c>
      <c r="AY321" s="240" t="s">
        <v>164</v>
      </c>
    </row>
    <row r="322" s="14" customFormat="1">
      <c r="A322" s="14"/>
      <c r="B322" s="241"/>
      <c r="C322" s="242"/>
      <c r="D322" s="226" t="s">
        <v>175</v>
      </c>
      <c r="E322" s="243" t="s">
        <v>20</v>
      </c>
      <c r="F322" s="244" t="s">
        <v>1341</v>
      </c>
      <c r="G322" s="242"/>
      <c r="H322" s="245">
        <v>20.724</v>
      </c>
      <c r="I322" s="246"/>
      <c r="J322" s="242"/>
      <c r="K322" s="242"/>
      <c r="L322" s="247"/>
      <c r="M322" s="248"/>
      <c r="N322" s="249"/>
      <c r="O322" s="249"/>
      <c r="P322" s="249"/>
      <c r="Q322" s="249"/>
      <c r="R322" s="249"/>
      <c r="S322" s="249"/>
      <c r="T322" s="250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1" t="s">
        <v>175</v>
      </c>
      <c r="AU322" s="251" t="s">
        <v>85</v>
      </c>
      <c r="AV322" s="14" t="s">
        <v>85</v>
      </c>
      <c r="AW322" s="14" t="s">
        <v>39</v>
      </c>
      <c r="AX322" s="14" t="s">
        <v>22</v>
      </c>
      <c r="AY322" s="251" t="s">
        <v>164</v>
      </c>
    </row>
    <row r="323" s="2" customFormat="1" ht="14.4" customHeight="1">
      <c r="A323" s="39"/>
      <c r="B323" s="40"/>
      <c r="C323" s="263" t="s">
        <v>465</v>
      </c>
      <c r="D323" s="263" t="s">
        <v>270</v>
      </c>
      <c r="E323" s="264" t="s">
        <v>359</v>
      </c>
      <c r="F323" s="265" t="s">
        <v>360</v>
      </c>
      <c r="G323" s="266" t="s">
        <v>354</v>
      </c>
      <c r="H323" s="267">
        <v>16.849</v>
      </c>
      <c r="I323" s="268"/>
      <c r="J323" s="269">
        <f>ROUND(I323*H323,2)</f>
        <v>0</v>
      </c>
      <c r="K323" s="265" t="s">
        <v>170</v>
      </c>
      <c r="L323" s="270"/>
      <c r="M323" s="271" t="s">
        <v>20</v>
      </c>
      <c r="N323" s="272" t="s">
        <v>48</v>
      </c>
      <c r="O323" s="85"/>
      <c r="P323" s="222">
        <f>O323*H323</f>
        <v>0</v>
      </c>
      <c r="Q323" s="222">
        <v>0.001</v>
      </c>
      <c r="R323" s="222">
        <f>Q323*H323</f>
        <v>0.016848999999999999</v>
      </c>
      <c r="S323" s="222">
        <v>0</v>
      </c>
      <c r="T323" s="223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24" t="s">
        <v>226</v>
      </c>
      <c r="AT323" s="224" t="s">
        <v>270</v>
      </c>
      <c r="AU323" s="224" t="s">
        <v>85</v>
      </c>
      <c r="AY323" s="18" t="s">
        <v>164</v>
      </c>
      <c r="BE323" s="225">
        <f>IF(N323="základní",J323,0)</f>
        <v>0</v>
      </c>
      <c r="BF323" s="225">
        <f>IF(N323="snížená",J323,0)</f>
        <v>0</v>
      </c>
      <c r="BG323" s="225">
        <f>IF(N323="zákl. přenesená",J323,0)</f>
        <v>0</v>
      </c>
      <c r="BH323" s="225">
        <f>IF(N323="sníž. přenesená",J323,0)</f>
        <v>0</v>
      </c>
      <c r="BI323" s="225">
        <f>IF(N323="nulová",J323,0)</f>
        <v>0</v>
      </c>
      <c r="BJ323" s="18" t="s">
        <v>22</v>
      </c>
      <c r="BK323" s="225">
        <f>ROUND(I323*H323,2)</f>
        <v>0</v>
      </c>
      <c r="BL323" s="18" t="s">
        <v>171</v>
      </c>
      <c r="BM323" s="224" t="s">
        <v>1342</v>
      </c>
    </row>
    <row r="324" s="2" customFormat="1">
      <c r="A324" s="39"/>
      <c r="B324" s="40"/>
      <c r="C324" s="41"/>
      <c r="D324" s="226" t="s">
        <v>173</v>
      </c>
      <c r="E324" s="41"/>
      <c r="F324" s="227" t="s">
        <v>360</v>
      </c>
      <c r="G324" s="41"/>
      <c r="H324" s="41"/>
      <c r="I324" s="228"/>
      <c r="J324" s="41"/>
      <c r="K324" s="41"/>
      <c r="L324" s="45"/>
      <c r="M324" s="229"/>
      <c r="N324" s="230"/>
      <c r="O324" s="85"/>
      <c r="P324" s="85"/>
      <c r="Q324" s="85"/>
      <c r="R324" s="85"/>
      <c r="S324" s="85"/>
      <c r="T324" s="86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T324" s="18" t="s">
        <v>173</v>
      </c>
      <c r="AU324" s="18" t="s">
        <v>85</v>
      </c>
    </row>
    <row r="325" s="13" customFormat="1">
      <c r="A325" s="13"/>
      <c r="B325" s="231"/>
      <c r="C325" s="232"/>
      <c r="D325" s="226" t="s">
        <v>175</v>
      </c>
      <c r="E325" s="233" t="s">
        <v>20</v>
      </c>
      <c r="F325" s="234" t="s">
        <v>362</v>
      </c>
      <c r="G325" s="232"/>
      <c r="H325" s="233" t="s">
        <v>20</v>
      </c>
      <c r="I325" s="235"/>
      <c r="J325" s="232"/>
      <c r="K325" s="232"/>
      <c r="L325" s="236"/>
      <c r="M325" s="237"/>
      <c r="N325" s="238"/>
      <c r="O325" s="238"/>
      <c r="P325" s="238"/>
      <c r="Q325" s="238"/>
      <c r="R325" s="238"/>
      <c r="S325" s="238"/>
      <c r="T325" s="239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0" t="s">
        <v>175</v>
      </c>
      <c r="AU325" s="240" t="s">
        <v>85</v>
      </c>
      <c r="AV325" s="13" t="s">
        <v>22</v>
      </c>
      <c r="AW325" s="13" t="s">
        <v>39</v>
      </c>
      <c r="AX325" s="13" t="s">
        <v>77</v>
      </c>
      <c r="AY325" s="240" t="s">
        <v>164</v>
      </c>
    </row>
    <row r="326" s="14" customFormat="1">
      <c r="A326" s="14"/>
      <c r="B326" s="241"/>
      <c r="C326" s="242"/>
      <c r="D326" s="226" t="s">
        <v>175</v>
      </c>
      <c r="E326" s="243" t="s">
        <v>20</v>
      </c>
      <c r="F326" s="244" t="s">
        <v>1343</v>
      </c>
      <c r="G326" s="242"/>
      <c r="H326" s="245">
        <v>16.849</v>
      </c>
      <c r="I326" s="246"/>
      <c r="J326" s="242"/>
      <c r="K326" s="242"/>
      <c r="L326" s="247"/>
      <c r="M326" s="248"/>
      <c r="N326" s="249"/>
      <c r="O326" s="249"/>
      <c r="P326" s="249"/>
      <c r="Q326" s="249"/>
      <c r="R326" s="249"/>
      <c r="S326" s="249"/>
      <c r="T326" s="250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1" t="s">
        <v>175</v>
      </c>
      <c r="AU326" s="251" t="s">
        <v>85</v>
      </c>
      <c r="AV326" s="14" t="s">
        <v>85</v>
      </c>
      <c r="AW326" s="14" t="s">
        <v>39</v>
      </c>
      <c r="AX326" s="14" t="s">
        <v>22</v>
      </c>
      <c r="AY326" s="251" t="s">
        <v>164</v>
      </c>
    </row>
    <row r="327" s="2" customFormat="1" ht="14.4" customHeight="1">
      <c r="A327" s="39"/>
      <c r="B327" s="40"/>
      <c r="C327" s="213" t="s">
        <v>473</v>
      </c>
      <c r="D327" s="213" t="s">
        <v>166</v>
      </c>
      <c r="E327" s="214" t="s">
        <v>299</v>
      </c>
      <c r="F327" s="215" t="s">
        <v>300</v>
      </c>
      <c r="G327" s="216" t="s">
        <v>169</v>
      </c>
      <c r="H327" s="217">
        <v>46</v>
      </c>
      <c r="I327" s="218"/>
      <c r="J327" s="219">
        <f>ROUND(I327*H327,2)</f>
        <v>0</v>
      </c>
      <c r="K327" s="215" t="s">
        <v>170</v>
      </c>
      <c r="L327" s="45"/>
      <c r="M327" s="220" t="s">
        <v>20</v>
      </c>
      <c r="N327" s="221" t="s">
        <v>48</v>
      </c>
      <c r="O327" s="85"/>
      <c r="P327" s="222">
        <f>O327*H327</f>
        <v>0</v>
      </c>
      <c r="Q327" s="222">
        <v>0</v>
      </c>
      <c r="R327" s="222">
        <f>Q327*H327</f>
        <v>0</v>
      </c>
      <c r="S327" s="222">
        <v>0</v>
      </c>
      <c r="T327" s="223">
        <f>S327*H327</f>
        <v>0</v>
      </c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R327" s="224" t="s">
        <v>171</v>
      </c>
      <c r="AT327" s="224" t="s">
        <v>166</v>
      </c>
      <c r="AU327" s="224" t="s">
        <v>85</v>
      </c>
      <c r="AY327" s="18" t="s">
        <v>164</v>
      </c>
      <c r="BE327" s="225">
        <f>IF(N327="základní",J327,0)</f>
        <v>0</v>
      </c>
      <c r="BF327" s="225">
        <f>IF(N327="snížená",J327,0)</f>
        <v>0</v>
      </c>
      <c r="BG327" s="225">
        <f>IF(N327="zákl. přenesená",J327,0)</f>
        <v>0</v>
      </c>
      <c r="BH327" s="225">
        <f>IF(N327="sníž. přenesená",J327,0)</f>
        <v>0</v>
      </c>
      <c r="BI327" s="225">
        <f>IF(N327="nulová",J327,0)</f>
        <v>0</v>
      </c>
      <c r="BJ327" s="18" t="s">
        <v>22</v>
      </c>
      <c r="BK327" s="225">
        <f>ROUND(I327*H327,2)</f>
        <v>0</v>
      </c>
      <c r="BL327" s="18" t="s">
        <v>171</v>
      </c>
      <c r="BM327" s="224" t="s">
        <v>1344</v>
      </c>
    </row>
    <row r="328" s="2" customFormat="1">
      <c r="A328" s="39"/>
      <c r="B328" s="40"/>
      <c r="C328" s="41"/>
      <c r="D328" s="226" t="s">
        <v>173</v>
      </c>
      <c r="E328" s="41"/>
      <c r="F328" s="227" t="s">
        <v>302</v>
      </c>
      <c r="G328" s="41"/>
      <c r="H328" s="41"/>
      <c r="I328" s="228"/>
      <c r="J328" s="41"/>
      <c r="K328" s="41"/>
      <c r="L328" s="45"/>
      <c r="M328" s="229"/>
      <c r="N328" s="230"/>
      <c r="O328" s="85"/>
      <c r="P328" s="85"/>
      <c r="Q328" s="85"/>
      <c r="R328" s="85"/>
      <c r="S328" s="85"/>
      <c r="T328" s="86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T328" s="18" t="s">
        <v>173</v>
      </c>
      <c r="AU328" s="18" t="s">
        <v>85</v>
      </c>
    </row>
    <row r="329" s="13" customFormat="1">
      <c r="A329" s="13"/>
      <c r="B329" s="231"/>
      <c r="C329" s="232"/>
      <c r="D329" s="226" t="s">
        <v>175</v>
      </c>
      <c r="E329" s="233" t="s">
        <v>20</v>
      </c>
      <c r="F329" s="234" t="s">
        <v>303</v>
      </c>
      <c r="G329" s="232"/>
      <c r="H329" s="233" t="s">
        <v>20</v>
      </c>
      <c r="I329" s="235"/>
      <c r="J329" s="232"/>
      <c r="K329" s="232"/>
      <c r="L329" s="236"/>
      <c r="M329" s="237"/>
      <c r="N329" s="238"/>
      <c r="O329" s="238"/>
      <c r="P329" s="238"/>
      <c r="Q329" s="238"/>
      <c r="R329" s="238"/>
      <c r="S329" s="238"/>
      <c r="T329" s="239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0" t="s">
        <v>175</v>
      </c>
      <c r="AU329" s="240" t="s">
        <v>85</v>
      </c>
      <c r="AV329" s="13" t="s">
        <v>22</v>
      </c>
      <c r="AW329" s="13" t="s">
        <v>39</v>
      </c>
      <c r="AX329" s="13" t="s">
        <v>77</v>
      </c>
      <c r="AY329" s="240" t="s">
        <v>164</v>
      </c>
    </row>
    <row r="330" s="14" customFormat="1">
      <c r="A330" s="14"/>
      <c r="B330" s="241"/>
      <c r="C330" s="242"/>
      <c r="D330" s="226" t="s">
        <v>175</v>
      </c>
      <c r="E330" s="243" t="s">
        <v>20</v>
      </c>
      <c r="F330" s="244" t="s">
        <v>508</v>
      </c>
      <c r="G330" s="242"/>
      <c r="H330" s="245">
        <v>46</v>
      </c>
      <c r="I330" s="246"/>
      <c r="J330" s="242"/>
      <c r="K330" s="242"/>
      <c r="L330" s="247"/>
      <c r="M330" s="248"/>
      <c r="N330" s="249"/>
      <c r="O330" s="249"/>
      <c r="P330" s="249"/>
      <c r="Q330" s="249"/>
      <c r="R330" s="249"/>
      <c r="S330" s="249"/>
      <c r="T330" s="250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1" t="s">
        <v>175</v>
      </c>
      <c r="AU330" s="251" t="s">
        <v>85</v>
      </c>
      <c r="AV330" s="14" t="s">
        <v>85</v>
      </c>
      <c r="AW330" s="14" t="s">
        <v>39</v>
      </c>
      <c r="AX330" s="14" t="s">
        <v>22</v>
      </c>
      <c r="AY330" s="251" t="s">
        <v>164</v>
      </c>
    </row>
    <row r="331" s="2" customFormat="1" ht="14.4" customHeight="1">
      <c r="A331" s="39"/>
      <c r="B331" s="40"/>
      <c r="C331" s="213" t="s">
        <v>482</v>
      </c>
      <c r="D331" s="213" t="s">
        <v>166</v>
      </c>
      <c r="E331" s="214" t="s">
        <v>365</v>
      </c>
      <c r="F331" s="215" t="s">
        <v>366</v>
      </c>
      <c r="G331" s="216" t="s">
        <v>169</v>
      </c>
      <c r="H331" s="217">
        <v>544.5</v>
      </c>
      <c r="I331" s="218"/>
      <c r="J331" s="219">
        <f>ROUND(I331*H331,2)</f>
        <v>0</v>
      </c>
      <c r="K331" s="215" t="s">
        <v>170</v>
      </c>
      <c r="L331" s="45"/>
      <c r="M331" s="220" t="s">
        <v>20</v>
      </c>
      <c r="N331" s="221" t="s">
        <v>48</v>
      </c>
      <c r="O331" s="85"/>
      <c r="P331" s="222">
        <f>O331*H331</f>
        <v>0</v>
      </c>
      <c r="Q331" s="222">
        <v>0</v>
      </c>
      <c r="R331" s="222">
        <f>Q331*H331</f>
        <v>0</v>
      </c>
      <c r="S331" s="222">
        <v>0</v>
      </c>
      <c r="T331" s="223">
        <f>S331*H331</f>
        <v>0</v>
      </c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R331" s="224" t="s">
        <v>171</v>
      </c>
      <c r="AT331" s="224" t="s">
        <v>166</v>
      </c>
      <c r="AU331" s="224" t="s">
        <v>85</v>
      </c>
      <c r="AY331" s="18" t="s">
        <v>164</v>
      </c>
      <c r="BE331" s="225">
        <f>IF(N331="základní",J331,0)</f>
        <v>0</v>
      </c>
      <c r="BF331" s="225">
        <f>IF(N331="snížená",J331,0)</f>
        <v>0</v>
      </c>
      <c r="BG331" s="225">
        <f>IF(N331="zákl. přenesená",J331,0)</f>
        <v>0</v>
      </c>
      <c r="BH331" s="225">
        <f>IF(N331="sníž. přenesená",J331,0)</f>
        <v>0</v>
      </c>
      <c r="BI331" s="225">
        <f>IF(N331="nulová",J331,0)</f>
        <v>0</v>
      </c>
      <c r="BJ331" s="18" t="s">
        <v>22</v>
      </c>
      <c r="BK331" s="225">
        <f>ROUND(I331*H331,2)</f>
        <v>0</v>
      </c>
      <c r="BL331" s="18" t="s">
        <v>171</v>
      </c>
      <c r="BM331" s="224" t="s">
        <v>1345</v>
      </c>
    </row>
    <row r="332" s="2" customFormat="1">
      <c r="A332" s="39"/>
      <c r="B332" s="40"/>
      <c r="C332" s="41"/>
      <c r="D332" s="226" t="s">
        <v>173</v>
      </c>
      <c r="E332" s="41"/>
      <c r="F332" s="227" t="s">
        <v>368</v>
      </c>
      <c r="G332" s="41"/>
      <c r="H332" s="41"/>
      <c r="I332" s="228"/>
      <c r="J332" s="41"/>
      <c r="K332" s="41"/>
      <c r="L332" s="45"/>
      <c r="M332" s="229"/>
      <c r="N332" s="230"/>
      <c r="O332" s="85"/>
      <c r="P332" s="85"/>
      <c r="Q332" s="85"/>
      <c r="R332" s="85"/>
      <c r="S332" s="85"/>
      <c r="T332" s="86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T332" s="18" t="s">
        <v>173</v>
      </c>
      <c r="AU332" s="18" t="s">
        <v>85</v>
      </c>
    </row>
    <row r="333" s="13" customFormat="1">
      <c r="A333" s="13"/>
      <c r="B333" s="231"/>
      <c r="C333" s="232"/>
      <c r="D333" s="226" t="s">
        <v>175</v>
      </c>
      <c r="E333" s="233" t="s">
        <v>20</v>
      </c>
      <c r="F333" s="234" t="s">
        <v>303</v>
      </c>
      <c r="G333" s="232"/>
      <c r="H333" s="233" t="s">
        <v>20</v>
      </c>
      <c r="I333" s="235"/>
      <c r="J333" s="232"/>
      <c r="K333" s="232"/>
      <c r="L333" s="236"/>
      <c r="M333" s="237"/>
      <c r="N333" s="238"/>
      <c r="O333" s="238"/>
      <c r="P333" s="238"/>
      <c r="Q333" s="238"/>
      <c r="R333" s="238"/>
      <c r="S333" s="238"/>
      <c r="T333" s="239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0" t="s">
        <v>175</v>
      </c>
      <c r="AU333" s="240" t="s">
        <v>85</v>
      </c>
      <c r="AV333" s="13" t="s">
        <v>22</v>
      </c>
      <c r="AW333" s="13" t="s">
        <v>39</v>
      </c>
      <c r="AX333" s="13" t="s">
        <v>77</v>
      </c>
      <c r="AY333" s="240" t="s">
        <v>164</v>
      </c>
    </row>
    <row r="334" s="14" customFormat="1">
      <c r="A334" s="14"/>
      <c r="B334" s="241"/>
      <c r="C334" s="242"/>
      <c r="D334" s="226" t="s">
        <v>175</v>
      </c>
      <c r="E334" s="243" t="s">
        <v>20</v>
      </c>
      <c r="F334" s="244" t="s">
        <v>1346</v>
      </c>
      <c r="G334" s="242"/>
      <c r="H334" s="245">
        <v>470</v>
      </c>
      <c r="I334" s="246"/>
      <c r="J334" s="242"/>
      <c r="K334" s="242"/>
      <c r="L334" s="247"/>
      <c r="M334" s="248"/>
      <c r="N334" s="249"/>
      <c r="O334" s="249"/>
      <c r="P334" s="249"/>
      <c r="Q334" s="249"/>
      <c r="R334" s="249"/>
      <c r="S334" s="249"/>
      <c r="T334" s="250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1" t="s">
        <v>175</v>
      </c>
      <c r="AU334" s="251" t="s">
        <v>85</v>
      </c>
      <c r="AV334" s="14" t="s">
        <v>85</v>
      </c>
      <c r="AW334" s="14" t="s">
        <v>39</v>
      </c>
      <c r="AX334" s="14" t="s">
        <v>77</v>
      </c>
      <c r="AY334" s="251" t="s">
        <v>164</v>
      </c>
    </row>
    <row r="335" s="13" customFormat="1">
      <c r="A335" s="13"/>
      <c r="B335" s="231"/>
      <c r="C335" s="232"/>
      <c r="D335" s="226" t="s">
        <v>175</v>
      </c>
      <c r="E335" s="233" t="s">
        <v>20</v>
      </c>
      <c r="F335" s="234" t="s">
        <v>370</v>
      </c>
      <c r="G335" s="232"/>
      <c r="H335" s="233" t="s">
        <v>20</v>
      </c>
      <c r="I335" s="235"/>
      <c r="J335" s="232"/>
      <c r="K335" s="232"/>
      <c r="L335" s="236"/>
      <c r="M335" s="237"/>
      <c r="N335" s="238"/>
      <c r="O335" s="238"/>
      <c r="P335" s="238"/>
      <c r="Q335" s="238"/>
      <c r="R335" s="238"/>
      <c r="S335" s="238"/>
      <c r="T335" s="239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0" t="s">
        <v>175</v>
      </c>
      <c r="AU335" s="240" t="s">
        <v>85</v>
      </c>
      <c r="AV335" s="13" t="s">
        <v>22</v>
      </c>
      <c r="AW335" s="13" t="s">
        <v>39</v>
      </c>
      <c r="AX335" s="13" t="s">
        <v>77</v>
      </c>
      <c r="AY335" s="240" t="s">
        <v>164</v>
      </c>
    </row>
    <row r="336" s="14" customFormat="1">
      <c r="A336" s="14"/>
      <c r="B336" s="241"/>
      <c r="C336" s="242"/>
      <c r="D336" s="226" t="s">
        <v>175</v>
      </c>
      <c r="E336" s="243" t="s">
        <v>20</v>
      </c>
      <c r="F336" s="244" t="s">
        <v>1334</v>
      </c>
      <c r="G336" s="242"/>
      <c r="H336" s="245">
        <v>74.5</v>
      </c>
      <c r="I336" s="246"/>
      <c r="J336" s="242"/>
      <c r="K336" s="242"/>
      <c r="L336" s="247"/>
      <c r="M336" s="248"/>
      <c r="N336" s="249"/>
      <c r="O336" s="249"/>
      <c r="P336" s="249"/>
      <c r="Q336" s="249"/>
      <c r="R336" s="249"/>
      <c r="S336" s="249"/>
      <c r="T336" s="250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1" t="s">
        <v>175</v>
      </c>
      <c r="AU336" s="251" t="s">
        <v>85</v>
      </c>
      <c r="AV336" s="14" t="s">
        <v>85</v>
      </c>
      <c r="AW336" s="14" t="s">
        <v>39</v>
      </c>
      <c r="AX336" s="14" t="s">
        <v>77</v>
      </c>
      <c r="AY336" s="251" t="s">
        <v>164</v>
      </c>
    </row>
    <row r="337" s="15" customFormat="1">
      <c r="A337" s="15"/>
      <c r="B337" s="252"/>
      <c r="C337" s="253"/>
      <c r="D337" s="226" t="s">
        <v>175</v>
      </c>
      <c r="E337" s="254" t="s">
        <v>20</v>
      </c>
      <c r="F337" s="255" t="s">
        <v>225</v>
      </c>
      <c r="G337" s="253"/>
      <c r="H337" s="256">
        <v>544.5</v>
      </c>
      <c r="I337" s="257"/>
      <c r="J337" s="253"/>
      <c r="K337" s="253"/>
      <c r="L337" s="258"/>
      <c r="M337" s="259"/>
      <c r="N337" s="260"/>
      <c r="O337" s="260"/>
      <c r="P337" s="260"/>
      <c r="Q337" s="260"/>
      <c r="R337" s="260"/>
      <c r="S337" s="260"/>
      <c r="T337" s="261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T337" s="262" t="s">
        <v>175</v>
      </c>
      <c r="AU337" s="262" t="s">
        <v>85</v>
      </c>
      <c r="AV337" s="15" t="s">
        <v>171</v>
      </c>
      <c r="AW337" s="15" t="s">
        <v>39</v>
      </c>
      <c r="AX337" s="15" t="s">
        <v>22</v>
      </c>
      <c r="AY337" s="262" t="s">
        <v>164</v>
      </c>
    </row>
    <row r="338" s="2" customFormat="1" ht="14.4" customHeight="1">
      <c r="A338" s="39"/>
      <c r="B338" s="40"/>
      <c r="C338" s="213" t="s">
        <v>490</v>
      </c>
      <c r="D338" s="213" t="s">
        <v>166</v>
      </c>
      <c r="E338" s="214" t="s">
        <v>372</v>
      </c>
      <c r="F338" s="215" t="s">
        <v>373</v>
      </c>
      <c r="G338" s="216" t="s">
        <v>169</v>
      </c>
      <c r="H338" s="217">
        <v>516</v>
      </c>
      <c r="I338" s="218"/>
      <c r="J338" s="219">
        <f>ROUND(I338*H338,2)</f>
        <v>0</v>
      </c>
      <c r="K338" s="215" t="s">
        <v>170</v>
      </c>
      <c r="L338" s="45"/>
      <c r="M338" s="220" t="s">
        <v>20</v>
      </c>
      <c r="N338" s="221" t="s">
        <v>48</v>
      </c>
      <c r="O338" s="85"/>
      <c r="P338" s="222">
        <f>O338*H338</f>
        <v>0</v>
      </c>
      <c r="Q338" s="222">
        <v>0</v>
      </c>
      <c r="R338" s="222">
        <f>Q338*H338</f>
        <v>0</v>
      </c>
      <c r="S338" s="222">
        <v>0</v>
      </c>
      <c r="T338" s="223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24" t="s">
        <v>171</v>
      </c>
      <c r="AT338" s="224" t="s">
        <v>166</v>
      </c>
      <c r="AU338" s="224" t="s">
        <v>85</v>
      </c>
      <c r="AY338" s="18" t="s">
        <v>164</v>
      </c>
      <c r="BE338" s="225">
        <f>IF(N338="základní",J338,0)</f>
        <v>0</v>
      </c>
      <c r="BF338" s="225">
        <f>IF(N338="snížená",J338,0)</f>
        <v>0</v>
      </c>
      <c r="BG338" s="225">
        <f>IF(N338="zákl. přenesená",J338,0)</f>
        <v>0</v>
      </c>
      <c r="BH338" s="225">
        <f>IF(N338="sníž. přenesená",J338,0)</f>
        <v>0</v>
      </c>
      <c r="BI338" s="225">
        <f>IF(N338="nulová",J338,0)</f>
        <v>0</v>
      </c>
      <c r="BJ338" s="18" t="s">
        <v>22</v>
      </c>
      <c r="BK338" s="225">
        <f>ROUND(I338*H338,2)</f>
        <v>0</v>
      </c>
      <c r="BL338" s="18" t="s">
        <v>171</v>
      </c>
      <c r="BM338" s="224" t="s">
        <v>1347</v>
      </c>
    </row>
    <row r="339" s="2" customFormat="1">
      <c r="A339" s="39"/>
      <c r="B339" s="40"/>
      <c r="C339" s="41"/>
      <c r="D339" s="226" t="s">
        <v>173</v>
      </c>
      <c r="E339" s="41"/>
      <c r="F339" s="227" t="s">
        <v>375</v>
      </c>
      <c r="G339" s="41"/>
      <c r="H339" s="41"/>
      <c r="I339" s="228"/>
      <c r="J339" s="41"/>
      <c r="K339" s="41"/>
      <c r="L339" s="45"/>
      <c r="M339" s="229"/>
      <c r="N339" s="230"/>
      <c r="O339" s="85"/>
      <c r="P339" s="85"/>
      <c r="Q339" s="85"/>
      <c r="R339" s="85"/>
      <c r="S339" s="85"/>
      <c r="T339" s="86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173</v>
      </c>
      <c r="AU339" s="18" t="s">
        <v>85</v>
      </c>
    </row>
    <row r="340" s="13" customFormat="1">
      <c r="A340" s="13"/>
      <c r="B340" s="231"/>
      <c r="C340" s="232"/>
      <c r="D340" s="226" t="s">
        <v>175</v>
      </c>
      <c r="E340" s="233" t="s">
        <v>20</v>
      </c>
      <c r="F340" s="234" t="s">
        <v>376</v>
      </c>
      <c r="G340" s="232"/>
      <c r="H340" s="233" t="s">
        <v>20</v>
      </c>
      <c r="I340" s="235"/>
      <c r="J340" s="232"/>
      <c r="K340" s="232"/>
      <c r="L340" s="236"/>
      <c r="M340" s="237"/>
      <c r="N340" s="238"/>
      <c r="O340" s="238"/>
      <c r="P340" s="238"/>
      <c r="Q340" s="238"/>
      <c r="R340" s="238"/>
      <c r="S340" s="238"/>
      <c r="T340" s="239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0" t="s">
        <v>175</v>
      </c>
      <c r="AU340" s="240" t="s">
        <v>85</v>
      </c>
      <c r="AV340" s="13" t="s">
        <v>22</v>
      </c>
      <c r="AW340" s="13" t="s">
        <v>39</v>
      </c>
      <c r="AX340" s="13" t="s">
        <v>77</v>
      </c>
      <c r="AY340" s="240" t="s">
        <v>164</v>
      </c>
    </row>
    <row r="341" s="14" customFormat="1">
      <c r="A341" s="14"/>
      <c r="B341" s="241"/>
      <c r="C341" s="242"/>
      <c r="D341" s="226" t="s">
        <v>175</v>
      </c>
      <c r="E341" s="243" t="s">
        <v>20</v>
      </c>
      <c r="F341" s="244" t="s">
        <v>1336</v>
      </c>
      <c r="G341" s="242"/>
      <c r="H341" s="245">
        <v>516</v>
      </c>
      <c r="I341" s="246"/>
      <c r="J341" s="242"/>
      <c r="K341" s="242"/>
      <c r="L341" s="247"/>
      <c r="M341" s="248"/>
      <c r="N341" s="249"/>
      <c r="O341" s="249"/>
      <c r="P341" s="249"/>
      <c r="Q341" s="249"/>
      <c r="R341" s="249"/>
      <c r="S341" s="249"/>
      <c r="T341" s="250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1" t="s">
        <v>175</v>
      </c>
      <c r="AU341" s="251" t="s">
        <v>85</v>
      </c>
      <c r="AV341" s="14" t="s">
        <v>85</v>
      </c>
      <c r="AW341" s="14" t="s">
        <v>39</v>
      </c>
      <c r="AX341" s="14" t="s">
        <v>22</v>
      </c>
      <c r="AY341" s="251" t="s">
        <v>164</v>
      </c>
    </row>
    <row r="342" s="2" customFormat="1" ht="14.4" customHeight="1">
      <c r="A342" s="39"/>
      <c r="B342" s="40"/>
      <c r="C342" s="213" t="s">
        <v>501</v>
      </c>
      <c r="D342" s="213" t="s">
        <v>166</v>
      </c>
      <c r="E342" s="214" t="s">
        <v>378</v>
      </c>
      <c r="F342" s="215" t="s">
        <v>379</v>
      </c>
      <c r="G342" s="216" t="s">
        <v>169</v>
      </c>
      <c r="H342" s="217">
        <v>1937.5</v>
      </c>
      <c r="I342" s="218"/>
      <c r="J342" s="219">
        <f>ROUND(I342*H342,2)</f>
        <v>0</v>
      </c>
      <c r="K342" s="215" t="s">
        <v>170</v>
      </c>
      <c r="L342" s="45"/>
      <c r="M342" s="220" t="s">
        <v>20</v>
      </c>
      <c r="N342" s="221" t="s">
        <v>48</v>
      </c>
      <c r="O342" s="85"/>
      <c r="P342" s="222">
        <f>O342*H342</f>
        <v>0</v>
      </c>
      <c r="Q342" s="222">
        <v>0</v>
      </c>
      <c r="R342" s="222">
        <f>Q342*H342</f>
        <v>0</v>
      </c>
      <c r="S342" s="222">
        <v>0</v>
      </c>
      <c r="T342" s="223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24" t="s">
        <v>171</v>
      </c>
      <c r="AT342" s="224" t="s">
        <v>166</v>
      </c>
      <c r="AU342" s="224" t="s">
        <v>85</v>
      </c>
      <c r="AY342" s="18" t="s">
        <v>164</v>
      </c>
      <c r="BE342" s="225">
        <f>IF(N342="základní",J342,0)</f>
        <v>0</v>
      </c>
      <c r="BF342" s="225">
        <f>IF(N342="snížená",J342,0)</f>
        <v>0</v>
      </c>
      <c r="BG342" s="225">
        <f>IF(N342="zákl. přenesená",J342,0)</f>
        <v>0</v>
      </c>
      <c r="BH342" s="225">
        <f>IF(N342="sníž. přenesená",J342,0)</f>
        <v>0</v>
      </c>
      <c r="BI342" s="225">
        <f>IF(N342="nulová",J342,0)</f>
        <v>0</v>
      </c>
      <c r="BJ342" s="18" t="s">
        <v>22</v>
      </c>
      <c r="BK342" s="225">
        <f>ROUND(I342*H342,2)</f>
        <v>0</v>
      </c>
      <c r="BL342" s="18" t="s">
        <v>171</v>
      </c>
      <c r="BM342" s="224" t="s">
        <v>1348</v>
      </c>
    </row>
    <row r="343" s="2" customFormat="1">
      <c r="A343" s="39"/>
      <c r="B343" s="40"/>
      <c r="C343" s="41"/>
      <c r="D343" s="226" t="s">
        <v>173</v>
      </c>
      <c r="E343" s="41"/>
      <c r="F343" s="227" t="s">
        <v>381</v>
      </c>
      <c r="G343" s="41"/>
      <c r="H343" s="41"/>
      <c r="I343" s="228"/>
      <c r="J343" s="41"/>
      <c r="K343" s="41"/>
      <c r="L343" s="45"/>
      <c r="M343" s="229"/>
      <c r="N343" s="230"/>
      <c r="O343" s="85"/>
      <c r="P343" s="85"/>
      <c r="Q343" s="85"/>
      <c r="R343" s="85"/>
      <c r="S343" s="85"/>
      <c r="T343" s="86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T343" s="18" t="s">
        <v>173</v>
      </c>
      <c r="AU343" s="18" t="s">
        <v>85</v>
      </c>
    </row>
    <row r="344" s="13" customFormat="1">
      <c r="A344" s="13"/>
      <c r="B344" s="231"/>
      <c r="C344" s="232"/>
      <c r="D344" s="226" t="s">
        <v>175</v>
      </c>
      <c r="E344" s="233" t="s">
        <v>20</v>
      </c>
      <c r="F344" s="234" t="s">
        <v>326</v>
      </c>
      <c r="G344" s="232"/>
      <c r="H344" s="233" t="s">
        <v>20</v>
      </c>
      <c r="I344" s="235"/>
      <c r="J344" s="232"/>
      <c r="K344" s="232"/>
      <c r="L344" s="236"/>
      <c r="M344" s="237"/>
      <c r="N344" s="238"/>
      <c r="O344" s="238"/>
      <c r="P344" s="238"/>
      <c r="Q344" s="238"/>
      <c r="R344" s="238"/>
      <c r="S344" s="238"/>
      <c r="T344" s="239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0" t="s">
        <v>175</v>
      </c>
      <c r="AU344" s="240" t="s">
        <v>85</v>
      </c>
      <c r="AV344" s="13" t="s">
        <v>22</v>
      </c>
      <c r="AW344" s="13" t="s">
        <v>39</v>
      </c>
      <c r="AX344" s="13" t="s">
        <v>77</v>
      </c>
      <c r="AY344" s="240" t="s">
        <v>164</v>
      </c>
    </row>
    <row r="345" s="13" customFormat="1">
      <c r="A345" s="13"/>
      <c r="B345" s="231"/>
      <c r="C345" s="232"/>
      <c r="D345" s="226" t="s">
        <v>175</v>
      </c>
      <c r="E345" s="233" t="s">
        <v>20</v>
      </c>
      <c r="F345" s="234" t="s">
        <v>327</v>
      </c>
      <c r="G345" s="232"/>
      <c r="H345" s="233" t="s">
        <v>20</v>
      </c>
      <c r="I345" s="235"/>
      <c r="J345" s="232"/>
      <c r="K345" s="232"/>
      <c r="L345" s="236"/>
      <c r="M345" s="237"/>
      <c r="N345" s="238"/>
      <c r="O345" s="238"/>
      <c r="P345" s="238"/>
      <c r="Q345" s="238"/>
      <c r="R345" s="238"/>
      <c r="S345" s="238"/>
      <c r="T345" s="239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0" t="s">
        <v>175</v>
      </c>
      <c r="AU345" s="240" t="s">
        <v>85</v>
      </c>
      <c r="AV345" s="13" t="s">
        <v>22</v>
      </c>
      <c r="AW345" s="13" t="s">
        <v>39</v>
      </c>
      <c r="AX345" s="13" t="s">
        <v>77</v>
      </c>
      <c r="AY345" s="240" t="s">
        <v>164</v>
      </c>
    </row>
    <row r="346" s="14" customFormat="1">
      <c r="A346" s="14"/>
      <c r="B346" s="241"/>
      <c r="C346" s="242"/>
      <c r="D346" s="226" t="s">
        <v>175</v>
      </c>
      <c r="E346" s="243" t="s">
        <v>20</v>
      </c>
      <c r="F346" s="244" t="s">
        <v>1329</v>
      </c>
      <c r="G346" s="242"/>
      <c r="H346" s="245">
        <v>1937.5</v>
      </c>
      <c r="I346" s="246"/>
      <c r="J346" s="242"/>
      <c r="K346" s="242"/>
      <c r="L346" s="247"/>
      <c r="M346" s="248"/>
      <c r="N346" s="249"/>
      <c r="O346" s="249"/>
      <c r="P346" s="249"/>
      <c r="Q346" s="249"/>
      <c r="R346" s="249"/>
      <c r="S346" s="249"/>
      <c r="T346" s="250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1" t="s">
        <v>175</v>
      </c>
      <c r="AU346" s="251" t="s">
        <v>85</v>
      </c>
      <c r="AV346" s="14" t="s">
        <v>85</v>
      </c>
      <c r="AW346" s="14" t="s">
        <v>39</v>
      </c>
      <c r="AX346" s="14" t="s">
        <v>22</v>
      </c>
      <c r="AY346" s="251" t="s">
        <v>164</v>
      </c>
    </row>
    <row r="347" s="2" customFormat="1" ht="14.4" customHeight="1">
      <c r="A347" s="39"/>
      <c r="B347" s="40"/>
      <c r="C347" s="213" t="s">
        <v>508</v>
      </c>
      <c r="D347" s="213" t="s">
        <v>166</v>
      </c>
      <c r="E347" s="214" t="s">
        <v>383</v>
      </c>
      <c r="F347" s="215" t="s">
        <v>384</v>
      </c>
      <c r="G347" s="216" t="s">
        <v>169</v>
      </c>
      <c r="H347" s="217">
        <v>5058</v>
      </c>
      <c r="I347" s="218"/>
      <c r="J347" s="219">
        <f>ROUND(I347*H347,2)</f>
        <v>0</v>
      </c>
      <c r="K347" s="215" t="s">
        <v>170</v>
      </c>
      <c r="L347" s="45"/>
      <c r="M347" s="220" t="s">
        <v>20</v>
      </c>
      <c r="N347" s="221" t="s">
        <v>48</v>
      </c>
      <c r="O347" s="85"/>
      <c r="P347" s="222">
        <f>O347*H347</f>
        <v>0</v>
      </c>
      <c r="Q347" s="222">
        <v>0</v>
      </c>
      <c r="R347" s="222">
        <f>Q347*H347</f>
        <v>0</v>
      </c>
      <c r="S347" s="222">
        <v>0</v>
      </c>
      <c r="T347" s="223">
        <f>S347*H347</f>
        <v>0</v>
      </c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R347" s="224" t="s">
        <v>171</v>
      </c>
      <c r="AT347" s="224" t="s">
        <v>166</v>
      </c>
      <c r="AU347" s="224" t="s">
        <v>85</v>
      </c>
      <c r="AY347" s="18" t="s">
        <v>164</v>
      </c>
      <c r="BE347" s="225">
        <f>IF(N347="základní",J347,0)</f>
        <v>0</v>
      </c>
      <c r="BF347" s="225">
        <f>IF(N347="snížená",J347,0)</f>
        <v>0</v>
      </c>
      <c r="BG347" s="225">
        <f>IF(N347="zákl. přenesená",J347,0)</f>
        <v>0</v>
      </c>
      <c r="BH347" s="225">
        <f>IF(N347="sníž. přenesená",J347,0)</f>
        <v>0</v>
      </c>
      <c r="BI347" s="225">
        <f>IF(N347="nulová",J347,0)</f>
        <v>0</v>
      </c>
      <c r="BJ347" s="18" t="s">
        <v>22</v>
      </c>
      <c r="BK347" s="225">
        <f>ROUND(I347*H347,2)</f>
        <v>0</v>
      </c>
      <c r="BL347" s="18" t="s">
        <v>171</v>
      </c>
      <c r="BM347" s="224" t="s">
        <v>1349</v>
      </c>
    </row>
    <row r="348" s="2" customFormat="1">
      <c r="A348" s="39"/>
      <c r="B348" s="40"/>
      <c r="C348" s="41"/>
      <c r="D348" s="226" t="s">
        <v>173</v>
      </c>
      <c r="E348" s="41"/>
      <c r="F348" s="227" t="s">
        <v>386</v>
      </c>
      <c r="G348" s="41"/>
      <c r="H348" s="41"/>
      <c r="I348" s="228"/>
      <c r="J348" s="41"/>
      <c r="K348" s="41"/>
      <c r="L348" s="45"/>
      <c r="M348" s="229"/>
      <c r="N348" s="230"/>
      <c r="O348" s="85"/>
      <c r="P348" s="85"/>
      <c r="Q348" s="85"/>
      <c r="R348" s="85"/>
      <c r="S348" s="85"/>
      <c r="T348" s="86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T348" s="18" t="s">
        <v>173</v>
      </c>
      <c r="AU348" s="18" t="s">
        <v>85</v>
      </c>
    </row>
    <row r="349" s="13" customFormat="1">
      <c r="A349" s="13"/>
      <c r="B349" s="231"/>
      <c r="C349" s="232"/>
      <c r="D349" s="226" t="s">
        <v>175</v>
      </c>
      <c r="E349" s="233" t="s">
        <v>20</v>
      </c>
      <c r="F349" s="234" t="s">
        <v>1350</v>
      </c>
      <c r="G349" s="232"/>
      <c r="H349" s="233" t="s">
        <v>20</v>
      </c>
      <c r="I349" s="235"/>
      <c r="J349" s="232"/>
      <c r="K349" s="232"/>
      <c r="L349" s="236"/>
      <c r="M349" s="237"/>
      <c r="N349" s="238"/>
      <c r="O349" s="238"/>
      <c r="P349" s="238"/>
      <c r="Q349" s="238"/>
      <c r="R349" s="238"/>
      <c r="S349" s="238"/>
      <c r="T349" s="239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0" t="s">
        <v>175</v>
      </c>
      <c r="AU349" s="240" t="s">
        <v>85</v>
      </c>
      <c r="AV349" s="13" t="s">
        <v>22</v>
      </c>
      <c r="AW349" s="13" t="s">
        <v>39</v>
      </c>
      <c r="AX349" s="13" t="s">
        <v>77</v>
      </c>
      <c r="AY349" s="240" t="s">
        <v>164</v>
      </c>
    </row>
    <row r="350" s="14" customFormat="1">
      <c r="A350" s="14"/>
      <c r="B350" s="241"/>
      <c r="C350" s="242"/>
      <c r="D350" s="226" t="s">
        <v>175</v>
      </c>
      <c r="E350" s="243" t="s">
        <v>20</v>
      </c>
      <c r="F350" s="244" t="s">
        <v>1351</v>
      </c>
      <c r="G350" s="242"/>
      <c r="H350" s="245">
        <v>5058</v>
      </c>
      <c r="I350" s="246"/>
      <c r="J350" s="242"/>
      <c r="K350" s="242"/>
      <c r="L350" s="247"/>
      <c r="M350" s="248"/>
      <c r="N350" s="249"/>
      <c r="O350" s="249"/>
      <c r="P350" s="249"/>
      <c r="Q350" s="249"/>
      <c r="R350" s="249"/>
      <c r="S350" s="249"/>
      <c r="T350" s="250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1" t="s">
        <v>175</v>
      </c>
      <c r="AU350" s="251" t="s">
        <v>85</v>
      </c>
      <c r="AV350" s="14" t="s">
        <v>85</v>
      </c>
      <c r="AW350" s="14" t="s">
        <v>39</v>
      </c>
      <c r="AX350" s="14" t="s">
        <v>22</v>
      </c>
      <c r="AY350" s="251" t="s">
        <v>164</v>
      </c>
    </row>
    <row r="351" s="2" customFormat="1" ht="14.4" customHeight="1">
      <c r="A351" s="39"/>
      <c r="B351" s="40"/>
      <c r="C351" s="263" t="s">
        <v>515</v>
      </c>
      <c r="D351" s="263" t="s">
        <v>270</v>
      </c>
      <c r="E351" s="264" t="s">
        <v>390</v>
      </c>
      <c r="F351" s="265" t="s">
        <v>391</v>
      </c>
      <c r="G351" s="266" t="s">
        <v>392</v>
      </c>
      <c r="H351" s="267">
        <v>2</v>
      </c>
      <c r="I351" s="268"/>
      <c r="J351" s="269">
        <f>ROUND(I351*H351,2)</f>
        <v>0</v>
      </c>
      <c r="K351" s="265" t="s">
        <v>170</v>
      </c>
      <c r="L351" s="270"/>
      <c r="M351" s="271" t="s">
        <v>20</v>
      </c>
      <c r="N351" s="272" t="s">
        <v>48</v>
      </c>
      <c r="O351" s="85"/>
      <c r="P351" s="222">
        <f>O351*H351</f>
        <v>0</v>
      </c>
      <c r="Q351" s="222">
        <v>0.001</v>
      </c>
      <c r="R351" s="222">
        <f>Q351*H351</f>
        <v>0.002</v>
      </c>
      <c r="S351" s="222">
        <v>0</v>
      </c>
      <c r="T351" s="223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24" t="s">
        <v>226</v>
      </c>
      <c r="AT351" s="224" t="s">
        <v>270</v>
      </c>
      <c r="AU351" s="224" t="s">
        <v>85</v>
      </c>
      <c r="AY351" s="18" t="s">
        <v>164</v>
      </c>
      <c r="BE351" s="225">
        <f>IF(N351="základní",J351,0)</f>
        <v>0</v>
      </c>
      <c r="BF351" s="225">
        <f>IF(N351="snížená",J351,0)</f>
        <v>0</v>
      </c>
      <c r="BG351" s="225">
        <f>IF(N351="zákl. přenesená",J351,0)</f>
        <v>0</v>
      </c>
      <c r="BH351" s="225">
        <f>IF(N351="sníž. přenesená",J351,0)</f>
        <v>0</v>
      </c>
      <c r="BI351" s="225">
        <f>IF(N351="nulová",J351,0)</f>
        <v>0</v>
      </c>
      <c r="BJ351" s="18" t="s">
        <v>22</v>
      </c>
      <c r="BK351" s="225">
        <f>ROUND(I351*H351,2)</f>
        <v>0</v>
      </c>
      <c r="BL351" s="18" t="s">
        <v>171</v>
      </c>
      <c r="BM351" s="224" t="s">
        <v>1352</v>
      </c>
    </row>
    <row r="352" s="2" customFormat="1">
      <c r="A352" s="39"/>
      <c r="B352" s="40"/>
      <c r="C352" s="41"/>
      <c r="D352" s="226" t="s">
        <v>173</v>
      </c>
      <c r="E352" s="41"/>
      <c r="F352" s="227" t="s">
        <v>391</v>
      </c>
      <c r="G352" s="41"/>
      <c r="H352" s="41"/>
      <c r="I352" s="228"/>
      <c r="J352" s="41"/>
      <c r="K352" s="41"/>
      <c r="L352" s="45"/>
      <c r="M352" s="229"/>
      <c r="N352" s="230"/>
      <c r="O352" s="85"/>
      <c r="P352" s="85"/>
      <c r="Q352" s="85"/>
      <c r="R352" s="85"/>
      <c r="S352" s="85"/>
      <c r="T352" s="86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T352" s="18" t="s">
        <v>173</v>
      </c>
      <c r="AU352" s="18" t="s">
        <v>85</v>
      </c>
    </row>
    <row r="353" s="13" customFormat="1">
      <c r="A353" s="13"/>
      <c r="B353" s="231"/>
      <c r="C353" s="232"/>
      <c r="D353" s="226" t="s">
        <v>175</v>
      </c>
      <c r="E353" s="233" t="s">
        <v>20</v>
      </c>
      <c r="F353" s="234" t="s">
        <v>1350</v>
      </c>
      <c r="G353" s="232"/>
      <c r="H353" s="233" t="s">
        <v>20</v>
      </c>
      <c r="I353" s="235"/>
      <c r="J353" s="232"/>
      <c r="K353" s="232"/>
      <c r="L353" s="236"/>
      <c r="M353" s="237"/>
      <c r="N353" s="238"/>
      <c r="O353" s="238"/>
      <c r="P353" s="238"/>
      <c r="Q353" s="238"/>
      <c r="R353" s="238"/>
      <c r="S353" s="238"/>
      <c r="T353" s="239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0" t="s">
        <v>175</v>
      </c>
      <c r="AU353" s="240" t="s">
        <v>85</v>
      </c>
      <c r="AV353" s="13" t="s">
        <v>22</v>
      </c>
      <c r="AW353" s="13" t="s">
        <v>39</v>
      </c>
      <c r="AX353" s="13" t="s">
        <v>77</v>
      </c>
      <c r="AY353" s="240" t="s">
        <v>164</v>
      </c>
    </row>
    <row r="354" s="14" customFormat="1">
      <c r="A354" s="14"/>
      <c r="B354" s="241"/>
      <c r="C354" s="242"/>
      <c r="D354" s="226" t="s">
        <v>175</v>
      </c>
      <c r="E354" s="243" t="s">
        <v>20</v>
      </c>
      <c r="F354" s="244" t="s">
        <v>1353</v>
      </c>
      <c r="G354" s="242"/>
      <c r="H354" s="245">
        <v>1.5169999999999999</v>
      </c>
      <c r="I354" s="246"/>
      <c r="J354" s="242"/>
      <c r="K354" s="242"/>
      <c r="L354" s="247"/>
      <c r="M354" s="248"/>
      <c r="N354" s="249"/>
      <c r="O354" s="249"/>
      <c r="P354" s="249"/>
      <c r="Q354" s="249"/>
      <c r="R354" s="249"/>
      <c r="S354" s="249"/>
      <c r="T354" s="250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1" t="s">
        <v>175</v>
      </c>
      <c r="AU354" s="251" t="s">
        <v>85</v>
      </c>
      <c r="AV354" s="14" t="s">
        <v>85</v>
      </c>
      <c r="AW354" s="14" t="s">
        <v>39</v>
      </c>
      <c r="AX354" s="14" t="s">
        <v>77</v>
      </c>
      <c r="AY354" s="251" t="s">
        <v>164</v>
      </c>
    </row>
    <row r="355" s="13" customFormat="1">
      <c r="A355" s="13"/>
      <c r="B355" s="231"/>
      <c r="C355" s="232"/>
      <c r="D355" s="226" t="s">
        <v>175</v>
      </c>
      <c r="E355" s="233" t="s">
        <v>20</v>
      </c>
      <c r="F355" s="234" t="s">
        <v>395</v>
      </c>
      <c r="G355" s="232"/>
      <c r="H355" s="233" t="s">
        <v>20</v>
      </c>
      <c r="I355" s="235"/>
      <c r="J355" s="232"/>
      <c r="K355" s="232"/>
      <c r="L355" s="236"/>
      <c r="M355" s="237"/>
      <c r="N355" s="238"/>
      <c r="O355" s="238"/>
      <c r="P355" s="238"/>
      <c r="Q355" s="238"/>
      <c r="R355" s="238"/>
      <c r="S355" s="238"/>
      <c r="T355" s="239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0" t="s">
        <v>175</v>
      </c>
      <c r="AU355" s="240" t="s">
        <v>85</v>
      </c>
      <c r="AV355" s="13" t="s">
        <v>22</v>
      </c>
      <c r="AW355" s="13" t="s">
        <v>39</v>
      </c>
      <c r="AX355" s="13" t="s">
        <v>77</v>
      </c>
      <c r="AY355" s="240" t="s">
        <v>164</v>
      </c>
    </row>
    <row r="356" s="14" customFormat="1">
      <c r="A356" s="14"/>
      <c r="B356" s="241"/>
      <c r="C356" s="242"/>
      <c r="D356" s="226" t="s">
        <v>175</v>
      </c>
      <c r="E356" s="243" t="s">
        <v>20</v>
      </c>
      <c r="F356" s="244" t="s">
        <v>1354</v>
      </c>
      <c r="G356" s="242"/>
      <c r="H356" s="245">
        <v>0.48299999999999998</v>
      </c>
      <c r="I356" s="246"/>
      <c r="J356" s="242"/>
      <c r="K356" s="242"/>
      <c r="L356" s="247"/>
      <c r="M356" s="248"/>
      <c r="N356" s="249"/>
      <c r="O356" s="249"/>
      <c r="P356" s="249"/>
      <c r="Q356" s="249"/>
      <c r="R356" s="249"/>
      <c r="S356" s="249"/>
      <c r="T356" s="250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1" t="s">
        <v>175</v>
      </c>
      <c r="AU356" s="251" t="s">
        <v>85</v>
      </c>
      <c r="AV356" s="14" t="s">
        <v>85</v>
      </c>
      <c r="AW356" s="14" t="s">
        <v>39</v>
      </c>
      <c r="AX356" s="14" t="s">
        <v>77</v>
      </c>
      <c r="AY356" s="251" t="s">
        <v>164</v>
      </c>
    </row>
    <row r="357" s="15" customFormat="1">
      <c r="A357" s="15"/>
      <c r="B357" s="252"/>
      <c r="C357" s="253"/>
      <c r="D357" s="226" t="s">
        <v>175</v>
      </c>
      <c r="E357" s="254" t="s">
        <v>20</v>
      </c>
      <c r="F357" s="255" t="s">
        <v>225</v>
      </c>
      <c r="G357" s="253"/>
      <c r="H357" s="256">
        <v>2</v>
      </c>
      <c r="I357" s="257"/>
      <c r="J357" s="253"/>
      <c r="K357" s="253"/>
      <c r="L357" s="258"/>
      <c r="M357" s="259"/>
      <c r="N357" s="260"/>
      <c r="O357" s="260"/>
      <c r="P357" s="260"/>
      <c r="Q357" s="260"/>
      <c r="R357" s="260"/>
      <c r="S357" s="260"/>
      <c r="T357" s="261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T357" s="262" t="s">
        <v>175</v>
      </c>
      <c r="AU357" s="262" t="s">
        <v>85</v>
      </c>
      <c r="AV357" s="15" t="s">
        <v>171</v>
      </c>
      <c r="AW357" s="15" t="s">
        <v>39</v>
      </c>
      <c r="AX357" s="15" t="s">
        <v>22</v>
      </c>
      <c r="AY357" s="262" t="s">
        <v>164</v>
      </c>
    </row>
    <row r="358" s="12" customFormat="1" ht="22.8" customHeight="1">
      <c r="A358" s="12"/>
      <c r="B358" s="197"/>
      <c r="C358" s="198"/>
      <c r="D358" s="199" t="s">
        <v>76</v>
      </c>
      <c r="E358" s="211" t="s">
        <v>85</v>
      </c>
      <c r="F358" s="211" t="s">
        <v>397</v>
      </c>
      <c r="G358" s="198"/>
      <c r="H358" s="198"/>
      <c r="I358" s="201"/>
      <c r="J358" s="212">
        <f>BK358</f>
        <v>0</v>
      </c>
      <c r="K358" s="198"/>
      <c r="L358" s="203"/>
      <c r="M358" s="204"/>
      <c r="N358" s="205"/>
      <c r="O358" s="205"/>
      <c r="P358" s="206">
        <f>SUM(P359:P384)</f>
        <v>0</v>
      </c>
      <c r="Q358" s="205"/>
      <c r="R358" s="206">
        <f>SUM(R359:R384)</f>
        <v>1202.4646323600002</v>
      </c>
      <c r="S358" s="205"/>
      <c r="T358" s="207">
        <f>SUM(T359:T384)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08" t="s">
        <v>22</v>
      </c>
      <c r="AT358" s="209" t="s">
        <v>76</v>
      </c>
      <c r="AU358" s="209" t="s">
        <v>22</v>
      </c>
      <c r="AY358" s="208" t="s">
        <v>164</v>
      </c>
      <c r="BK358" s="210">
        <f>SUM(BK359:BK384)</f>
        <v>0</v>
      </c>
    </row>
    <row r="359" s="2" customFormat="1" ht="14.4" customHeight="1">
      <c r="A359" s="39"/>
      <c r="B359" s="40"/>
      <c r="C359" s="213" t="s">
        <v>522</v>
      </c>
      <c r="D359" s="213" t="s">
        <v>166</v>
      </c>
      <c r="E359" s="214" t="s">
        <v>399</v>
      </c>
      <c r="F359" s="215" t="s">
        <v>400</v>
      </c>
      <c r="G359" s="216" t="s">
        <v>401</v>
      </c>
      <c r="H359" s="217">
        <v>646</v>
      </c>
      <c r="I359" s="218"/>
      <c r="J359" s="219">
        <f>ROUND(I359*H359,2)</f>
        <v>0</v>
      </c>
      <c r="K359" s="215" t="s">
        <v>170</v>
      </c>
      <c r="L359" s="45"/>
      <c r="M359" s="220" t="s">
        <v>20</v>
      </c>
      <c r="N359" s="221" t="s">
        <v>48</v>
      </c>
      <c r="O359" s="85"/>
      <c r="P359" s="222">
        <f>O359*H359</f>
        <v>0</v>
      </c>
      <c r="Q359" s="222">
        <v>0.00048000000000000001</v>
      </c>
      <c r="R359" s="222">
        <f>Q359*H359</f>
        <v>0.31008000000000002</v>
      </c>
      <c r="S359" s="222">
        <v>0</v>
      </c>
      <c r="T359" s="223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24" t="s">
        <v>171</v>
      </c>
      <c r="AT359" s="224" t="s">
        <v>166</v>
      </c>
      <c r="AU359" s="224" t="s">
        <v>85</v>
      </c>
      <c r="AY359" s="18" t="s">
        <v>164</v>
      </c>
      <c r="BE359" s="225">
        <f>IF(N359="základní",J359,0)</f>
        <v>0</v>
      </c>
      <c r="BF359" s="225">
        <f>IF(N359="snížená",J359,0)</f>
        <v>0</v>
      </c>
      <c r="BG359" s="225">
        <f>IF(N359="zákl. přenesená",J359,0)</f>
        <v>0</v>
      </c>
      <c r="BH359" s="225">
        <f>IF(N359="sníž. přenesená",J359,0)</f>
        <v>0</v>
      </c>
      <c r="BI359" s="225">
        <f>IF(N359="nulová",J359,0)</f>
        <v>0</v>
      </c>
      <c r="BJ359" s="18" t="s">
        <v>22</v>
      </c>
      <c r="BK359" s="225">
        <f>ROUND(I359*H359,2)</f>
        <v>0</v>
      </c>
      <c r="BL359" s="18" t="s">
        <v>171</v>
      </c>
      <c r="BM359" s="224" t="s">
        <v>1355</v>
      </c>
    </row>
    <row r="360" s="2" customFormat="1">
      <c r="A360" s="39"/>
      <c r="B360" s="40"/>
      <c r="C360" s="41"/>
      <c r="D360" s="226" t="s">
        <v>173</v>
      </c>
      <c r="E360" s="41"/>
      <c r="F360" s="227" t="s">
        <v>403</v>
      </c>
      <c r="G360" s="41"/>
      <c r="H360" s="41"/>
      <c r="I360" s="228"/>
      <c r="J360" s="41"/>
      <c r="K360" s="41"/>
      <c r="L360" s="45"/>
      <c r="M360" s="229"/>
      <c r="N360" s="230"/>
      <c r="O360" s="85"/>
      <c r="P360" s="85"/>
      <c r="Q360" s="85"/>
      <c r="R360" s="85"/>
      <c r="S360" s="85"/>
      <c r="T360" s="86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T360" s="18" t="s">
        <v>173</v>
      </c>
      <c r="AU360" s="18" t="s">
        <v>85</v>
      </c>
    </row>
    <row r="361" s="13" customFormat="1">
      <c r="A361" s="13"/>
      <c r="B361" s="231"/>
      <c r="C361" s="232"/>
      <c r="D361" s="226" t="s">
        <v>175</v>
      </c>
      <c r="E361" s="233" t="s">
        <v>20</v>
      </c>
      <c r="F361" s="234" t="s">
        <v>1356</v>
      </c>
      <c r="G361" s="232"/>
      <c r="H361" s="233" t="s">
        <v>20</v>
      </c>
      <c r="I361" s="235"/>
      <c r="J361" s="232"/>
      <c r="K361" s="232"/>
      <c r="L361" s="236"/>
      <c r="M361" s="237"/>
      <c r="N361" s="238"/>
      <c r="O361" s="238"/>
      <c r="P361" s="238"/>
      <c r="Q361" s="238"/>
      <c r="R361" s="238"/>
      <c r="S361" s="238"/>
      <c r="T361" s="239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0" t="s">
        <v>175</v>
      </c>
      <c r="AU361" s="240" t="s">
        <v>85</v>
      </c>
      <c r="AV361" s="13" t="s">
        <v>22</v>
      </c>
      <c r="AW361" s="13" t="s">
        <v>39</v>
      </c>
      <c r="AX361" s="13" t="s">
        <v>77</v>
      </c>
      <c r="AY361" s="240" t="s">
        <v>164</v>
      </c>
    </row>
    <row r="362" s="14" customFormat="1">
      <c r="A362" s="14"/>
      <c r="B362" s="241"/>
      <c r="C362" s="242"/>
      <c r="D362" s="226" t="s">
        <v>175</v>
      </c>
      <c r="E362" s="243" t="s">
        <v>20</v>
      </c>
      <c r="F362" s="244" t="s">
        <v>1357</v>
      </c>
      <c r="G362" s="242"/>
      <c r="H362" s="245">
        <v>646</v>
      </c>
      <c r="I362" s="246"/>
      <c r="J362" s="242"/>
      <c r="K362" s="242"/>
      <c r="L362" s="247"/>
      <c r="M362" s="248"/>
      <c r="N362" s="249"/>
      <c r="O362" s="249"/>
      <c r="P362" s="249"/>
      <c r="Q362" s="249"/>
      <c r="R362" s="249"/>
      <c r="S362" s="249"/>
      <c r="T362" s="250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1" t="s">
        <v>175</v>
      </c>
      <c r="AU362" s="251" t="s">
        <v>85</v>
      </c>
      <c r="AV362" s="14" t="s">
        <v>85</v>
      </c>
      <c r="AW362" s="14" t="s">
        <v>39</v>
      </c>
      <c r="AX362" s="14" t="s">
        <v>22</v>
      </c>
      <c r="AY362" s="251" t="s">
        <v>164</v>
      </c>
    </row>
    <row r="363" s="2" customFormat="1" ht="14.4" customHeight="1">
      <c r="A363" s="39"/>
      <c r="B363" s="40"/>
      <c r="C363" s="213" t="s">
        <v>528</v>
      </c>
      <c r="D363" s="213" t="s">
        <v>166</v>
      </c>
      <c r="E363" s="214" t="s">
        <v>1358</v>
      </c>
      <c r="F363" s="215" t="s">
        <v>1359</v>
      </c>
      <c r="G363" s="216" t="s">
        <v>401</v>
      </c>
      <c r="H363" s="217">
        <v>10.800000000000001</v>
      </c>
      <c r="I363" s="218"/>
      <c r="J363" s="219">
        <f>ROUND(I363*H363,2)</f>
        <v>0</v>
      </c>
      <c r="K363" s="215" t="s">
        <v>170</v>
      </c>
      <c r="L363" s="45"/>
      <c r="M363" s="220" t="s">
        <v>20</v>
      </c>
      <c r="N363" s="221" t="s">
        <v>48</v>
      </c>
      <c r="O363" s="85"/>
      <c r="P363" s="222">
        <f>O363*H363</f>
        <v>0</v>
      </c>
      <c r="Q363" s="222">
        <v>0.00114</v>
      </c>
      <c r="R363" s="222">
        <f>Q363*H363</f>
        <v>0.012312</v>
      </c>
      <c r="S363" s="222">
        <v>0</v>
      </c>
      <c r="T363" s="223">
        <f>S363*H363</f>
        <v>0</v>
      </c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R363" s="224" t="s">
        <v>171</v>
      </c>
      <c r="AT363" s="224" t="s">
        <v>166</v>
      </c>
      <c r="AU363" s="224" t="s">
        <v>85</v>
      </c>
      <c r="AY363" s="18" t="s">
        <v>164</v>
      </c>
      <c r="BE363" s="225">
        <f>IF(N363="základní",J363,0)</f>
        <v>0</v>
      </c>
      <c r="BF363" s="225">
        <f>IF(N363="snížená",J363,0)</f>
        <v>0</v>
      </c>
      <c r="BG363" s="225">
        <f>IF(N363="zákl. přenesená",J363,0)</f>
        <v>0</v>
      </c>
      <c r="BH363" s="225">
        <f>IF(N363="sníž. přenesená",J363,0)</f>
        <v>0</v>
      </c>
      <c r="BI363" s="225">
        <f>IF(N363="nulová",J363,0)</f>
        <v>0</v>
      </c>
      <c r="BJ363" s="18" t="s">
        <v>22</v>
      </c>
      <c r="BK363" s="225">
        <f>ROUND(I363*H363,2)</f>
        <v>0</v>
      </c>
      <c r="BL363" s="18" t="s">
        <v>171</v>
      </c>
      <c r="BM363" s="224" t="s">
        <v>1360</v>
      </c>
    </row>
    <row r="364" s="2" customFormat="1">
      <c r="A364" s="39"/>
      <c r="B364" s="40"/>
      <c r="C364" s="41"/>
      <c r="D364" s="226" t="s">
        <v>173</v>
      </c>
      <c r="E364" s="41"/>
      <c r="F364" s="227" t="s">
        <v>1361</v>
      </c>
      <c r="G364" s="41"/>
      <c r="H364" s="41"/>
      <c r="I364" s="228"/>
      <c r="J364" s="41"/>
      <c r="K364" s="41"/>
      <c r="L364" s="45"/>
      <c r="M364" s="229"/>
      <c r="N364" s="230"/>
      <c r="O364" s="85"/>
      <c r="P364" s="85"/>
      <c r="Q364" s="85"/>
      <c r="R364" s="85"/>
      <c r="S364" s="85"/>
      <c r="T364" s="86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T364" s="18" t="s">
        <v>173</v>
      </c>
      <c r="AU364" s="18" t="s">
        <v>85</v>
      </c>
    </row>
    <row r="365" s="13" customFormat="1">
      <c r="A365" s="13"/>
      <c r="B365" s="231"/>
      <c r="C365" s="232"/>
      <c r="D365" s="226" t="s">
        <v>175</v>
      </c>
      <c r="E365" s="233" t="s">
        <v>20</v>
      </c>
      <c r="F365" s="234" t="s">
        <v>1362</v>
      </c>
      <c r="G365" s="232"/>
      <c r="H365" s="233" t="s">
        <v>20</v>
      </c>
      <c r="I365" s="235"/>
      <c r="J365" s="232"/>
      <c r="K365" s="232"/>
      <c r="L365" s="236"/>
      <c r="M365" s="237"/>
      <c r="N365" s="238"/>
      <c r="O365" s="238"/>
      <c r="P365" s="238"/>
      <c r="Q365" s="238"/>
      <c r="R365" s="238"/>
      <c r="S365" s="238"/>
      <c r="T365" s="239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0" t="s">
        <v>175</v>
      </c>
      <c r="AU365" s="240" t="s">
        <v>85</v>
      </c>
      <c r="AV365" s="13" t="s">
        <v>22</v>
      </c>
      <c r="AW365" s="13" t="s">
        <v>39</v>
      </c>
      <c r="AX365" s="13" t="s">
        <v>77</v>
      </c>
      <c r="AY365" s="240" t="s">
        <v>164</v>
      </c>
    </row>
    <row r="366" s="14" customFormat="1">
      <c r="A366" s="14"/>
      <c r="B366" s="241"/>
      <c r="C366" s="242"/>
      <c r="D366" s="226" t="s">
        <v>175</v>
      </c>
      <c r="E366" s="243" t="s">
        <v>20</v>
      </c>
      <c r="F366" s="244" t="s">
        <v>1363</v>
      </c>
      <c r="G366" s="242"/>
      <c r="H366" s="245">
        <v>10.800000000000001</v>
      </c>
      <c r="I366" s="246"/>
      <c r="J366" s="242"/>
      <c r="K366" s="242"/>
      <c r="L366" s="247"/>
      <c r="M366" s="248"/>
      <c r="N366" s="249"/>
      <c r="O366" s="249"/>
      <c r="P366" s="249"/>
      <c r="Q366" s="249"/>
      <c r="R366" s="249"/>
      <c r="S366" s="249"/>
      <c r="T366" s="250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1" t="s">
        <v>175</v>
      </c>
      <c r="AU366" s="251" t="s">
        <v>85</v>
      </c>
      <c r="AV366" s="14" t="s">
        <v>85</v>
      </c>
      <c r="AW366" s="14" t="s">
        <v>39</v>
      </c>
      <c r="AX366" s="14" t="s">
        <v>22</v>
      </c>
      <c r="AY366" s="251" t="s">
        <v>164</v>
      </c>
    </row>
    <row r="367" s="2" customFormat="1" ht="14.4" customHeight="1">
      <c r="A367" s="39"/>
      <c r="B367" s="40"/>
      <c r="C367" s="213" t="s">
        <v>539</v>
      </c>
      <c r="D367" s="213" t="s">
        <v>166</v>
      </c>
      <c r="E367" s="214" t="s">
        <v>1364</v>
      </c>
      <c r="F367" s="215" t="s">
        <v>1365</v>
      </c>
      <c r="G367" s="216" t="s">
        <v>180</v>
      </c>
      <c r="H367" s="217">
        <v>333</v>
      </c>
      <c r="I367" s="218"/>
      <c r="J367" s="219">
        <f>ROUND(I367*H367,2)</f>
        <v>0</v>
      </c>
      <c r="K367" s="215" t="s">
        <v>170</v>
      </c>
      <c r="L367" s="45"/>
      <c r="M367" s="220" t="s">
        <v>20</v>
      </c>
      <c r="N367" s="221" t="s">
        <v>48</v>
      </c>
      <c r="O367" s="85"/>
      <c r="P367" s="222">
        <f>O367*H367</f>
        <v>0</v>
      </c>
      <c r="Q367" s="222">
        <v>2.1600000000000001</v>
      </c>
      <c r="R367" s="222">
        <f>Q367*H367</f>
        <v>719.28000000000009</v>
      </c>
      <c r="S367" s="222">
        <v>0</v>
      </c>
      <c r="T367" s="223">
        <f>S367*H367</f>
        <v>0</v>
      </c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R367" s="224" t="s">
        <v>171</v>
      </c>
      <c r="AT367" s="224" t="s">
        <v>166</v>
      </c>
      <c r="AU367" s="224" t="s">
        <v>85</v>
      </c>
      <c r="AY367" s="18" t="s">
        <v>164</v>
      </c>
      <c r="BE367" s="225">
        <f>IF(N367="základní",J367,0)</f>
        <v>0</v>
      </c>
      <c r="BF367" s="225">
        <f>IF(N367="snížená",J367,0)</f>
        <v>0</v>
      </c>
      <c r="BG367" s="225">
        <f>IF(N367="zákl. přenesená",J367,0)</f>
        <v>0</v>
      </c>
      <c r="BH367" s="225">
        <f>IF(N367="sníž. přenesená",J367,0)</f>
        <v>0</v>
      </c>
      <c r="BI367" s="225">
        <f>IF(N367="nulová",J367,0)</f>
        <v>0</v>
      </c>
      <c r="BJ367" s="18" t="s">
        <v>22</v>
      </c>
      <c r="BK367" s="225">
        <f>ROUND(I367*H367,2)</f>
        <v>0</v>
      </c>
      <c r="BL367" s="18" t="s">
        <v>171</v>
      </c>
      <c r="BM367" s="224" t="s">
        <v>1366</v>
      </c>
    </row>
    <row r="368" s="2" customFormat="1">
      <c r="A368" s="39"/>
      <c r="B368" s="40"/>
      <c r="C368" s="41"/>
      <c r="D368" s="226" t="s">
        <v>173</v>
      </c>
      <c r="E368" s="41"/>
      <c r="F368" s="227" t="s">
        <v>1367</v>
      </c>
      <c r="G368" s="41"/>
      <c r="H368" s="41"/>
      <c r="I368" s="228"/>
      <c r="J368" s="41"/>
      <c r="K368" s="41"/>
      <c r="L368" s="45"/>
      <c r="M368" s="229"/>
      <c r="N368" s="230"/>
      <c r="O368" s="85"/>
      <c r="P368" s="85"/>
      <c r="Q368" s="85"/>
      <c r="R368" s="85"/>
      <c r="S368" s="85"/>
      <c r="T368" s="86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T368" s="18" t="s">
        <v>173</v>
      </c>
      <c r="AU368" s="18" t="s">
        <v>85</v>
      </c>
    </row>
    <row r="369" s="13" customFormat="1">
      <c r="A369" s="13"/>
      <c r="B369" s="231"/>
      <c r="C369" s="232"/>
      <c r="D369" s="226" t="s">
        <v>175</v>
      </c>
      <c r="E369" s="233" t="s">
        <v>20</v>
      </c>
      <c r="F369" s="234" t="s">
        <v>1368</v>
      </c>
      <c r="G369" s="232"/>
      <c r="H369" s="233" t="s">
        <v>20</v>
      </c>
      <c r="I369" s="235"/>
      <c r="J369" s="232"/>
      <c r="K369" s="232"/>
      <c r="L369" s="236"/>
      <c r="M369" s="237"/>
      <c r="N369" s="238"/>
      <c r="O369" s="238"/>
      <c r="P369" s="238"/>
      <c r="Q369" s="238"/>
      <c r="R369" s="238"/>
      <c r="S369" s="238"/>
      <c r="T369" s="239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0" t="s">
        <v>175</v>
      </c>
      <c r="AU369" s="240" t="s">
        <v>85</v>
      </c>
      <c r="AV369" s="13" t="s">
        <v>22</v>
      </c>
      <c r="AW369" s="13" t="s">
        <v>39</v>
      </c>
      <c r="AX369" s="13" t="s">
        <v>77</v>
      </c>
      <c r="AY369" s="240" t="s">
        <v>164</v>
      </c>
    </row>
    <row r="370" s="13" customFormat="1">
      <c r="A370" s="13"/>
      <c r="B370" s="231"/>
      <c r="C370" s="232"/>
      <c r="D370" s="226" t="s">
        <v>175</v>
      </c>
      <c r="E370" s="233" t="s">
        <v>20</v>
      </c>
      <c r="F370" s="234" t="s">
        <v>1369</v>
      </c>
      <c r="G370" s="232"/>
      <c r="H370" s="233" t="s">
        <v>20</v>
      </c>
      <c r="I370" s="235"/>
      <c r="J370" s="232"/>
      <c r="K370" s="232"/>
      <c r="L370" s="236"/>
      <c r="M370" s="237"/>
      <c r="N370" s="238"/>
      <c r="O370" s="238"/>
      <c r="P370" s="238"/>
      <c r="Q370" s="238"/>
      <c r="R370" s="238"/>
      <c r="S370" s="238"/>
      <c r="T370" s="239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0" t="s">
        <v>175</v>
      </c>
      <c r="AU370" s="240" t="s">
        <v>85</v>
      </c>
      <c r="AV370" s="13" t="s">
        <v>22</v>
      </c>
      <c r="AW370" s="13" t="s">
        <v>39</v>
      </c>
      <c r="AX370" s="13" t="s">
        <v>77</v>
      </c>
      <c r="AY370" s="240" t="s">
        <v>164</v>
      </c>
    </row>
    <row r="371" s="14" customFormat="1">
      <c r="A371" s="14"/>
      <c r="B371" s="241"/>
      <c r="C371" s="242"/>
      <c r="D371" s="226" t="s">
        <v>175</v>
      </c>
      <c r="E371" s="243" t="s">
        <v>20</v>
      </c>
      <c r="F371" s="244" t="s">
        <v>1370</v>
      </c>
      <c r="G371" s="242"/>
      <c r="H371" s="245">
        <v>333</v>
      </c>
      <c r="I371" s="246"/>
      <c r="J371" s="242"/>
      <c r="K371" s="242"/>
      <c r="L371" s="247"/>
      <c r="M371" s="248"/>
      <c r="N371" s="249"/>
      <c r="O371" s="249"/>
      <c r="P371" s="249"/>
      <c r="Q371" s="249"/>
      <c r="R371" s="249"/>
      <c r="S371" s="249"/>
      <c r="T371" s="250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1" t="s">
        <v>175</v>
      </c>
      <c r="AU371" s="251" t="s">
        <v>85</v>
      </c>
      <c r="AV371" s="14" t="s">
        <v>85</v>
      </c>
      <c r="AW371" s="14" t="s">
        <v>39</v>
      </c>
      <c r="AX371" s="14" t="s">
        <v>22</v>
      </c>
      <c r="AY371" s="251" t="s">
        <v>164</v>
      </c>
    </row>
    <row r="372" s="2" customFormat="1" ht="14.4" customHeight="1">
      <c r="A372" s="39"/>
      <c r="B372" s="40"/>
      <c r="C372" s="213" t="s">
        <v>546</v>
      </c>
      <c r="D372" s="213" t="s">
        <v>166</v>
      </c>
      <c r="E372" s="214" t="s">
        <v>407</v>
      </c>
      <c r="F372" s="215" t="s">
        <v>408</v>
      </c>
      <c r="G372" s="216" t="s">
        <v>401</v>
      </c>
      <c r="H372" s="217">
        <v>646</v>
      </c>
      <c r="I372" s="218"/>
      <c r="J372" s="219">
        <f>ROUND(I372*H372,2)</f>
        <v>0</v>
      </c>
      <c r="K372" s="215" t="s">
        <v>170</v>
      </c>
      <c r="L372" s="45"/>
      <c r="M372" s="220" t="s">
        <v>20</v>
      </c>
      <c r="N372" s="221" t="s">
        <v>48</v>
      </c>
      <c r="O372" s="85"/>
      <c r="P372" s="222">
        <f>O372*H372</f>
        <v>0</v>
      </c>
      <c r="Q372" s="222">
        <v>0</v>
      </c>
      <c r="R372" s="222">
        <f>Q372*H372</f>
        <v>0</v>
      </c>
      <c r="S372" s="222">
        <v>0</v>
      </c>
      <c r="T372" s="223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24" t="s">
        <v>171</v>
      </c>
      <c r="AT372" s="224" t="s">
        <v>166</v>
      </c>
      <c r="AU372" s="224" t="s">
        <v>85</v>
      </c>
      <c r="AY372" s="18" t="s">
        <v>164</v>
      </c>
      <c r="BE372" s="225">
        <f>IF(N372="základní",J372,0)</f>
        <v>0</v>
      </c>
      <c r="BF372" s="225">
        <f>IF(N372="snížená",J372,0)</f>
        <v>0</v>
      </c>
      <c r="BG372" s="225">
        <f>IF(N372="zákl. přenesená",J372,0)</f>
        <v>0</v>
      </c>
      <c r="BH372" s="225">
        <f>IF(N372="sníž. přenesená",J372,0)</f>
        <v>0</v>
      </c>
      <c r="BI372" s="225">
        <f>IF(N372="nulová",J372,0)</f>
        <v>0</v>
      </c>
      <c r="BJ372" s="18" t="s">
        <v>22</v>
      </c>
      <c r="BK372" s="225">
        <f>ROUND(I372*H372,2)</f>
        <v>0</v>
      </c>
      <c r="BL372" s="18" t="s">
        <v>171</v>
      </c>
      <c r="BM372" s="224" t="s">
        <v>1371</v>
      </c>
    </row>
    <row r="373" s="2" customFormat="1">
      <c r="A373" s="39"/>
      <c r="B373" s="40"/>
      <c r="C373" s="41"/>
      <c r="D373" s="226" t="s">
        <v>173</v>
      </c>
      <c r="E373" s="41"/>
      <c r="F373" s="227" t="s">
        <v>410</v>
      </c>
      <c r="G373" s="41"/>
      <c r="H373" s="41"/>
      <c r="I373" s="228"/>
      <c r="J373" s="41"/>
      <c r="K373" s="41"/>
      <c r="L373" s="45"/>
      <c r="M373" s="229"/>
      <c r="N373" s="230"/>
      <c r="O373" s="85"/>
      <c r="P373" s="85"/>
      <c r="Q373" s="85"/>
      <c r="R373" s="85"/>
      <c r="S373" s="85"/>
      <c r="T373" s="86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T373" s="18" t="s">
        <v>173</v>
      </c>
      <c r="AU373" s="18" t="s">
        <v>85</v>
      </c>
    </row>
    <row r="374" s="13" customFormat="1">
      <c r="A374" s="13"/>
      <c r="B374" s="231"/>
      <c r="C374" s="232"/>
      <c r="D374" s="226" t="s">
        <v>175</v>
      </c>
      <c r="E374" s="233" t="s">
        <v>20</v>
      </c>
      <c r="F374" s="234" t="s">
        <v>1356</v>
      </c>
      <c r="G374" s="232"/>
      <c r="H374" s="233" t="s">
        <v>20</v>
      </c>
      <c r="I374" s="235"/>
      <c r="J374" s="232"/>
      <c r="K374" s="232"/>
      <c r="L374" s="236"/>
      <c r="M374" s="237"/>
      <c r="N374" s="238"/>
      <c r="O374" s="238"/>
      <c r="P374" s="238"/>
      <c r="Q374" s="238"/>
      <c r="R374" s="238"/>
      <c r="S374" s="238"/>
      <c r="T374" s="239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0" t="s">
        <v>175</v>
      </c>
      <c r="AU374" s="240" t="s">
        <v>85</v>
      </c>
      <c r="AV374" s="13" t="s">
        <v>22</v>
      </c>
      <c r="AW374" s="13" t="s">
        <v>39</v>
      </c>
      <c r="AX374" s="13" t="s">
        <v>77</v>
      </c>
      <c r="AY374" s="240" t="s">
        <v>164</v>
      </c>
    </row>
    <row r="375" s="14" customFormat="1">
      <c r="A375" s="14"/>
      <c r="B375" s="241"/>
      <c r="C375" s="242"/>
      <c r="D375" s="226" t="s">
        <v>175</v>
      </c>
      <c r="E375" s="243" t="s">
        <v>20</v>
      </c>
      <c r="F375" s="244" t="s">
        <v>1357</v>
      </c>
      <c r="G375" s="242"/>
      <c r="H375" s="245">
        <v>646</v>
      </c>
      <c r="I375" s="246"/>
      <c r="J375" s="242"/>
      <c r="K375" s="242"/>
      <c r="L375" s="247"/>
      <c r="M375" s="248"/>
      <c r="N375" s="249"/>
      <c r="O375" s="249"/>
      <c r="P375" s="249"/>
      <c r="Q375" s="249"/>
      <c r="R375" s="249"/>
      <c r="S375" s="249"/>
      <c r="T375" s="250"/>
      <c r="U375" s="14"/>
      <c r="V375" s="14"/>
      <c r="W375" s="14"/>
      <c r="X375" s="14"/>
      <c r="Y375" s="14"/>
      <c r="Z375" s="14"/>
      <c r="AA375" s="14"/>
      <c r="AB375" s="14"/>
      <c r="AC375" s="14"/>
      <c r="AD375" s="14"/>
      <c r="AE375" s="14"/>
      <c r="AT375" s="251" t="s">
        <v>175</v>
      </c>
      <c r="AU375" s="251" t="s">
        <v>85</v>
      </c>
      <c r="AV375" s="14" t="s">
        <v>85</v>
      </c>
      <c r="AW375" s="14" t="s">
        <v>39</v>
      </c>
      <c r="AX375" s="14" t="s">
        <v>22</v>
      </c>
      <c r="AY375" s="251" t="s">
        <v>164</v>
      </c>
    </row>
    <row r="376" s="2" customFormat="1" ht="14.4" customHeight="1">
      <c r="A376" s="39"/>
      <c r="B376" s="40"/>
      <c r="C376" s="263" t="s">
        <v>552</v>
      </c>
      <c r="D376" s="263" t="s">
        <v>270</v>
      </c>
      <c r="E376" s="264" t="s">
        <v>412</v>
      </c>
      <c r="F376" s="265" t="s">
        <v>413</v>
      </c>
      <c r="G376" s="266" t="s">
        <v>273</v>
      </c>
      <c r="H376" s="267">
        <v>448.255</v>
      </c>
      <c r="I376" s="268"/>
      <c r="J376" s="269">
        <f>ROUND(I376*H376,2)</f>
        <v>0</v>
      </c>
      <c r="K376" s="265" t="s">
        <v>170</v>
      </c>
      <c r="L376" s="270"/>
      <c r="M376" s="271" t="s">
        <v>20</v>
      </c>
      <c r="N376" s="272" t="s">
        <v>48</v>
      </c>
      <c r="O376" s="85"/>
      <c r="P376" s="222">
        <f>O376*H376</f>
        <v>0</v>
      </c>
      <c r="Q376" s="222">
        <v>1</v>
      </c>
      <c r="R376" s="222">
        <f>Q376*H376</f>
        <v>448.255</v>
      </c>
      <c r="S376" s="222">
        <v>0</v>
      </c>
      <c r="T376" s="223">
        <f>S376*H376</f>
        <v>0</v>
      </c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R376" s="224" t="s">
        <v>226</v>
      </c>
      <c r="AT376" s="224" t="s">
        <v>270</v>
      </c>
      <c r="AU376" s="224" t="s">
        <v>85</v>
      </c>
      <c r="AY376" s="18" t="s">
        <v>164</v>
      </c>
      <c r="BE376" s="225">
        <f>IF(N376="základní",J376,0)</f>
        <v>0</v>
      </c>
      <c r="BF376" s="225">
        <f>IF(N376="snížená",J376,0)</f>
        <v>0</v>
      </c>
      <c r="BG376" s="225">
        <f>IF(N376="zákl. přenesená",J376,0)</f>
        <v>0</v>
      </c>
      <c r="BH376" s="225">
        <f>IF(N376="sníž. přenesená",J376,0)</f>
        <v>0</v>
      </c>
      <c r="BI376" s="225">
        <f>IF(N376="nulová",J376,0)</f>
        <v>0</v>
      </c>
      <c r="BJ376" s="18" t="s">
        <v>22</v>
      </c>
      <c r="BK376" s="225">
        <f>ROUND(I376*H376,2)</f>
        <v>0</v>
      </c>
      <c r="BL376" s="18" t="s">
        <v>171</v>
      </c>
      <c r="BM376" s="224" t="s">
        <v>1372</v>
      </c>
    </row>
    <row r="377" s="2" customFormat="1">
      <c r="A377" s="39"/>
      <c r="B377" s="40"/>
      <c r="C377" s="41"/>
      <c r="D377" s="226" t="s">
        <v>173</v>
      </c>
      <c r="E377" s="41"/>
      <c r="F377" s="227" t="s">
        <v>413</v>
      </c>
      <c r="G377" s="41"/>
      <c r="H377" s="41"/>
      <c r="I377" s="228"/>
      <c r="J377" s="41"/>
      <c r="K377" s="41"/>
      <c r="L377" s="45"/>
      <c r="M377" s="229"/>
      <c r="N377" s="230"/>
      <c r="O377" s="85"/>
      <c r="P377" s="85"/>
      <c r="Q377" s="85"/>
      <c r="R377" s="85"/>
      <c r="S377" s="85"/>
      <c r="T377" s="86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T377" s="18" t="s">
        <v>173</v>
      </c>
      <c r="AU377" s="18" t="s">
        <v>85</v>
      </c>
    </row>
    <row r="378" s="13" customFormat="1">
      <c r="A378" s="13"/>
      <c r="B378" s="231"/>
      <c r="C378" s="232"/>
      <c r="D378" s="226" t="s">
        <v>175</v>
      </c>
      <c r="E378" s="233" t="s">
        <v>20</v>
      </c>
      <c r="F378" s="234" t="s">
        <v>1373</v>
      </c>
      <c r="G378" s="232"/>
      <c r="H378" s="233" t="s">
        <v>20</v>
      </c>
      <c r="I378" s="235"/>
      <c r="J378" s="232"/>
      <c r="K378" s="232"/>
      <c r="L378" s="236"/>
      <c r="M378" s="237"/>
      <c r="N378" s="238"/>
      <c r="O378" s="238"/>
      <c r="P378" s="238"/>
      <c r="Q378" s="238"/>
      <c r="R378" s="238"/>
      <c r="S378" s="238"/>
      <c r="T378" s="239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40" t="s">
        <v>175</v>
      </c>
      <c r="AU378" s="240" t="s">
        <v>85</v>
      </c>
      <c r="AV378" s="13" t="s">
        <v>22</v>
      </c>
      <c r="AW378" s="13" t="s">
        <v>39</v>
      </c>
      <c r="AX378" s="13" t="s">
        <v>77</v>
      </c>
      <c r="AY378" s="240" t="s">
        <v>164</v>
      </c>
    </row>
    <row r="379" s="14" customFormat="1">
      <c r="A379" s="14"/>
      <c r="B379" s="241"/>
      <c r="C379" s="242"/>
      <c r="D379" s="226" t="s">
        <v>175</v>
      </c>
      <c r="E379" s="243" t="s">
        <v>20</v>
      </c>
      <c r="F379" s="244" t="s">
        <v>1374</v>
      </c>
      <c r="G379" s="242"/>
      <c r="H379" s="245">
        <v>448.255</v>
      </c>
      <c r="I379" s="246"/>
      <c r="J379" s="242"/>
      <c r="K379" s="242"/>
      <c r="L379" s="247"/>
      <c r="M379" s="248"/>
      <c r="N379" s="249"/>
      <c r="O379" s="249"/>
      <c r="P379" s="249"/>
      <c r="Q379" s="249"/>
      <c r="R379" s="249"/>
      <c r="S379" s="249"/>
      <c r="T379" s="250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1" t="s">
        <v>175</v>
      </c>
      <c r="AU379" s="251" t="s">
        <v>85</v>
      </c>
      <c r="AV379" s="14" t="s">
        <v>85</v>
      </c>
      <c r="AW379" s="14" t="s">
        <v>39</v>
      </c>
      <c r="AX379" s="14" t="s">
        <v>22</v>
      </c>
      <c r="AY379" s="251" t="s">
        <v>164</v>
      </c>
    </row>
    <row r="380" s="2" customFormat="1" ht="14.4" customHeight="1">
      <c r="A380" s="39"/>
      <c r="B380" s="40"/>
      <c r="C380" s="213" t="s">
        <v>558</v>
      </c>
      <c r="D380" s="213" t="s">
        <v>166</v>
      </c>
      <c r="E380" s="214" t="s">
        <v>1375</v>
      </c>
      <c r="F380" s="215" t="s">
        <v>1376</v>
      </c>
      <c r="G380" s="216" t="s">
        <v>180</v>
      </c>
      <c r="H380" s="217">
        <v>13.561999999999999</v>
      </c>
      <c r="I380" s="218"/>
      <c r="J380" s="219">
        <f>ROUND(I380*H380,2)</f>
        <v>0</v>
      </c>
      <c r="K380" s="215" t="s">
        <v>170</v>
      </c>
      <c r="L380" s="45"/>
      <c r="M380" s="220" t="s">
        <v>20</v>
      </c>
      <c r="N380" s="221" t="s">
        <v>48</v>
      </c>
      <c r="O380" s="85"/>
      <c r="P380" s="222">
        <f>O380*H380</f>
        <v>0</v>
      </c>
      <c r="Q380" s="222">
        <v>2.5517799999999999</v>
      </c>
      <c r="R380" s="222">
        <f>Q380*H380</f>
        <v>34.607240359999999</v>
      </c>
      <c r="S380" s="222">
        <v>0</v>
      </c>
      <c r="T380" s="223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24" t="s">
        <v>171</v>
      </c>
      <c r="AT380" s="224" t="s">
        <v>166</v>
      </c>
      <c r="AU380" s="224" t="s">
        <v>85</v>
      </c>
      <c r="AY380" s="18" t="s">
        <v>164</v>
      </c>
      <c r="BE380" s="225">
        <f>IF(N380="základní",J380,0)</f>
        <v>0</v>
      </c>
      <c r="BF380" s="225">
        <f>IF(N380="snížená",J380,0)</f>
        <v>0</v>
      </c>
      <c r="BG380" s="225">
        <f>IF(N380="zákl. přenesená",J380,0)</f>
        <v>0</v>
      </c>
      <c r="BH380" s="225">
        <f>IF(N380="sníž. přenesená",J380,0)</f>
        <v>0</v>
      </c>
      <c r="BI380" s="225">
        <f>IF(N380="nulová",J380,0)</f>
        <v>0</v>
      </c>
      <c r="BJ380" s="18" t="s">
        <v>22</v>
      </c>
      <c r="BK380" s="225">
        <f>ROUND(I380*H380,2)</f>
        <v>0</v>
      </c>
      <c r="BL380" s="18" t="s">
        <v>171</v>
      </c>
      <c r="BM380" s="224" t="s">
        <v>1377</v>
      </c>
    </row>
    <row r="381" s="2" customFormat="1">
      <c r="A381" s="39"/>
      <c r="B381" s="40"/>
      <c r="C381" s="41"/>
      <c r="D381" s="226" t="s">
        <v>173</v>
      </c>
      <c r="E381" s="41"/>
      <c r="F381" s="227" t="s">
        <v>1378</v>
      </c>
      <c r="G381" s="41"/>
      <c r="H381" s="41"/>
      <c r="I381" s="228"/>
      <c r="J381" s="41"/>
      <c r="K381" s="41"/>
      <c r="L381" s="45"/>
      <c r="M381" s="229"/>
      <c r="N381" s="230"/>
      <c r="O381" s="85"/>
      <c r="P381" s="85"/>
      <c r="Q381" s="85"/>
      <c r="R381" s="85"/>
      <c r="S381" s="85"/>
      <c r="T381" s="86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T381" s="18" t="s">
        <v>173</v>
      </c>
      <c r="AU381" s="18" t="s">
        <v>85</v>
      </c>
    </row>
    <row r="382" s="13" customFormat="1">
      <c r="A382" s="13"/>
      <c r="B382" s="231"/>
      <c r="C382" s="232"/>
      <c r="D382" s="226" t="s">
        <v>175</v>
      </c>
      <c r="E382" s="233" t="s">
        <v>20</v>
      </c>
      <c r="F382" s="234" t="s">
        <v>1362</v>
      </c>
      <c r="G382" s="232"/>
      <c r="H382" s="233" t="s">
        <v>20</v>
      </c>
      <c r="I382" s="235"/>
      <c r="J382" s="232"/>
      <c r="K382" s="232"/>
      <c r="L382" s="236"/>
      <c r="M382" s="237"/>
      <c r="N382" s="238"/>
      <c r="O382" s="238"/>
      <c r="P382" s="238"/>
      <c r="Q382" s="238"/>
      <c r="R382" s="238"/>
      <c r="S382" s="238"/>
      <c r="T382" s="239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0" t="s">
        <v>175</v>
      </c>
      <c r="AU382" s="240" t="s">
        <v>85</v>
      </c>
      <c r="AV382" s="13" t="s">
        <v>22</v>
      </c>
      <c r="AW382" s="13" t="s">
        <v>39</v>
      </c>
      <c r="AX382" s="13" t="s">
        <v>77</v>
      </c>
      <c r="AY382" s="240" t="s">
        <v>164</v>
      </c>
    </row>
    <row r="383" s="13" customFormat="1">
      <c r="A383" s="13"/>
      <c r="B383" s="231"/>
      <c r="C383" s="232"/>
      <c r="D383" s="226" t="s">
        <v>175</v>
      </c>
      <c r="E383" s="233" t="s">
        <v>20</v>
      </c>
      <c r="F383" s="234" t="s">
        <v>1379</v>
      </c>
      <c r="G383" s="232"/>
      <c r="H383" s="233" t="s">
        <v>20</v>
      </c>
      <c r="I383" s="235"/>
      <c r="J383" s="232"/>
      <c r="K383" s="232"/>
      <c r="L383" s="236"/>
      <c r="M383" s="237"/>
      <c r="N383" s="238"/>
      <c r="O383" s="238"/>
      <c r="P383" s="238"/>
      <c r="Q383" s="238"/>
      <c r="R383" s="238"/>
      <c r="S383" s="238"/>
      <c r="T383" s="239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0" t="s">
        <v>175</v>
      </c>
      <c r="AU383" s="240" t="s">
        <v>85</v>
      </c>
      <c r="AV383" s="13" t="s">
        <v>22</v>
      </c>
      <c r="AW383" s="13" t="s">
        <v>39</v>
      </c>
      <c r="AX383" s="13" t="s">
        <v>77</v>
      </c>
      <c r="AY383" s="240" t="s">
        <v>164</v>
      </c>
    </row>
    <row r="384" s="14" customFormat="1">
      <c r="A384" s="14"/>
      <c r="B384" s="241"/>
      <c r="C384" s="242"/>
      <c r="D384" s="226" t="s">
        <v>175</v>
      </c>
      <c r="E384" s="243" t="s">
        <v>20</v>
      </c>
      <c r="F384" s="244" t="s">
        <v>1380</v>
      </c>
      <c r="G384" s="242"/>
      <c r="H384" s="245">
        <v>13.561999999999999</v>
      </c>
      <c r="I384" s="246"/>
      <c r="J384" s="242"/>
      <c r="K384" s="242"/>
      <c r="L384" s="247"/>
      <c r="M384" s="248"/>
      <c r="N384" s="249"/>
      <c r="O384" s="249"/>
      <c r="P384" s="249"/>
      <c r="Q384" s="249"/>
      <c r="R384" s="249"/>
      <c r="S384" s="249"/>
      <c r="T384" s="250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51" t="s">
        <v>175</v>
      </c>
      <c r="AU384" s="251" t="s">
        <v>85</v>
      </c>
      <c r="AV384" s="14" t="s">
        <v>85</v>
      </c>
      <c r="AW384" s="14" t="s">
        <v>39</v>
      </c>
      <c r="AX384" s="14" t="s">
        <v>22</v>
      </c>
      <c r="AY384" s="251" t="s">
        <v>164</v>
      </c>
    </row>
    <row r="385" s="12" customFormat="1" ht="22.8" customHeight="1">
      <c r="A385" s="12"/>
      <c r="B385" s="197"/>
      <c r="C385" s="198"/>
      <c r="D385" s="199" t="s">
        <v>76</v>
      </c>
      <c r="E385" s="211" t="s">
        <v>186</v>
      </c>
      <c r="F385" s="211" t="s">
        <v>1381</v>
      </c>
      <c r="G385" s="198"/>
      <c r="H385" s="198"/>
      <c r="I385" s="201"/>
      <c r="J385" s="212">
        <f>BK385</f>
        <v>0</v>
      </c>
      <c r="K385" s="198"/>
      <c r="L385" s="203"/>
      <c r="M385" s="204"/>
      <c r="N385" s="205"/>
      <c r="O385" s="205"/>
      <c r="P385" s="206">
        <f>SUM(P386:P430)</f>
        <v>0</v>
      </c>
      <c r="Q385" s="205"/>
      <c r="R385" s="206">
        <f>SUM(R386:R430)</f>
        <v>109.51180472000002</v>
      </c>
      <c r="S385" s="205"/>
      <c r="T385" s="207">
        <f>SUM(T386:T430)</f>
        <v>0</v>
      </c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R385" s="208" t="s">
        <v>22</v>
      </c>
      <c r="AT385" s="209" t="s">
        <v>76</v>
      </c>
      <c r="AU385" s="209" t="s">
        <v>22</v>
      </c>
      <c r="AY385" s="208" t="s">
        <v>164</v>
      </c>
      <c r="BK385" s="210">
        <f>SUM(BK386:BK430)</f>
        <v>0</v>
      </c>
    </row>
    <row r="386" s="2" customFormat="1" ht="14.4" customHeight="1">
      <c r="A386" s="39"/>
      <c r="B386" s="40"/>
      <c r="C386" s="213" t="s">
        <v>565</v>
      </c>
      <c r="D386" s="213" t="s">
        <v>166</v>
      </c>
      <c r="E386" s="214" t="s">
        <v>1382</v>
      </c>
      <c r="F386" s="215" t="s">
        <v>1383</v>
      </c>
      <c r="G386" s="216" t="s">
        <v>180</v>
      </c>
      <c r="H386" s="217">
        <v>2.8740000000000001</v>
      </c>
      <c r="I386" s="218"/>
      <c r="J386" s="219">
        <f>ROUND(I386*H386,2)</f>
        <v>0</v>
      </c>
      <c r="K386" s="215" t="s">
        <v>170</v>
      </c>
      <c r="L386" s="45"/>
      <c r="M386" s="220" t="s">
        <v>20</v>
      </c>
      <c r="N386" s="221" t="s">
        <v>48</v>
      </c>
      <c r="O386" s="85"/>
      <c r="P386" s="222">
        <f>O386*H386</f>
        <v>0</v>
      </c>
      <c r="Q386" s="222">
        <v>2.7676599999999998</v>
      </c>
      <c r="R386" s="222">
        <f>Q386*H386</f>
        <v>7.9542548399999999</v>
      </c>
      <c r="S386" s="222">
        <v>0</v>
      </c>
      <c r="T386" s="223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24" t="s">
        <v>171</v>
      </c>
      <c r="AT386" s="224" t="s">
        <v>166</v>
      </c>
      <c r="AU386" s="224" t="s">
        <v>85</v>
      </c>
      <c r="AY386" s="18" t="s">
        <v>164</v>
      </c>
      <c r="BE386" s="225">
        <f>IF(N386="základní",J386,0)</f>
        <v>0</v>
      </c>
      <c r="BF386" s="225">
        <f>IF(N386="snížená",J386,0)</f>
        <v>0</v>
      </c>
      <c r="BG386" s="225">
        <f>IF(N386="zákl. přenesená",J386,0)</f>
        <v>0</v>
      </c>
      <c r="BH386" s="225">
        <f>IF(N386="sníž. přenesená",J386,0)</f>
        <v>0</v>
      </c>
      <c r="BI386" s="225">
        <f>IF(N386="nulová",J386,0)</f>
        <v>0</v>
      </c>
      <c r="BJ386" s="18" t="s">
        <v>22</v>
      </c>
      <c r="BK386" s="225">
        <f>ROUND(I386*H386,2)</f>
        <v>0</v>
      </c>
      <c r="BL386" s="18" t="s">
        <v>171</v>
      </c>
      <c r="BM386" s="224" t="s">
        <v>1384</v>
      </c>
    </row>
    <row r="387" s="2" customFormat="1">
      <c r="A387" s="39"/>
      <c r="B387" s="40"/>
      <c r="C387" s="41"/>
      <c r="D387" s="226" t="s">
        <v>173</v>
      </c>
      <c r="E387" s="41"/>
      <c r="F387" s="227" t="s">
        <v>1385</v>
      </c>
      <c r="G387" s="41"/>
      <c r="H387" s="41"/>
      <c r="I387" s="228"/>
      <c r="J387" s="41"/>
      <c r="K387" s="41"/>
      <c r="L387" s="45"/>
      <c r="M387" s="229"/>
      <c r="N387" s="230"/>
      <c r="O387" s="85"/>
      <c r="P387" s="85"/>
      <c r="Q387" s="85"/>
      <c r="R387" s="85"/>
      <c r="S387" s="85"/>
      <c r="T387" s="86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T387" s="18" t="s">
        <v>173</v>
      </c>
      <c r="AU387" s="18" t="s">
        <v>85</v>
      </c>
    </row>
    <row r="388" s="13" customFormat="1">
      <c r="A388" s="13"/>
      <c r="B388" s="231"/>
      <c r="C388" s="232"/>
      <c r="D388" s="226" t="s">
        <v>175</v>
      </c>
      <c r="E388" s="233" t="s">
        <v>20</v>
      </c>
      <c r="F388" s="234" t="s">
        <v>1362</v>
      </c>
      <c r="G388" s="232"/>
      <c r="H388" s="233" t="s">
        <v>20</v>
      </c>
      <c r="I388" s="235"/>
      <c r="J388" s="232"/>
      <c r="K388" s="232"/>
      <c r="L388" s="236"/>
      <c r="M388" s="237"/>
      <c r="N388" s="238"/>
      <c r="O388" s="238"/>
      <c r="P388" s="238"/>
      <c r="Q388" s="238"/>
      <c r="R388" s="238"/>
      <c r="S388" s="238"/>
      <c r="T388" s="239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T388" s="240" t="s">
        <v>175</v>
      </c>
      <c r="AU388" s="240" t="s">
        <v>85</v>
      </c>
      <c r="AV388" s="13" t="s">
        <v>22</v>
      </c>
      <c r="AW388" s="13" t="s">
        <v>39</v>
      </c>
      <c r="AX388" s="13" t="s">
        <v>77</v>
      </c>
      <c r="AY388" s="240" t="s">
        <v>164</v>
      </c>
    </row>
    <row r="389" s="13" customFormat="1">
      <c r="A389" s="13"/>
      <c r="B389" s="231"/>
      <c r="C389" s="232"/>
      <c r="D389" s="226" t="s">
        <v>175</v>
      </c>
      <c r="E389" s="233" t="s">
        <v>20</v>
      </c>
      <c r="F389" s="234" t="s">
        <v>1386</v>
      </c>
      <c r="G389" s="232"/>
      <c r="H389" s="233" t="s">
        <v>20</v>
      </c>
      <c r="I389" s="235"/>
      <c r="J389" s="232"/>
      <c r="K389" s="232"/>
      <c r="L389" s="236"/>
      <c r="M389" s="237"/>
      <c r="N389" s="238"/>
      <c r="O389" s="238"/>
      <c r="P389" s="238"/>
      <c r="Q389" s="238"/>
      <c r="R389" s="238"/>
      <c r="S389" s="238"/>
      <c r="T389" s="239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0" t="s">
        <v>175</v>
      </c>
      <c r="AU389" s="240" t="s">
        <v>85</v>
      </c>
      <c r="AV389" s="13" t="s">
        <v>22</v>
      </c>
      <c r="AW389" s="13" t="s">
        <v>39</v>
      </c>
      <c r="AX389" s="13" t="s">
        <v>77</v>
      </c>
      <c r="AY389" s="240" t="s">
        <v>164</v>
      </c>
    </row>
    <row r="390" s="14" customFormat="1">
      <c r="A390" s="14"/>
      <c r="B390" s="241"/>
      <c r="C390" s="242"/>
      <c r="D390" s="226" t="s">
        <v>175</v>
      </c>
      <c r="E390" s="243" t="s">
        <v>20</v>
      </c>
      <c r="F390" s="244" t="s">
        <v>1387</v>
      </c>
      <c r="G390" s="242"/>
      <c r="H390" s="245">
        <v>2.8740000000000001</v>
      </c>
      <c r="I390" s="246"/>
      <c r="J390" s="242"/>
      <c r="K390" s="242"/>
      <c r="L390" s="247"/>
      <c r="M390" s="248"/>
      <c r="N390" s="249"/>
      <c r="O390" s="249"/>
      <c r="P390" s="249"/>
      <c r="Q390" s="249"/>
      <c r="R390" s="249"/>
      <c r="S390" s="249"/>
      <c r="T390" s="250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1" t="s">
        <v>175</v>
      </c>
      <c r="AU390" s="251" t="s">
        <v>85</v>
      </c>
      <c r="AV390" s="14" t="s">
        <v>85</v>
      </c>
      <c r="AW390" s="14" t="s">
        <v>39</v>
      </c>
      <c r="AX390" s="14" t="s">
        <v>22</v>
      </c>
      <c r="AY390" s="251" t="s">
        <v>164</v>
      </c>
    </row>
    <row r="391" s="2" customFormat="1" ht="14.4" customHeight="1">
      <c r="A391" s="39"/>
      <c r="B391" s="40"/>
      <c r="C391" s="213" t="s">
        <v>572</v>
      </c>
      <c r="D391" s="213" t="s">
        <v>166</v>
      </c>
      <c r="E391" s="214" t="s">
        <v>1388</v>
      </c>
      <c r="F391" s="215" t="s">
        <v>1389</v>
      </c>
      <c r="G391" s="216" t="s">
        <v>180</v>
      </c>
      <c r="H391" s="217">
        <v>23.759</v>
      </c>
      <c r="I391" s="218"/>
      <c r="J391" s="219">
        <f>ROUND(I391*H391,2)</f>
        <v>0</v>
      </c>
      <c r="K391" s="215" t="s">
        <v>170</v>
      </c>
      <c r="L391" s="45"/>
      <c r="M391" s="220" t="s">
        <v>20</v>
      </c>
      <c r="N391" s="221" t="s">
        <v>48</v>
      </c>
      <c r="O391" s="85"/>
      <c r="P391" s="222">
        <f>O391*H391</f>
        <v>0</v>
      </c>
      <c r="Q391" s="222">
        <v>2.8089400000000002</v>
      </c>
      <c r="R391" s="222">
        <f>Q391*H391</f>
        <v>66.737605460000012</v>
      </c>
      <c r="S391" s="222">
        <v>0</v>
      </c>
      <c r="T391" s="223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24" t="s">
        <v>171</v>
      </c>
      <c r="AT391" s="224" t="s">
        <v>166</v>
      </c>
      <c r="AU391" s="224" t="s">
        <v>85</v>
      </c>
      <c r="AY391" s="18" t="s">
        <v>164</v>
      </c>
      <c r="BE391" s="225">
        <f>IF(N391="základní",J391,0)</f>
        <v>0</v>
      </c>
      <c r="BF391" s="225">
        <f>IF(N391="snížená",J391,0)</f>
        <v>0</v>
      </c>
      <c r="BG391" s="225">
        <f>IF(N391="zákl. přenesená",J391,0)</f>
        <v>0</v>
      </c>
      <c r="BH391" s="225">
        <f>IF(N391="sníž. přenesená",J391,0)</f>
        <v>0</v>
      </c>
      <c r="BI391" s="225">
        <f>IF(N391="nulová",J391,0)</f>
        <v>0</v>
      </c>
      <c r="BJ391" s="18" t="s">
        <v>22</v>
      </c>
      <c r="BK391" s="225">
        <f>ROUND(I391*H391,2)</f>
        <v>0</v>
      </c>
      <c r="BL391" s="18" t="s">
        <v>171</v>
      </c>
      <c r="BM391" s="224" t="s">
        <v>1390</v>
      </c>
    </row>
    <row r="392" s="2" customFormat="1">
      <c r="A392" s="39"/>
      <c r="B392" s="40"/>
      <c r="C392" s="41"/>
      <c r="D392" s="226" t="s">
        <v>173</v>
      </c>
      <c r="E392" s="41"/>
      <c r="F392" s="227" t="s">
        <v>1391</v>
      </c>
      <c r="G392" s="41"/>
      <c r="H392" s="41"/>
      <c r="I392" s="228"/>
      <c r="J392" s="41"/>
      <c r="K392" s="41"/>
      <c r="L392" s="45"/>
      <c r="M392" s="229"/>
      <c r="N392" s="230"/>
      <c r="O392" s="85"/>
      <c r="P392" s="85"/>
      <c r="Q392" s="85"/>
      <c r="R392" s="85"/>
      <c r="S392" s="85"/>
      <c r="T392" s="86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T392" s="18" t="s">
        <v>173</v>
      </c>
      <c r="AU392" s="18" t="s">
        <v>85</v>
      </c>
    </row>
    <row r="393" s="13" customFormat="1">
      <c r="A393" s="13"/>
      <c r="B393" s="231"/>
      <c r="C393" s="232"/>
      <c r="D393" s="226" t="s">
        <v>175</v>
      </c>
      <c r="E393" s="233" t="s">
        <v>20</v>
      </c>
      <c r="F393" s="234" t="s">
        <v>1362</v>
      </c>
      <c r="G393" s="232"/>
      <c r="H393" s="233" t="s">
        <v>20</v>
      </c>
      <c r="I393" s="235"/>
      <c r="J393" s="232"/>
      <c r="K393" s="232"/>
      <c r="L393" s="236"/>
      <c r="M393" s="237"/>
      <c r="N393" s="238"/>
      <c r="O393" s="238"/>
      <c r="P393" s="238"/>
      <c r="Q393" s="238"/>
      <c r="R393" s="238"/>
      <c r="S393" s="238"/>
      <c r="T393" s="239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0" t="s">
        <v>175</v>
      </c>
      <c r="AU393" s="240" t="s">
        <v>85</v>
      </c>
      <c r="AV393" s="13" t="s">
        <v>22</v>
      </c>
      <c r="AW393" s="13" t="s">
        <v>39</v>
      </c>
      <c r="AX393" s="13" t="s">
        <v>77</v>
      </c>
      <c r="AY393" s="240" t="s">
        <v>164</v>
      </c>
    </row>
    <row r="394" s="13" customFormat="1">
      <c r="A394" s="13"/>
      <c r="B394" s="231"/>
      <c r="C394" s="232"/>
      <c r="D394" s="226" t="s">
        <v>175</v>
      </c>
      <c r="E394" s="233" t="s">
        <v>20</v>
      </c>
      <c r="F394" s="234" t="s">
        <v>1392</v>
      </c>
      <c r="G394" s="232"/>
      <c r="H394" s="233" t="s">
        <v>20</v>
      </c>
      <c r="I394" s="235"/>
      <c r="J394" s="232"/>
      <c r="K394" s="232"/>
      <c r="L394" s="236"/>
      <c r="M394" s="237"/>
      <c r="N394" s="238"/>
      <c r="O394" s="238"/>
      <c r="P394" s="238"/>
      <c r="Q394" s="238"/>
      <c r="R394" s="238"/>
      <c r="S394" s="238"/>
      <c r="T394" s="239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0" t="s">
        <v>175</v>
      </c>
      <c r="AU394" s="240" t="s">
        <v>85</v>
      </c>
      <c r="AV394" s="13" t="s">
        <v>22</v>
      </c>
      <c r="AW394" s="13" t="s">
        <v>39</v>
      </c>
      <c r="AX394" s="13" t="s">
        <v>77</v>
      </c>
      <c r="AY394" s="240" t="s">
        <v>164</v>
      </c>
    </row>
    <row r="395" s="14" customFormat="1">
      <c r="A395" s="14"/>
      <c r="B395" s="241"/>
      <c r="C395" s="242"/>
      <c r="D395" s="226" t="s">
        <v>175</v>
      </c>
      <c r="E395" s="243" t="s">
        <v>20</v>
      </c>
      <c r="F395" s="244" t="s">
        <v>1393</v>
      </c>
      <c r="G395" s="242"/>
      <c r="H395" s="245">
        <v>19.763999999999999</v>
      </c>
      <c r="I395" s="246"/>
      <c r="J395" s="242"/>
      <c r="K395" s="242"/>
      <c r="L395" s="247"/>
      <c r="M395" s="248"/>
      <c r="N395" s="249"/>
      <c r="O395" s="249"/>
      <c r="P395" s="249"/>
      <c r="Q395" s="249"/>
      <c r="R395" s="249"/>
      <c r="S395" s="249"/>
      <c r="T395" s="250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1" t="s">
        <v>175</v>
      </c>
      <c r="AU395" s="251" t="s">
        <v>85</v>
      </c>
      <c r="AV395" s="14" t="s">
        <v>85</v>
      </c>
      <c r="AW395" s="14" t="s">
        <v>39</v>
      </c>
      <c r="AX395" s="14" t="s">
        <v>77</v>
      </c>
      <c r="AY395" s="251" t="s">
        <v>164</v>
      </c>
    </row>
    <row r="396" s="13" customFormat="1">
      <c r="A396" s="13"/>
      <c r="B396" s="231"/>
      <c r="C396" s="232"/>
      <c r="D396" s="226" t="s">
        <v>175</v>
      </c>
      <c r="E396" s="233" t="s">
        <v>20</v>
      </c>
      <c r="F396" s="234" t="s">
        <v>1394</v>
      </c>
      <c r="G396" s="232"/>
      <c r="H396" s="233" t="s">
        <v>20</v>
      </c>
      <c r="I396" s="235"/>
      <c r="J396" s="232"/>
      <c r="K396" s="232"/>
      <c r="L396" s="236"/>
      <c r="M396" s="237"/>
      <c r="N396" s="238"/>
      <c r="O396" s="238"/>
      <c r="P396" s="238"/>
      <c r="Q396" s="238"/>
      <c r="R396" s="238"/>
      <c r="S396" s="238"/>
      <c r="T396" s="239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0" t="s">
        <v>175</v>
      </c>
      <c r="AU396" s="240" t="s">
        <v>85</v>
      </c>
      <c r="AV396" s="13" t="s">
        <v>22</v>
      </c>
      <c r="AW396" s="13" t="s">
        <v>39</v>
      </c>
      <c r="AX396" s="13" t="s">
        <v>77</v>
      </c>
      <c r="AY396" s="240" t="s">
        <v>164</v>
      </c>
    </row>
    <row r="397" s="14" customFormat="1">
      <c r="A397" s="14"/>
      <c r="B397" s="241"/>
      <c r="C397" s="242"/>
      <c r="D397" s="226" t="s">
        <v>175</v>
      </c>
      <c r="E397" s="243" t="s">
        <v>20</v>
      </c>
      <c r="F397" s="244" t="s">
        <v>1395</v>
      </c>
      <c r="G397" s="242"/>
      <c r="H397" s="245">
        <v>3.9950000000000001</v>
      </c>
      <c r="I397" s="246"/>
      <c r="J397" s="242"/>
      <c r="K397" s="242"/>
      <c r="L397" s="247"/>
      <c r="M397" s="248"/>
      <c r="N397" s="249"/>
      <c r="O397" s="249"/>
      <c r="P397" s="249"/>
      <c r="Q397" s="249"/>
      <c r="R397" s="249"/>
      <c r="S397" s="249"/>
      <c r="T397" s="250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1" t="s">
        <v>175</v>
      </c>
      <c r="AU397" s="251" t="s">
        <v>85</v>
      </c>
      <c r="AV397" s="14" t="s">
        <v>85</v>
      </c>
      <c r="AW397" s="14" t="s">
        <v>39</v>
      </c>
      <c r="AX397" s="14" t="s">
        <v>77</v>
      </c>
      <c r="AY397" s="251" t="s">
        <v>164</v>
      </c>
    </row>
    <row r="398" s="15" customFormat="1">
      <c r="A398" s="15"/>
      <c r="B398" s="252"/>
      <c r="C398" s="253"/>
      <c r="D398" s="226" t="s">
        <v>175</v>
      </c>
      <c r="E398" s="254" t="s">
        <v>20</v>
      </c>
      <c r="F398" s="255" t="s">
        <v>225</v>
      </c>
      <c r="G398" s="253"/>
      <c r="H398" s="256">
        <v>23.759</v>
      </c>
      <c r="I398" s="257"/>
      <c r="J398" s="253"/>
      <c r="K398" s="253"/>
      <c r="L398" s="258"/>
      <c r="M398" s="259"/>
      <c r="N398" s="260"/>
      <c r="O398" s="260"/>
      <c r="P398" s="260"/>
      <c r="Q398" s="260"/>
      <c r="R398" s="260"/>
      <c r="S398" s="260"/>
      <c r="T398" s="261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T398" s="262" t="s">
        <v>175</v>
      </c>
      <c r="AU398" s="262" t="s">
        <v>85</v>
      </c>
      <c r="AV398" s="15" t="s">
        <v>171</v>
      </c>
      <c r="AW398" s="15" t="s">
        <v>39</v>
      </c>
      <c r="AX398" s="15" t="s">
        <v>22</v>
      </c>
      <c r="AY398" s="262" t="s">
        <v>164</v>
      </c>
    </row>
    <row r="399" s="2" customFormat="1" ht="14.4" customHeight="1">
      <c r="A399" s="39"/>
      <c r="B399" s="40"/>
      <c r="C399" s="213" t="s">
        <v>580</v>
      </c>
      <c r="D399" s="213" t="s">
        <v>166</v>
      </c>
      <c r="E399" s="214" t="s">
        <v>1396</v>
      </c>
      <c r="F399" s="215" t="s">
        <v>1397</v>
      </c>
      <c r="G399" s="216" t="s">
        <v>169</v>
      </c>
      <c r="H399" s="217">
        <v>114.788</v>
      </c>
      <c r="I399" s="218"/>
      <c r="J399" s="219">
        <f>ROUND(I399*H399,2)</f>
        <v>0</v>
      </c>
      <c r="K399" s="215" t="s">
        <v>170</v>
      </c>
      <c r="L399" s="45"/>
      <c r="M399" s="220" t="s">
        <v>20</v>
      </c>
      <c r="N399" s="221" t="s">
        <v>48</v>
      </c>
      <c r="O399" s="85"/>
      <c r="P399" s="222">
        <f>O399*H399</f>
        <v>0</v>
      </c>
      <c r="Q399" s="222">
        <v>0.00726</v>
      </c>
      <c r="R399" s="222">
        <f>Q399*H399</f>
        <v>0.83336087999999997</v>
      </c>
      <c r="S399" s="222">
        <v>0</v>
      </c>
      <c r="T399" s="223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24" t="s">
        <v>171</v>
      </c>
      <c r="AT399" s="224" t="s">
        <v>166</v>
      </c>
      <c r="AU399" s="224" t="s">
        <v>85</v>
      </c>
      <c r="AY399" s="18" t="s">
        <v>164</v>
      </c>
      <c r="BE399" s="225">
        <f>IF(N399="základní",J399,0)</f>
        <v>0</v>
      </c>
      <c r="BF399" s="225">
        <f>IF(N399="snížená",J399,0)</f>
        <v>0</v>
      </c>
      <c r="BG399" s="225">
        <f>IF(N399="zákl. přenesená",J399,0)</f>
        <v>0</v>
      </c>
      <c r="BH399" s="225">
        <f>IF(N399="sníž. přenesená",J399,0)</f>
        <v>0</v>
      </c>
      <c r="BI399" s="225">
        <f>IF(N399="nulová",J399,0)</f>
        <v>0</v>
      </c>
      <c r="BJ399" s="18" t="s">
        <v>22</v>
      </c>
      <c r="BK399" s="225">
        <f>ROUND(I399*H399,2)</f>
        <v>0</v>
      </c>
      <c r="BL399" s="18" t="s">
        <v>171</v>
      </c>
      <c r="BM399" s="224" t="s">
        <v>1398</v>
      </c>
    </row>
    <row r="400" s="2" customFormat="1">
      <c r="A400" s="39"/>
      <c r="B400" s="40"/>
      <c r="C400" s="41"/>
      <c r="D400" s="226" t="s">
        <v>173</v>
      </c>
      <c r="E400" s="41"/>
      <c r="F400" s="227" t="s">
        <v>1399</v>
      </c>
      <c r="G400" s="41"/>
      <c r="H400" s="41"/>
      <c r="I400" s="228"/>
      <c r="J400" s="41"/>
      <c r="K400" s="41"/>
      <c r="L400" s="45"/>
      <c r="M400" s="229"/>
      <c r="N400" s="230"/>
      <c r="O400" s="85"/>
      <c r="P400" s="85"/>
      <c r="Q400" s="85"/>
      <c r="R400" s="85"/>
      <c r="S400" s="85"/>
      <c r="T400" s="86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T400" s="18" t="s">
        <v>173</v>
      </c>
      <c r="AU400" s="18" t="s">
        <v>85</v>
      </c>
    </row>
    <row r="401" s="13" customFormat="1">
      <c r="A401" s="13"/>
      <c r="B401" s="231"/>
      <c r="C401" s="232"/>
      <c r="D401" s="226" t="s">
        <v>175</v>
      </c>
      <c r="E401" s="233" t="s">
        <v>20</v>
      </c>
      <c r="F401" s="234" t="s">
        <v>1362</v>
      </c>
      <c r="G401" s="232"/>
      <c r="H401" s="233" t="s">
        <v>20</v>
      </c>
      <c r="I401" s="235"/>
      <c r="J401" s="232"/>
      <c r="K401" s="232"/>
      <c r="L401" s="236"/>
      <c r="M401" s="237"/>
      <c r="N401" s="238"/>
      <c r="O401" s="238"/>
      <c r="P401" s="238"/>
      <c r="Q401" s="238"/>
      <c r="R401" s="238"/>
      <c r="S401" s="238"/>
      <c r="T401" s="239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0" t="s">
        <v>175</v>
      </c>
      <c r="AU401" s="240" t="s">
        <v>85</v>
      </c>
      <c r="AV401" s="13" t="s">
        <v>22</v>
      </c>
      <c r="AW401" s="13" t="s">
        <v>39</v>
      </c>
      <c r="AX401" s="13" t="s">
        <v>77</v>
      </c>
      <c r="AY401" s="240" t="s">
        <v>164</v>
      </c>
    </row>
    <row r="402" s="14" customFormat="1">
      <c r="A402" s="14"/>
      <c r="B402" s="241"/>
      <c r="C402" s="242"/>
      <c r="D402" s="226" t="s">
        <v>175</v>
      </c>
      <c r="E402" s="243" t="s">
        <v>20</v>
      </c>
      <c r="F402" s="244" t="s">
        <v>1400</v>
      </c>
      <c r="G402" s="242"/>
      <c r="H402" s="245">
        <v>114.788</v>
      </c>
      <c r="I402" s="246"/>
      <c r="J402" s="242"/>
      <c r="K402" s="242"/>
      <c r="L402" s="247"/>
      <c r="M402" s="248"/>
      <c r="N402" s="249"/>
      <c r="O402" s="249"/>
      <c r="P402" s="249"/>
      <c r="Q402" s="249"/>
      <c r="R402" s="249"/>
      <c r="S402" s="249"/>
      <c r="T402" s="250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1" t="s">
        <v>175</v>
      </c>
      <c r="AU402" s="251" t="s">
        <v>85</v>
      </c>
      <c r="AV402" s="14" t="s">
        <v>85</v>
      </c>
      <c r="AW402" s="14" t="s">
        <v>39</v>
      </c>
      <c r="AX402" s="14" t="s">
        <v>22</v>
      </c>
      <c r="AY402" s="251" t="s">
        <v>164</v>
      </c>
    </row>
    <row r="403" s="2" customFormat="1" ht="14.4" customHeight="1">
      <c r="A403" s="39"/>
      <c r="B403" s="40"/>
      <c r="C403" s="213" t="s">
        <v>585</v>
      </c>
      <c r="D403" s="213" t="s">
        <v>166</v>
      </c>
      <c r="E403" s="214" t="s">
        <v>1401</v>
      </c>
      <c r="F403" s="215" t="s">
        <v>1402</v>
      </c>
      <c r="G403" s="216" t="s">
        <v>169</v>
      </c>
      <c r="H403" s="217">
        <v>114.788</v>
      </c>
      <c r="I403" s="218"/>
      <c r="J403" s="219">
        <f>ROUND(I403*H403,2)</f>
        <v>0</v>
      </c>
      <c r="K403" s="215" t="s">
        <v>170</v>
      </c>
      <c r="L403" s="45"/>
      <c r="M403" s="220" t="s">
        <v>20</v>
      </c>
      <c r="N403" s="221" t="s">
        <v>48</v>
      </c>
      <c r="O403" s="85"/>
      <c r="P403" s="222">
        <f>O403*H403</f>
        <v>0</v>
      </c>
      <c r="Q403" s="222">
        <v>0.00085999999999999998</v>
      </c>
      <c r="R403" s="222">
        <f>Q403*H403</f>
        <v>0.098717679999999988</v>
      </c>
      <c r="S403" s="222">
        <v>0</v>
      </c>
      <c r="T403" s="223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24" t="s">
        <v>171</v>
      </c>
      <c r="AT403" s="224" t="s">
        <v>166</v>
      </c>
      <c r="AU403" s="224" t="s">
        <v>85</v>
      </c>
      <c r="AY403" s="18" t="s">
        <v>164</v>
      </c>
      <c r="BE403" s="225">
        <f>IF(N403="základní",J403,0)</f>
        <v>0</v>
      </c>
      <c r="BF403" s="225">
        <f>IF(N403="snížená",J403,0)</f>
        <v>0</v>
      </c>
      <c r="BG403" s="225">
        <f>IF(N403="zákl. přenesená",J403,0)</f>
        <v>0</v>
      </c>
      <c r="BH403" s="225">
        <f>IF(N403="sníž. přenesená",J403,0)</f>
        <v>0</v>
      </c>
      <c r="BI403" s="225">
        <f>IF(N403="nulová",J403,0)</f>
        <v>0</v>
      </c>
      <c r="BJ403" s="18" t="s">
        <v>22</v>
      </c>
      <c r="BK403" s="225">
        <f>ROUND(I403*H403,2)</f>
        <v>0</v>
      </c>
      <c r="BL403" s="18" t="s">
        <v>171</v>
      </c>
      <c r="BM403" s="224" t="s">
        <v>1403</v>
      </c>
    </row>
    <row r="404" s="2" customFormat="1">
      <c r="A404" s="39"/>
      <c r="B404" s="40"/>
      <c r="C404" s="41"/>
      <c r="D404" s="226" t="s">
        <v>173</v>
      </c>
      <c r="E404" s="41"/>
      <c r="F404" s="227" t="s">
        <v>1404</v>
      </c>
      <c r="G404" s="41"/>
      <c r="H404" s="41"/>
      <c r="I404" s="228"/>
      <c r="J404" s="41"/>
      <c r="K404" s="41"/>
      <c r="L404" s="45"/>
      <c r="M404" s="229"/>
      <c r="N404" s="230"/>
      <c r="O404" s="85"/>
      <c r="P404" s="85"/>
      <c r="Q404" s="85"/>
      <c r="R404" s="85"/>
      <c r="S404" s="85"/>
      <c r="T404" s="86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T404" s="18" t="s">
        <v>173</v>
      </c>
      <c r="AU404" s="18" t="s">
        <v>85</v>
      </c>
    </row>
    <row r="405" s="13" customFormat="1">
      <c r="A405" s="13"/>
      <c r="B405" s="231"/>
      <c r="C405" s="232"/>
      <c r="D405" s="226" t="s">
        <v>175</v>
      </c>
      <c r="E405" s="233" t="s">
        <v>20</v>
      </c>
      <c r="F405" s="234" t="s">
        <v>1362</v>
      </c>
      <c r="G405" s="232"/>
      <c r="H405" s="233" t="s">
        <v>20</v>
      </c>
      <c r="I405" s="235"/>
      <c r="J405" s="232"/>
      <c r="K405" s="232"/>
      <c r="L405" s="236"/>
      <c r="M405" s="237"/>
      <c r="N405" s="238"/>
      <c r="O405" s="238"/>
      <c r="P405" s="238"/>
      <c r="Q405" s="238"/>
      <c r="R405" s="238"/>
      <c r="S405" s="238"/>
      <c r="T405" s="239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0" t="s">
        <v>175</v>
      </c>
      <c r="AU405" s="240" t="s">
        <v>85</v>
      </c>
      <c r="AV405" s="13" t="s">
        <v>22</v>
      </c>
      <c r="AW405" s="13" t="s">
        <v>39</v>
      </c>
      <c r="AX405" s="13" t="s">
        <v>77</v>
      </c>
      <c r="AY405" s="240" t="s">
        <v>164</v>
      </c>
    </row>
    <row r="406" s="14" customFormat="1">
      <c r="A406" s="14"/>
      <c r="B406" s="241"/>
      <c r="C406" s="242"/>
      <c r="D406" s="226" t="s">
        <v>175</v>
      </c>
      <c r="E406" s="243" t="s">
        <v>20</v>
      </c>
      <c r="F406" s="244" t="s">
        <v>1400</v>
      </c>
      <c r="G406" s="242"/>
      <c r="H406" s="245">
        <v>114.788</v>
      </c>
      <c r="I406" s="246"/>
      <c r="J406" s="242"/>
      <c r="K406" s="242"/>
      <c r="L406" s="247"/>
      <c r="M406" s="248"/>
      <c r="N406" s="249"/>
      <c r="O406" s="249"/>
      <c r="P406" s="249"/>
      <c r="Q406" s="249"/>
      <c r="R406" s="249"/>
      <c r="S406" s="249"/>
      <c r="T406" s="250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1" t="s">
        <v>175</v>
      </c>
      <c r="AU406" s="251" t="s">
        <v>85</v>
      </c>
      <c r="AV406" s="14" t="s">
        <v>85</v>
      </c>
      <c r="AW406" s="14" t="s">
        <v>39</v>
      </c>
      <c r="AX406" s="14" t="s">
        <v>22</v>
      </c>
      <c r="AY406" s="251" t="s">
        <v>164</v>
      </c>
    </row>
    <row r="407" s="2" customFormat="1" ht="14.4" customHeight="1">
      <c r="A407" s="39"/>
      <c r="B407" s="40"/>
      <c r="C407" s="213" t="s">
        <v>591</v>
      </c>
      <c r="D407" s="213" t="s">
        <v>166</v>
      </c>
      <c r="E407" s="214" t="s">
        <v>1405</v>
      </c>
      <c r="F407" s="215" t="s">
        <v>1406</v>
      </c>
      <c r="G407" s="216" t="s">
        <v>273</v>
      </c>
      <c r="H407" s="217">
        <v>0.53200000000000003</v>
      </c>
      <c r="I407" s="218"/>
      <c r="J407" s="219">
        <f>ROUND(I407*H407,2)</f>
        <v>0</v>
      </c>
      <c r="K407" s="215" t="s">
        <v>170</v>
      </c>
      <c r="L407" s="45"/>
      <c r="M407" s="220" t="s">
        <v>20</v>
      </c>
      <c r="N407" s="221" t="s">
        <v>48</v>
      </c>
      <c r="O407" s="85"/>
      <c r="P407" s="222">
        <f>O407*H407</f>
        <v>0</v>
      </c>
      <c r="Q407" s="222">
        <v>1.09528</v>
      </c>
      <c r="R407" s="222">
        <f>Q407*H407</f>
        <v>0.58268896000000003</v>
      </c>
      <c r="S407" s="222">
        <v>0</v>
      </c>
      <c r="T407" s="223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24" t="s">
        <v>171</v>
      </c>
      <c r="AT407" s="224" t="s">
        <v>166</v>
      </c>
      <c r="AU407" s="224" t="s">
        <v>85</v>
      </c>
      <c r="AY407" s="18" t="s">
        <v>164</v>
      </c>
      <c r="BE407" s="225">
        <f>IF(N407="základní",J407,0)</f>
        <v>0</v>
      </c>
      <c r="BF407" s="225">
        <f>IF(N407="snížená",J407,0)</f>
        <v>0</v>
      </c>
      <c r="BG407" s="225">
        <f>IF(N407="zákl. přenesená",J407,0)</f>
        <v>0</v>
      </c>
      <c r="BH407" s="225">
        <f>IF(N407="sníž. přenesená",J407,0)</f>
        <v>0</v>
      </c>
      <c r="BI407" s="225">
        <f>IF(N407="nulová",J407,0)</f>
        <v>0</v>
      </c>
      <c r="BJ407" s="18" t="s">
        <v>22</v>
      </c>
      <c r="BK407" s="225">
        <f>ROUND(I407*H407,2)</f>
        <v>0</v>
      </c>
      <c r="BL407" s="18" t="s">
        <v>171</v>
      </c>
      <c r="BM407" s="224" t="s">
        <v>1407</v>
      </c>
    </row>
    <row r="408" s="2" customFormat="1">
      <c r="A408" s="39"/>
      <c r="B408" s="40"/>
      <c r="C408" s="41"/>
      <c r="D408" s="226" t="s">
        <v>173</v>
      </c>
      <c r="E408" s="41"/>
      <c r="F408" s="227" t="s">
        <v>1408</v>
      </c>
      <c r="G408" s="41"/>
      <c r="H408" s="41"/>
      <c r="I408" s="228"/>
      <c r="J408" s="41"/>
      <c r="K408" s="41"/>
      <c r="L408" s="45"/>
      <c r="M408" s="229"/>
      <c r="N408" s="230"/>
      <c r="O408" s="85"/>
      <c r="P408" s="85"/>
      <c r="Q408" s="85"/>
      <c r="R408" s="85"/>
      <c r="S408" s="85"/>
      <c r="T408" s="86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T408" s="18" t="s">
        <v>173</v>
      </c>
      <c r="AU408" s="18" t="s">
        <v>85</v>
      </c>
    </row>
    <row r="409" s="13" customFormat="1">
      <c r="A409" s="13"/>
      <c r="B409" s="231"/>
      <c r="C409" s="232"/>
      <c r="D409" s="226" t="s">
        <v>175</v>
      </c>
      <c r="E409" s="233" t="s">
        <v>20</v>
      </c>
      <c r="F409" s="234" t="s">
        <v>1362</v>
      </c>
      <c r="G409" s="232"/>
      <c r="H409" s="233" t="s">
        <v>20</v>
      </c>
      <c r="I409" s="235"/>
      <c r="J409" s="232"/>
      <c r="K409" s="232"/>
      <c r="L409" s="236"/>
      <c r="M409" s="237"/>
      <c r="N409" s="238"/>
      <c r="O409" s="238"/>
      <c r="P409" s="238"/>
      <c r="Q409" s="238"/>
      <c r="R409" s="238"/>
      <c r="S409" s="238"/>
      <c r="T409" s="239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0" t="s">
        <v>175</v>
      </c>
      <c r="AU409" s="240" t="s">
        <v>85</v>
      </c>
      <c r="AV409" s="13" t="s">
        <v>22</v>
      </c>
      <c r="AW409" s="13" t="s">
        <v>39</v>
      </c>
      <c r="AX409" s="13" t="s">
        <v>77</v>
      </c>
      <c r="AY409" s="240" t="s">
        <v>164</v>
      </c>
    </row>
    <row r="410" s="14" customFormat="1">
      <c r="A410" s="14"/>
      <c r="B410" s="241"/>
      <c r="C410" s="242"/>
      <c r="D410" s="226" t="s">
        <v>175</v>
      </c>
      <c r="E410" s="243" t="s">
        <v>20</v>
      </c>
      <c r="F410" s="244" t="s">
        <v>1409</v>
      </c>
      <c r="G410" s="242"/>
      <c r="H410" s="245">
        <v>0.53200000000000003</v>
      </c>
      <c r="I410" s="246"/>
      <c r="J410" s="242"/>
      <c r="K410" s="242"/>
      <c r="L410" s="247"/>
      <c r="M410" s="248"/>
      <c r="N410" s="249"/>
      <c r="O410" s="249"/>
      <c r="P410" s="249"/>
      <c r="Q410" s="249"/>
      <c r="R410" s="249"/>
      <c r="S410" s="249"/>
      <c r="T410" s="250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51" t="s">
        <v>175</v>
      </c>
      <c r="AU410" s="251" t="s">
        <v>85</v>
      </c>
      <c r="AV410" s="14" t="s">
        <v>85</v>
      </c>
      <c r="AW410" s="14" t="s">
        <v>39</v>
      </c>
      <c r="AX410" s="14" t="s">
        <v>22</v>
      </c>
      <c r="AY410" s="251" t="s">
        <v>164</v>
      </c>
    </row>
    <row r="411" s="2" customFormat="1" ht="14.4" customHeight="1">
      <c r="A411" s="39"/>
      <c r="B411" s="40"/>
      <c r="C411" s="213" t="s">
        <v>597</v>
      </c>
      <c r="D411" s="213" t="s">
        <v>166</v>
      </c>
      <c r="E411" s="214" t="s">
        <v>1410</v>
      </c>
      <c r="F411" s="215" t="s">
        <v>1411</v>
      </c>
      <c r="G411" s="216" t="s">
        <v>273</v>
      </c>
      <c r="H411" s="217">
        <v>1.1180000000000001</v>
      </c>
      <c r="I411" s="218"/>
      <c r="J411" s="219">
        <f>ROUND(I411*H411,2)</f>
        <v>0</v>
      </c>
      <c r="K411" s="215" t="s">
        <v>170</v>
      </c>
      <c r="L411" s="45"/>
      <c r="M411" s="220" t="s">
        <v>20</v>
      </c>
      <c r="N411" s="221" t="s">
        <v>48</v>
      </c>
      <c r="O411" s="85"/>
      <c r="P411" s="222">
        <f>O411*H411</f>
        <v>0</v>
      </c>
      <c r="Q411" s="222">
        <v>1.03955</v>
      </c>
      <c r="R411" s="222">
        <f>Q411*H411</f>
        <v>1.1622169</v>
      </c>
      <c r="S411" s="222">
        <v>0</v>
      </c>
      <c r="T411" s="223">
        <f>S411*H411</f>
        <v>0</v>
      </c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R411" s="224" t="s">
        <v>171</v>
      </c>
      <c r="AT411" s="224" t="s">
        <v>166</v>
      </c>
      <c r="AU411" s="224" t="s">
        <v>85</v>
      </c>
      <c r="AY411" s="18" t="s">
        <v>164</v>
      </c>
      <c r="BE411" s="225">
        <f>IF(N411="základní",J411,0)</f>
        <v>0</v>
      </c>
      <c r="BF411" s="225">
        <f>IF(N411="snížená",J411,0)</f>
        <v>0</v>
      </c>
      <c r="BG411" s="225">
        <f>IF(N411="zákl. přenesená",J411,0)</f>
        <v>0</v>
      </c>
      <c r="BH411" s="225">
        <f>IF(N411="sníž. přenesená",J411,0)</f>
        <v>0</v>
      </c>
      <c r="BI411" s="225">
        <f>IF(N411="nulová",J411,0)</f>
        <v>0</v>
      </c>
      <c r="BJ411" s="18" t="s">
        <v>22</v>
      </c>
      <c r="BK411" s="225">
        <f>ROUND(I411*H411,2)</f>
        <v>0</v>
      </c>
      <c r="BL411" s="18" t="s">
        <v>171</v>
      </c>
      <c r="BM411" s="224" t="s">
        <v>1412</v>
      </c>
    </row>
    <row r="412" s="2" customFormat="1">
      <c r="A412" s="39"/>
      <c r="B412" s="40"/>
      <c r="C412" s="41"/>
      <c r="D412" s="226" t="s">
        <v>173</v>
      </c>
      <c r="E412" s="41"/>
      <c r="F412" s="227" t="s">
        <v>1413</v>
      </c>
      <c r="G412" s="41"/>
      <c r="H412" s="41"/>
      <c r="I412" s="228"/>
      <c r="J412" s="41"/>
      <c r="K412" s="41"/>
      <c r="L412" s="45"/>
      <c r="M412" s="229"/>
      <c r="N412" s="230"/>
      <c r="O412" s="85"/>
      <c r="P412" s="85"/>
      <c r="Q412" s="85"/>
      <c r="R412" s="85"/>
      <c r="S412" s="85"/>
      <c r="T412" s="86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T412" s="18" t="s">
        <v>173</v>
      </c>
      <c r="AU412" s="18" t="s">
        <v>85</v>
      </c>
    </row>
    <row r="413" s="13" customFormat="1">
      <c r="A413" s="13"/>
      <c r="B413" s="231"/>
      <c r="C413" s="232"/>
      <c r="D413" s="226" t="s">
        <v>175</v>
      </c>
      <c r="E413" s="233" t="s">
        <v>20</v>
      </c>
      <c r="F413" s="234" t="s">
        <v>1362</v>
      </c>
      <c r="G413" s="232"/>
      <c r="H413" s="233" t="s">
        <v>20</v>
      </c>
      <c r="I413" s="235"/>
      <c r="J413" s="232"/>
      <c r="K413" s="232"/>
      <c r="L413" s="236"/>
      <c r="M413" s="237"/>
      <c r="N413" s="238"/>
      <c r="O413" s="238"/>
      <c r="P413" s="238"/>
      <c r="Q413" s="238"/>
      <c r="R413" s="238"/>
      <c r="S413" s="238"/>
      <c r="T413" s="239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40" t="s">
        <v>175</v>
      </c>
      <c r="AU413" s="240" t="s">
        <v>85</v>
      </c>
      <c r="AV413" s="13" t="s">
        <v>22</v>
      </c>
      <c r="AW413" s="13" t="s">
        <v>39</v>
      </c>
      <c r="AX413" s="13" t="s">
        <v>77</v>
      </c>
      <c r="AY413" s="240" t="s">
        <v>164</v>
      </c>
    </row>
    <row r="414" s="13" customFormat="1">
      <c r="A414" s="13"/>
      <c r="B414" s="231"/>
      <c r="C414" s="232"/>
      <c r="D414" s="226" t="s">
        <v>175</v>
      </c>
      <c r="E414" s="233" t="s">
        <v>20</v>
      </c>
      <c r="F414" s="234" t="s">
        <v>1414</v>
      </c>
      <c r="G414" s="232"/>
      <c r="H414" s="233" t="s">
        <v>20</v>
      </c>
      <c r="I414" s="235"/>
      <c r="J414" s="232"/>
      <c r="K414" s="232"/>
      <c r="L414" s="236"/>
      <c r="M414" s="237"/>
      <c r="N414" s="238"/>
      <c r="O414" s="238"/>
      <c r="P414" s="238"/>
      <c r="Q414" s="238"/>
      <c r="R414" s="238"/>
      <c r="S414" s="238"/>
      <c r="T414" s="239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0" t="s">
        <v>175</v>
      </c>
      <c r="AU414" s="240" t="s">
        <v>85</v>
      </c>
      <c r="AV414" s="13" t="s">
        <v>22</v>
      </c>
      <c r="AW414" s="13" t="s">
        <v>39</v>
      </c>
      <c r="AX414" s="13" t="s">
        <v>77</v>
      </c>
      <c r="AY414" s="240" t="s">
        <v>164</v>
      </c>
    </row>
    <row r="415" s="14" customFormat="1">
      <c r="A415" s="14"/>
      <c r="B415" s="241"/>
      <c r="C415" s="242"/>
      <c r="D415" s="226" t="s">
        <v>175</v>
      </c>
      <c r="E415" s="243" t="s">
        <v>20</v>
      </c>
      <c r="F415" s="244" t="s">
        <v>1415</v>
      </c>
      <c r="G415" s="242"/>
      <c r="H415" s="245">
        <v>162.00200000000001</v>
      </c>
      <c r="I415" s="246"/>
      <c r="J415" s="242"/>
      <c r="K415" s="242"/>
      <c r="L415" s="247"/>
      <c r="M415" s="248"/>
      <c r="N415" s="249"/>
      <c r="O415" s="249"/>
      <c r="P415" s="249"/>
      <c r="Q415" s="249"/>
      <c r="R415" s="249"/>
      <c r="S415" s="249"/>
      <c r="T415" s="250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1" t="s">
        <v>175</v>
      </c>
      <c r="AU415" s="251" t="s">
        <v>85</v>
      </c>
      <c r="AV415" s="14" t="s">
        <v>85</v>
      </c>
      <c r="AW415" s="14" t="s">
        <v>39</v>
      </c>
      <c r="AX415" s="14" t="s">
        <v>77</v>
      </c>
      <c r="AY415" s="251" t="s">
        <v>164</v>
      </c>
    </row>
    <row r="416" s="13" customFormat="1">
      <c r="A416" s="13"/>
      <c r="B416" s="231"/>
      <c r="C416" s="232"/>
      <c r="D416" s="226" t="s">
        <v>175</v>
      </c>
      <c r="E416" s="233" t="s">
        <v>20</v>
      </c>
      <c r="F416" s="234" t="s">
        <v>1416</v>
      </c>
      <c r="G416" s="232"/>
      <c r="H416" s="233" t="s">
        <v>20</v>
      </c>
      <c r="I416" s="235"/>
      <c r="J416" s="232"/>
      <c r="K416" s="232"/>
      <c r="L416" s="236"/>
      <c r="M416" s="237"/>
      <c r="N416" s="238"/>
      <c r="O416" s="238"/>
      <c r="P416" s="238"/>
      <c r="Q416" s="238"/>
      <c r="R416" s="238"/>
      <c r="S416" s="238"/>
      <c r="T416" s="239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40" t="s">
        <v>175</v>
      </c>
      <c r="AU416" s="240" t="s">
        <v>85</v>
      </c>
      <c r="AV416" s="13" t="s">
        <v>22</v>
      </c>
      <c r="AW416" s="13" t="s">
        <v>39</v>
      </c>
      <c r="AX416" s="13" t="s">
        <v>77</v>
      </c>
      <c r="AY416" s="240" t="s">
        <v>164</v>
      </c>
    </row>
    <row r="417" s="14" customFormat="1">
      <c r="A417" s="14"/>
      <c r="B417" s="241"/>
      <c r="C417" s="242"/>
      <c r="D417" s="226" t="s">
        <v>175</v>
      </c>
      <c r="E417" s="243" t="s">
        <v>20</v>
      </c>
      <c r="F417" s="244" t="s">
        <v>1417</v>
      </c>
      <c r="G417" s="242"/>
      <c r="H417" s="245">
        <v>50.256</v>
      </c>
      <c r="I417" s="246"/>
      <c r="J417" s="242"/>
      <c r="K417" s="242"/>
      <c r="L417" s="247"/>
      <c r="M417" s="248"/>
      <c r="N417" s="249"/>
      <c r="O417" s="249"/>
      <c r="P417" s="249"/>
      <c r="Q417" s="249"/>
      <c r="R417" s="249"/>
      <c r="S417" s="249"/>
      <c r="T417" s="250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1" t="s">
        <v>175</v>
      </c>
      <c r="AU417" s="251" t="s">
        <v>85</v>
      </c>
      <c r="AV417" s="14" t="s">
        <v>85</v>
      </c>
      <c r="AW417" s="14" t="s">
        <v>39</v>
      </c>
      <c r="AX417" s="14" t="s">
        <v>77</v>
      </c>
      <c r="AY417" s="251" t="s">
        <v>164</v>
      </c>
    </row>
    <row r="418" s="15" customFormat="1">
      <c r="A418" s="15"/>
      <c r="B418" s="252"/>
      <c r="C418" s="253"/>
      <c r="D418" s="226" t="s">
        <v>175</v>
      </c>
      <c r="E418" s="254" t="s">
        <v>20</v>
      </c>
      <c r="F418" s="255" t="s">
        <v>225</v>
      </c>
      <c r="G418" s="253"/>
      <c r="H418" s="256">
        <v>212.25800000000001</v>
      </c>
      <c r="I418" s="257"/>
      <c r="J418" s="253"/>
      <c r="K418" s="253"/>
      <c r="L418" s="258"/>
      <c r="M418" s="259"/>
      <c r="N418" s="260"/>
      <c r="O418" s="260"/>
      <c r="P418" s="260"/>
      <c r="Q418" s="260"/>
      <c r="R418" s="260"/>
      <c r="S418" s="260"/>
      <c r="T418" s="261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T418" s="262" t="s">
        <v>175</v>
      </c>
      <c r="AU418" s="262" t="s">
        <v>85</v>
      </c>
      <c r="AV418" s="15" t="s">
        <v>171</v>
      </c>
      <c r="AW418" s="15" t="s">
        <v>39</v>
      </c>
      <c r="AX418" s="15" t="s">
        <v>77</v>
      </c>
      <c r="AY418" s="262" t="s">
        <v>164</v>
      </c>
    </row>
    <row r="419" s="13" customFormat="1">
      <c r="A419" s="13"/>
      <c r="B419" s="231"/>
      <c r="C419" s="232"/>
      <c r="D419" s="226" t="s">
        <v>175</v>
      </c>
      <c r="E419" s="233" t="s">
        <v>20</v>
      </c>
      <c r="F419" s="234" t="s">
        <v>1418</v>
      </c>
      <c r="G419" s="232"/>
      <c r="H419" s="233" t="s">
        <v>20</v>
      </c>
      <c r="I419" s="235"/>
      <c r="J419" s="232"/>
      <c r="K419" s="232"/>
      <c r="L419" s="236"/>
      <c r="M419" s="237"/>
      <c r="N419" s="238"/>
      <c r="O419" s="238"/>
      <c r="P419" s="238"/>
      <c r="Q419" s="238"/>
      <c r="R419" s="238"/>
      <c r="S419" s="238"/>
      <c r="T419" s="239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0" t="s">
        <v>175</v>
      </c>
      <c r="AU419" s="240" t="s">
        <v>85</v>
      </c>
      <c r="AV419" s="13" t="s">
        <v>22</v>
      </c>
      <c r="AW419" s="13" t="s">
        <v>39</v>
      </c>
      <c r="AX419" s="13" t="s">
        <v>77</v>
      </c>
      <c r="AY419" s="240" t="s">
        <v>164</v>
      </c>
    </row>
    <row r="420" s="14" customFormat="1">
      <c r="A420" s="14"/>
      <c r="B420" s="241"/>
      <c r="C420" s="242"/>
      <c r="D420" s="226" t="s">
        <v>175</v>
      </c>
      <c r="E420" s="243" t="s">
        <v>20</v>
      </c>
      <c r="F420" s="244" t="s">
        <v>1419</v>
      </c>
      <c r="G420" s="242"/>
      <c r="H420" s="245">
        <v>-212.25800000000001</v>
      </c>
      <c r="I420" s="246"/>
      <c r="J420" s="242"/>
      <c r="K420" s="242"/>
      <c r="L420" s="247"/>
      <c r="M420" s="248"/>
      <c r="N420" s="249"/>
      <c r="O420" s="249"/>
      <c r="P420" s="249"/>
      <c r="Q420" s="249"/>
      <c r="R420" s="249"/>
      <c r="S420" s="249"/>
      <c r="T420" s="250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1" t="s">
        <v>175</v>
      </c>
      <c r="AU420" s="251" t="s">
        <v>85</v>
      </c>
      <c r="AV420" s="14" t="s">
        <v>85</v>
      </c>
      <c r="AW420" s="14" t="s">
        <v>39</v>
      </c>
      <c r="AX420" s="14" t="s">
        <v>77</v>
      </c>
      <c r="AY420" s="251" t="s">
        <v>164</v>
      </c>
    </row>
    <row r="421" s="13" customFormat="1">
      <c r="A421" s="13"/>
      <c r="B421" s="231"/>
      <c r="C421" s="232"/>
      <c r="D421" s="226" t="s">
        <v>175</v>
      </c>
      <c r="E421" s="233" t="s">
        <v>20</v>
      </c>
      <c r="F421" s="234" t="s">
        <v>1420</v>
      </c>
      <c r="G421" s="232"/>
      <c r="H421" s="233" t="s">
        <v>20</v>
      </c>
      <c r="I421" s="235"/>
      <c r="J421" s="232"/>
      <c r="K421" s="232"/>
      <c r="L421" s="236"/>
      <c r="M421" s="237"/>
      <c r="N421" s="238"/>
      <c r="O421" s="238"/>
      <c r="P421" s="238"/>
      <c r="Q421" s="238"/>
      <c r="R421" s="238"/>
      <c r="S421" s="238"/>
      <c r="T421" s="239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0" t="s">
        <v>175</v>
      </c>
      <c r="AU421" s="240" t="s">
        <v>85</v>
      </c>
      <c r="AV421" s="13" t="s">
        <v>22</v>
      </c>
      <c r="AW421" s="13" t="s">
        <v>39</v>
      </c>
      <c r="AX421" s="13" t="s">
        <v>77</v>
      </c>
      <c r="AY421" s="240" t="s">
        <v>164</v>
      </c>
    </row>
    <row r="422" s="14" customFormat="1">
      <c r="A422" s="14"/>
      <c r="B422" s="241"/>
      <c r="C422" s="242"/>
      <c r="D422" s="226" t="s">
        <v>175</v>
      </c>
      <c r="E422" s="243" t="s">
        <v>20</v>
      </c>
      <c r="F422" s="244" t="s">
        <v>1421</v>
      </c>
      <c r="G422" s="242"/>
      <c r="H422" s="245">
        <v>1.1180000000000001</v>
      </c>
      <c r="I422" s="246"/>
      <c r="J422" s="242"/>
      <c r="K422" s="242"/>
      <c r="L422" s="247"/>
      <c r="M422" s="248"/>
      <c r="N422" s="249"/>
      <c r="O422" s="249"/>
      <c r="P422" s="249"/>
      <c r="Q422" s="249"/>
      <c r="R422" s="249"/>
      <c r="S422" s="249"/>
      <c r="T422" s="250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1" t="s">
        <v>175</v>
      </c>
      <c r="AU422" s="251" t="s">
        <v>85</v>
      </c>
      <c r="AV422" s="14" t="s">
        <v>85</v>
      </c>
      <c r="AW422" s="14" t="s">
        <v>39</v>
      </c>
      <c r="AX422" s="14" t="s">
        <v>22</v>
      </c>
      <c r="AY422" s="251" t="s">
        <v>164</v>
      </c>
    </row>
    <row r="423" s="2" customFormat="1" ht="14.4" customHeight="1">
      <c r="A423" s="39"/>
      <c r="B423" s="40"/>
      <c r="C423" s="213" t="s">
        <v>603</v>
      </c>
      <c r="D423" s="213" t="s">
        <v>166</v>
      </c>
      <c r="E423" s="214" t="s">
        <v>1422</v>
      </c>
      <c r="F423" s="215" t="s">
        <v>1423</v>
      </c>
      <c r="G423" s="216" t="s">
        <v>434</v>
      </c>
      <c r="H423" s="217">
        <v>6</v>
      </c>
      <c r="I423" s="218"/>
      <c r="J423" s="219">
        <f>ROUND(I423*H423,2)</f>
        <v>0</v>
      </c>
      <c r="K423" s="215" t="s">
        <v>170</v>
      </c>
      <c r="L423" s="45"/>
      <c r="M423" s="220" t="s">
        <v>20</v>
      </c>
      <c r="N423" s="221" t="s">
        <v>48</v>
      </c>
      <c r="O423" s="85"/>
      <c r="P423" s="222">
        <f>O423*H423</f>
        <v>0</v>
      </c>
      <c r="Q423" s="222">
        <v>0.20716000000000001</v>
      </c>
      <c r="R423" s="222">
        <f>Q423*H423</f>
        <v>1.2429600000000001</v>
      </c>
      <c r="S423" s="222">
        <v>0</v>
      </c>
      <c r="T423" s="223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24" t="s">
        <v>171</v>
      </c>
      <c r="AT423" s="224" t="s">
        <v>166</v>
      </c>
      <c r="AU423" s="224" t="s">
        <v>85</v>
      </c>
      <c r="AY423" s="18" t="s">
        <v>164</v>
      </c>
      <c r="BE423" s="225">
        <f>IF(N423="základní",J423,0)</f>
        <v>0</v>
      </c>
      <c r="BF423" s="225">
        <f>IF(N423="snížená",J423,0)</f>
        <v>0</v>
      </c>
      <c r="BG423" s="225">
        <f>IF(N423="zákl. přenesená",J423,0)</f>
        <v>0</v>
      </c>
      <c r="BH423" s="225">
        <f>IF(N423="sníž. přenesená",J423,0)</f>
        <v>0</v>
      </c>
      <c r="BI423" s="225">
        <f>IF(N423="nulová",J423,0)</f>
        <v>0</v>
      </c>
      <c r="BJ423" s="18" t="s">
        <v>22</v>
      </c>
      <c r="BK423" s="225">
        <f>ROUND(I423*H423,2)</f>
        <v>0</v>
      </c>
      <c r="BL423" s="18" t="s">
        <v>171</v>
      </c>
      <c r="BM423" s="224" t="s">
        <v>1424</v>
      </c>
    </row>
    <row r="424" s="2" customFormat="1">
      <c r="A424" s="39"/>
      <c r="B424" s="40"/>
      <c r="C424" s="41"/>
      <c r="D424" s="226" t="s">
        <v>173</v>
      </c>
      <c r="E424" s="41"/>
      <c r="F424" s="227" t="s">
        <v>1425</v>
      </c>
      <c r="G424" s="41"/>
      <c r="H424" s="41"/>
      <c r="I424" s="228"/>
      <c r="J424" s="41"/>
      <c r="K424" s="41"/>
      <c r="L424" s="45"/>
      <c r="M424" s="229"/>
      <c r="N424" s="230"/>
      <c r="O424" s="85"/>
      <c r="P424" s="85"/>
      <c r="Q424" s="85"/>
      <c r="R424" s="85"/>
      <c r="S424" s="85"/>
      <c r="T424" s="86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T424" s="18" t="s">
        <v>173</v>
      </c>
      <c r="AU424" s="18" t="s">
        <v>85</v>
      </c>
    </row>
    <row r="425" s="13" customFormat="1">
      <c r="A425" s="13"/>
      <c r="B425" s="231"/>
      <c r="C425" s="232"/>
      <c r="D425" s="226" t="s">
        <v>175</v>
      </c>
      <c r="E425" s="233" t="s">
        <v>20</v>
      </c>
      <c r="F425" s="234" t="s">
        <v>1426</v>
      </c>
      <c r="G425" s="232"/>
      <c r="H425" s="233" t="s">
        <v>20</v>
      </c>
      <c r="I425" s="235"/>
      <c r="J425" s="232"/>
      <c r="K425" s="232"/>
      <c r="L425" s="236"/>
      <c r="M425" s="237"/>
      <c r="N425" s="238"/>
      <c r="O425" s="238"/>
      <c r="P425" s="238"/>
      <c r="Q425" s="238"/>
      <c r="R425" s="238"/>
      <c r="S425" s="238"/>
      <c r="T425" s="239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0" t="s">
        <v>175</v>
      </c>
      <c r="AU425" s="240" t="s">
        <v>85</v>
      </c>
      <c r="AV425" s="13" t="s">
        <v>22</v>
      </c>
      <c r="AW425" s="13" t="s">
        <v>39</v>
      </c>
      <c r="AX425" s="13" t="s">
        <v>77</v>
      </c>
      <c r="AY425" s="240" t="s">
        <v>164</v>
      </c>
    </row>
    <row r="426" s="14" customFormat="1">
      <c r="A426" s="14"/>
      <c r="B426" s="241"/>
      <c r="C426" s="242"/>
      <c r="D426" s="226" t="s">
        <v>175</v>
      </c>
      <c r="E426" s="243" t="s">
        <v>20</v>
      </c>
      <c r="F426" s="244" t="s">
        <v>208</v>
      </c>
      <c r="G426" s="242"/>
      <c r="H426" s="245">
        <v>6</v>
      </c>
      <c r="I426" s="246"/>
      <c r="J426" s="242"/>
      <c r="K426" s="242"/>
      <c r="L426" s="247"/>
      <c r="M426" s="248"/>
      <c r="N426" s="249"/>
      <c r="O426" s="249"/>
      <c r="P426" s="249"/>
      <c r="Q426" s="249"/>
      <c r="R426" s="249"/>
      <c r="S426" s="249"/>
      <c r="T426" s="250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1" t="s">
        <v>175</v>
      </c>
      <c r="AU426" s="251" t="s">
        <v>85</v>
      </c>
      <c r="AV426" s="14" t="s">
        <v>85</v>
      </c>
      <c r="AW426" s="14" t="s">
        <v>39</v>
      </c>
      <c r="AX426" s="14" t="s">
        <v>22</v>
      </c>
      <c r="AY426" s="251" t="s">
        <v>164</v>
      </c>
    </row>
    <row r="427" s="2" customFormat="1" ht="14.4" customHeight="1">
      <c r="A427" s="39"/>
      <c r="B427" s="40"/>
      <c r="C427" s="263" t="s">
        <v>608</v>
      </c>
      <c r="D427" s="263" t="s">
        <v>270</v>
      </c>
      <c r="E427" s="264" t="s">
        <v>1427</v>
      </c>
      <c r="F427" s="265" t="s">
        <v>1428</v>
      </c>
      <c r="G427" s="266" t="s">
        <v>434</v>
      </c>
      <c r="H427" s="267">
        <v>6</v>
      </c>
      <c r="I427" s="268"/>
      <c r="J427" s="269">
        <f>ROUND(I427*H427,2)</f>
        <v>0</v>
      </c>
      <c r="K427" s="265" t="s">
        <v>170</v>
      </c>
      <c r="L427" s="270"/>
      <c r="M427" s="271" t="s">
        <v>20</v>
      </c>
      <c r="N427" s="272" t="s">
        <v>48</v>
      </c>
      <c r="O427" s="85"/>
      <c r="P427" s="222">
        <f>O427*H427</f>
        <v>0</v>
      </c>
      <c r="Q427" s="222">
        <v>5.1500000000000004</v>
      </c>
      <c r="R427" s="222">
        <f>Q427*H427</f>
        <v>30.900000000000002</v>
      </c>
      <c r="S427" s="222">
        <v>0</v>
      </c>
      <c r="T427" s="223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24" t="s">
        <v>226</v>
      </c>
      <c r="AT427" s="224" t="s">
        <v>270</v>
      </c>
      <c r="AU427" s="224" t="s">
        <v>85</v>
      </c>
      <c r="AY427" s="18" t="s">
        <v>164</v>
      </c>
      <c r="BE427" s="225">
        <f>IF(N427="základní",J427,0)</f>
        <v>0</v>
      </c>
      <c r="BF427" s="225">
        <f>IF(N427="snížená",J427,0)</f>
        <v>0</v>
      </c>
      <c r="BG427" s="225">
        <f>IF(N427="zákl. přenesená",J427,0)</f>
        <v>0</v>
      </c>
      <c r="BH427" s="225">
        <f>IF(N427="sníž. přenesená",J427,0)</f>
        <v>0</v>
      </c>
      <c r="BI427" s="225">
        <f>IF(N427="nulová",J427,0)</f>
        <v>0</v>
      </c>
      <c r="BJ427" s="18" t="s">
        <v>22</v>
      </c>
      <c r="BK427" s="225">
        <f>ROUND(I427*H427,2)</f>
        <v>0</v>
      </c>
      <c r="BL427" s="18" t="s">
        <v>171</v>
      </c>
      <c r="BM427" s="224" t="s">
        <v>1429</v>
      </c>
    </row>
    <row r="428" s="2" customFormat="1">
      <c r="A428" s="39"/>
      <c r="B428" s="40"/>
      <c r="C428" s="41"/>
      <c r="D428" s="226" t="s">
        <v>173</v>
      </c>
      <c r="E428" s="41"/>
      <c r="F428" s="227" t="s">
        <v>1428</v>
      </c>
      <c r="G428" s="41"/>
      <c r="H428" s="41"/>
      <c r="I428" s="228"/>
      <c r="J428" s="41"/>
      <c r="K428" s="41"/>
      <c r="L428" s="45"/>
      <c r="M428" s="229"/>
      <c r="N428" s="230"/>
      <c r="O428" s="85"/>
      <c r="P428" s="85"/>
      <c r="Q428" s="85"/>
      <c r="R428" s="85"/>
      <c r="S428" s="85"/>
      <c r="T428" s="86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T428" s="18" t="s">
        <v>173</v>
      </c>
      <c r="AU428" s="18" t="s">
        <v>85</v>
      </c>
    </row>
    <row r="429" s="13" customFormat="1">
      <c r="A429" s="13"/>
      <c r="B429" s="231"/>
      <c r="C429" s="232"/>
      <c r="D429" s="226" t="s">
        <v>175</v>
      </c>
      <c r="E429" s="233" t="s">
        <v>20</v>
      </c>
      <c r="F429" s="234" t="s">
        <v>1426</v>
      </c>
      <c r="G429" s="232"/>
      <c r="H429" s="233" t="s">
        <v>20</v>
      </c>
      <c r="I429" s="235"/>
      <c r="J429" s="232"/>
      <c r="K429" s="232"/>
      <c r="L429" s="236"/>
      <c r="M429" s="237"/>
      <c r="N429" s="238"/>
      <c r="O429" s="238"/>
      <c r="P429" s="238"/>
      <c r="Q429" s="238"/>
      <c r="R429" s="238"/>
      <c r="S429" s="238"/>
      <c r="T429" s="239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0" t="s">
        <v>175</v>
      </c>
      <c r="AU429" s="240" t="s">
        <v>85</v>
      </c>
      <c r="AV429" s="13" t="s">
        <v>22</v>
      </c>
      <c r="AW429" s="13" t="s">
        <v>39</v>
      </c>
      <c r="AX429" s="13" t="s">
        <v>77</v>
      </c>
      <c r="AY429" s="240" t="s">
        <v>164</v>
      </c>
    </row>
    <row r="430" s="14" customFormat="1">
      <c r="A430" s="14"/>
      <c r="B430" s="241"/>
      <c r="C430" s="242"/>
      <c r="D430" s="226" t="s">
        <v>175</v>
      </c>
      <c r="E430" s="243" t="s">
        <v>20</v>
      </c>
      <c r="F430" s="244" t="s">
        <v>208</v>
      </c>
      <c r="G430" s="242"/>
      <c r="H430" s="245">
        <v>6</v>
      </c>
      <c r="I430" s="246"/>
      <c r="J430" s="242"/>
      <c r="K430" s="242"/>
      <c r="L430" s="247"/>
      <c r="M430" s="248"/>
      <c r="N430" s="249"/>
      <c r="O430" s="249"/>
      <c r="P430" s="249"/>
      <c r="Q430" s="249"/>
      <c r="R430" s="249"/>
      <c r="S430" s="249"/>
      <c r="T430" s="250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51" t="s">
        <v>175</v>
      </c>
      <c r="AU430" s="251" t="s">
        <v>85</v>
      </c>
      <c r="AV430" s="14" t="s">
        <v>85</v>
      </c>
      <c r="AW430" s="14" t="s">
        <v>39</v>
      </c>
      <c r="AX430" s="14" t="s">
        <v>22</v>
      </c>
      <c r="AY430" s="251" t="s">
        <v>164</v>
      </c>
    </row>
    <row r="431" s="12" customFormat="1" ht="22.8" customHeight="1">
      <c r="A431" s="12"/>
      <c r="B431" s="197"/>
      <c r="C431" s="198"/>
      <c r="D431" s="199" t="s">
        <v>76</v>
      </c>
      <c r="E431" s="211" t="s">
        <v>171</v>
      </c>
      <c r="F431" s="211" t="s">
        <v>436</v>
      </c>
      <c r="G431" s="198"/>
      <c r="H431" s="198"/>
      <c r="I431" s="201"/>
      <c r="J431" s="212">
        <f>BK431</f>
        <v>0</v>
      </c>
      <c r="K431" s="198"/>
      <c r="L431" s="203"/>
      <c r="M431" s="204"/>
      <c r="N431" s="205"/>
      <c r="O431" s="205"/>
      <c r="P431" s="206">
        <f>SUM(P432:P489)</f>
        <v>0</v>
      </c>
      <c r="Q431" s="205"/>
      <c r="R431" s="206">
        <f>SUM(R432:R489)</f>
        <v>282.42553755</v>
      </c>
      <c r="S431" s="205"/>
      <c r="T431" s="207">
        <f>SUM(T432:T489)</f>
        <v>0</v>
      </c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R431" s="208" t="s">
        <v>22</v>
      </c>
      <c r="AT431" s="209" t="s">
        <v>76</v>
      </c>
      <c r="AU431" s="209" t="s">
        <v>22</v>
      </c>
      <c r="AY431" s="208" t="s">
        <v>164</v>
      </c>
      <c r="BK431" s="210">
        <f>SUM(BK432:BK489)</f>
        <v>0</v>
      </c>
    </row>
    <row r="432" s="2" customFormat="1" ht="14.4" customHeight="1">
      <c r="A432" s="39"/>
      <c r="B432" s="40"/>
      <c r="C432" s="213" t="s">
        <v>612</v>
      </c>
      <c r="D432" s="213" t="s">
        <v>166</v>
      </c>
      <c r="E432" s="214" t="s">
        <v>438</v>
      </c>
      <c r="F432" s="215" t="s">
        <v>439</v>
      </c>
      <c r="G432" s="216" t="s">
        <v>169</v>
      </c>
      <c r="H432" s="217">
        <v>39.689</v>
      </c>
      <c r="I432" s="218"/>
      <c r="J432" s="219">
        <f>ROUND(I432*H432,2)</f>
        <v>0</v>
      </c>
      <c r="K432" s="215" t="s">
        <v>170</v>
      </c>
      <c r="L432" s="45"/>
      <c r="M432" s="220" t="s">
        <v>20</v>
      </c>
      <c r="N432" s="221" t="s">
        <v>48</v>
      </c>
      <c r="O432" s="85"/>
      <c r="P432" s="222">
        <f>O432*H432</f>
        <v>0</v>
      </c>
      <c r="Q432" s="222">
        <v>0.24532999999999999</v>
      </c>
      <c r="R432" s="222">
        <f>Q432*H432</f>
        <v>9.7369023699999993</v>
      </c>
      <c r="S432" s="222">
        <v>0</v>
      </c>
      <c r="T432" s="223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24" t="s">
        <v>171</v>
      </c>
      <c r="AT432" s="224" t="s">
        <v>166</v>
      </c>
      <c r="AU432" s="224" t="s">
        <v>85</v>
      </c>
      <c r="AY432" s="18" t="s">
        <v>164</v>
      </c>
      <c r="BE432" s="225">
        <f>IF(N432="základní",J432,0)</f>
        <v>0</v>
      </c>
      <c r="BF432" s="225">
        <f>IF(N432="snížená",J432,0)</f>
        <v>0</v>
      </c>
      <c r="BG432" s="225">
        <f>IF(N432="zákl. přenesená",J432,0)</f>
        <v>0</v>
      </c>
      <c r="BH432" s="225">
        <f>IF(N432="sníž. přenesená",J432,0)</f>
        <v>0</v>
      </c>
      <c r="BI432" s="225">
        <f>IF(N432="nulová",J432,0)</f>
        <v>0</v>
      </c>
      <c r="BJ432" s="18" t="s">
        <v>22</v>
      </c>
      <c r="BK432" s="225">
        <f>ROUND(I432*H432,2)</f>
        <v>0</v>
      </c>
      <c r="BL432" s="18" t="s">
        <v>171</v>
      </c>
      <c r="BM432" s="224" t="s">
        <v>1430</v>
      </c>
    </row>
    <row r="433" s="2" customFormat="1">
      <c r="A433" s="39"/>
      <c r="B433" s="40"/>
      <c r="C433" s="41"/>
      <c r="D433" s="226" t="s">
        <v>173</v>
      </c>
      <c r="E433" s="41"/>
      <c r="F433" s="227" t="s">
        <v>441</v>
      </c>
      <c r="G433" s="41"/>
      <c r="H433" s="41"/>
      <c r="I433" s="228"/>
      <c r="J433" s="41"/>
      <c r="K433" s="41"/>
      <c r="L433" s="45"/>
      <c r="M433" s="229"/>
      <c r="N433" s="230"/>
      <c r="O433" s="85"/>
      <c r="P433" s="85"/>
      <c r="Q433" s="85"/>
      <c r="R433" s="85"/>
      <c r="S433" s="85"/>
      <c r="T433" s="86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T433" s="18" t="s">
        <v>173</v>
      </c>
      <c r="AU433" s="18" t="s">
        <v>85</v>
      </c>
    </row>
    <row r="434" s="13" customFormat="1">
      <c r="A434" s="13"/>
      <c r="B434" s="231"/>
      <c r="C434" s="232"/>
      <c r="D434" s="226" t="s">
        <v>175</v>
      </c>
      <c r="E434" s="233" t="s">
        <v>20</v>
      </c>
      <c r="F434" s="234" t="s">
        <v>1253</v>
      </c>
      <c r="G434" s="232"/>
      <c r="H434" s="233" t="s">
        <v>20</v>
      </c>
      <c r="I434" s="235"/>
      <c r="J434" s="232"/>
      <c r="K434" s="232"/>
      <c r="L434" s="236"/>
      <c r="M434" s="237"/>
      <c r="N434" s="238"/>
      <c r="O434" s="238"/>
      <c r="P434" s="238"/>
      <c r="Q434" s="238"/>
      <c r="R434" s="238"/>
      <c r="S434" s="238"/>
      <c r="T434" s="239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0" t="s">
        <v>175</v>
      </c>
      <c r="AU434" s="240" t="s">
        <v>85</v>
      </c>
      <c r="AV434" s="13" t="s">
        <v>22</v>
      </c>
      <c r="AW434" s="13" t="s">
        <v>39</v>
      </c>
      <c r="AX434" s="13" t="s">
        <v>77</v>
      </c>
      <c r="AY434" s="240" t="s">
        <v>164</v>
      </c>
    </row>
    <row r="435" s="14" customFormat="1">
      <c r="A435" s="14"/>
      <c r="B435" s="241"/>
      <c r="C435" s="242"/>
      <c r="D435" s="226" t="s">
        <v>175</v>
      </c>
      <c r="E435" s="243" t="s">
        <v>20</v>
      </c>
      <c r="F435" s="244" t="s">
        <v>1431</v>
      </c>
      <c r="G435" s="242"/>
      <c r="H435" s="245">
        <v>39.689</v>
      </c>
      <c r="I435" s="246"/>
      <c r="J435" s="242"/>
      <c r="K435" s="242"/>
      <c r="L435" s="247"/>
      <c r="M435" s="248"/>
      <c r="N435" s="249"/>
      <c r="O435" s="249"/>
      <c r="P435" s="249"/>
      <c r="Q435" s="249"/>
      <c r="R435" s="249"/>
      <c r="S435" s="249"/>
      <c r="T435" s="250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51" t="s">
        <v>175</v>
      </c>
      <c r="AU435" s="251" t="s">
        <v>85</v>
      </c>
      <c r="AV435" s="14" t="s">
        <v>85</v>
      </c>
      <c r="AW435" s="14" t="s">
        <v>39</v>
      </c>
      <c r="AX435" s="14" t="s">
        <v>77</v>
      </c>
      <c r="AY435" s="251" t="s">
        <v>164</v>
      </c>
    </row>
    <row r="436" s="15" customFormat="1">
      <c r="A436" s="15"/>
      <c r="B436" s="252"/>
      <c r="C436" s="253"/>
      <c r="D436" s="226" t="s">
        <v>175</v>
      </c>
      <c r="E436" s="254" t="s">
        <v>20</v>
      </c>
      <c r="F436" s="255" t="s">
        <v>225</v>
      </c>
      <c r="G436" s="253"/>
      <c r="H436" s="256">
        <v>39.689</v>
      </c>
      <c r="I436" s="257"/>
      <c r="J436" s="253"/>
      <c r="K436" s="253"/>
      <c r="L436" s="258"/>
      <c r="M436" s="259"/>
      <c r="N436" s="260"/>
      <c r="O436" s="260"/>
      <c r="P436" s="260"/>
      <c r="Q436" s="260"/>
      <c r="R436" s="260"/>
      <c r="S436" s="260"/>
      <c r="T436" s="261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T436" s="262" t="s">
        <v>175</v>
      </c>
      <c r="AU436" s="262" t="s">
        <v>85</v>
      </c>
      <c r="AV436" s="15" t="s">
        <v>171</v>
      </c>
      <c r="AW436" s="15" t="s">
        <v>39</v>
      </c>
      <c r="AX436" s="15" t="s">
        <v>22</v>
      </c>
      <c r="AY436" s="262" t="s">
        <v>164</v>
      </c>
    </row>
    <row r="437" s="2" customFormat="1" ht="14.4" customHeight="1">
      <c r="A437" s="39"/>
      <c r="B437" s="40"/>
      <c r="C437" s="213" t="s">
        <v>616</v>
      </c>
      <c r="D437" s="213" t="s">
        <v>166</v>
      </c>
      <c r="E437" s="214" t="s">
        <v>1432</v>
      </c>
      <c r="F437" s="215" t="s">
        <v>1433</v>
      </c>
      <c r="G437" s="216" t="s">
        <v>169</v>
      </c>
      <c r="H437" s="217">
        <v>56.384</v>
      </c>
      <c r="I437" s="218"/>
      <c r="J437" s="219">
        <f>ROUND(I437*H437,2)</f>
        <v>0</v>
      </c>
      <c r="K437" s="215" t="s">
        <v>170</v>
      </c>
      <c r="L437" s="45"/>
      <c r="M437" s="220" t="s">
        <v>20</v>
      </c>
      <c r="N437" s="221" t="s">
        <v>48</v>
      </c>
      <c r="O437" s="85"/>
      <c r="P437" s="222">
        <f>O437*H437</f>
        <v>0</v>
      </c>
      <c r="Q437" s="222">
        <v>0.36798999999999998</v>
      </c>
      <c r="R437" s="222">
        <f>Q437*H437</f>
        <v>20.748748159999998</v>
      </c>
      <c r="S437" s="222">
        <v>0</v>
      </c>
      <c r="T437" s="223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24" t="s">
        <v>171</v>
      </c>
      <c r="AT437" s="224" t="s">
        <v>166</v>
      </c>
      <c r="AU437" s="224" t="s">
        <v>85</v>
      </c>
      <c r="AY437" s="18" t="s">
        <v>164</v>
      </c>
      <c r="BE437" s="225">
        <f>IF(N437="základní",J437,0)</f>
        <v>0</v>
      </c>
      <c r="BF437" s="225">
        <f>IF(N437="snížená",J437,0)</f>
        <v>0</v>
      </c>
      <c r="BG437" s="225">
        <f>IF(N437="zákl. přenesená",J437,0)</f>
        <v>0</v>
      </c>
      <c r="BH437" s="225">
        <f>IF(N437="sníž. přenesená",J437,0)</f>
        <v>0</v>
      </c>
      <c r="BI437" s="225">
        <f>IF(N437="nulová",J437,0)</f>
        <v>0</v>
      </c>
      <c r="BJ437" s="18" t="s">
        <v>22</v>
      </c>
      <c r="BK437" s="225">
        <f>ROUND(I437*H437,2)</f>
        <v>0</v>
      </c>
      <c r="BL437" s="18" t="s">
        <v>171</v>
      </c>
      <c r="BM437" s="224" t="s">
        <v>1434</v>
      </c>
    </row>
    <row r="438" s="2" customFormat="1">
      <c r="A438" s="39"/>
      <c r="B438" s="40"/>
      <c r="C438" s="41"/>
      <c r="D438" s="226" t="s">
        <v>173</v>
      </c>
      <c r="E438" s="41"/>
      <c r="F438" s="227" t="s">
        <v>1435</v>
      </c>
      <c r="G438" s="41"/>
      <c r="H438" s="41"/>
      <c r="I438" s="228"/>
      <c r="J438" s="41"/>
      <c r="K438" s="41"/>
      <c r="L438" s="45"/>
      <c r="M438" s="229"/>
      <c r="N438" s="230"/>
      <c r="O438" s="85"/>
      <c r="P438" s="85"/>
      <c r="Q438" s="85"/>
      <c r="R438" s="85"/>
      <c r="S438" s="85"/>
      <c r="T438" s="86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T438" s="18" t="s">
        <v>173</v>
      </c>
      <c r="AU438" s="18" t="s">
        <v>85</v>
      </c>
    </row>
    <row r="439" s="13" customFormat="1">
      <c r="A439" s="13"/>
      <c r="B439" s="231"/>
      <c r="C439" s="232"/>
      <c r="D439" s="226" t="s">
        <v>175</v>
      </c>
      <c r="E439" s="233" t="s">
        <v>20</v>
      </c>
      <c r="F439" s="234" t="s">
        <v>1362</v>
      </c>
      <c r="G439" s="232"/>
      <c r="H439" s="233" t="s">
        <v>20</v>
      </c>
      <c r="I439" s="235"/>
      <c r="J439" s="232"/>
      <c r="K439" s="232"/>
      <c r="L439" s="236"/>
      <c r="M439" s="237"/>
      <c r="N439" s="238"/>
      <c r="O439" s="238"/>
      <c r="P439" s="238"/>
      <c r="Q439" s="238"/>
      <c r="R439" s="238"/>
      <c r="S439" s="238"/>
      <c r="T439" s="239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0" t="s">
        <v>175</v>
      </c>
      <c r="AU439" s="240" t="s">
        <v>85</v>
      </c>
      <c r="AV439" s="13" t="s">
        <v>22</v>
      </c>
      <c r="AW439" s="13" t="s">
        <v>39</v>
      </c>
      <c r="AX439" s="13" t="s">
        <v>77</v>
      </c>
      <c r="AY439" s="240" t="s">
        <v>164</v>
      </c>
    </row>
    <row r="440" s="14" customFormat="1">
      <c r="A440" s="14"/>
      <c r="B440" s="241"/>
      <c r="C440" s="242"/>
      <c r="D440" s="226" t="s">
        <v>175</v>
      </c>
      <c r="E440" s="243" t="s">
        <v>20</v>
      </c>
      <c r="F440" s="244" t="s">
        <v>1436</v>
      </c>
      <c r="G440" s="242"/>
      <c r="H440" s="245">
        <v>56.384</v>
      </c>
      <c r="I440" s="246"/>
      <c r="J440" s="242"/>
      <c r="K440" s="242"/>
      <c r="L440" s="247"/>
      <c r="M440" s="248"/>
      <c r="N440" s="249"/>
      <c r="O440" s="249"/>
      <c r="P440" s="249"/>
      <c r="Q440" s="249"/>
      <c r="R440" s="249"/>
      <c r="S440" s="249"/>
      <c r="T440" s="250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1" t="s">
        <v>175</v>
      </c>
      <c r="AU440" s="251" t="s">
        <v>85</v>
      </c>
      <c r="AV440" s="14" t="s">
        <v>85</v>
      </c>
      <c r="AW440" s="14" t="s">
        <v>39</v>
      </c>
      <c r="AX440" s="14" t="s">
        <v>22</v>
      </c>
      <c r="AY440" s="251" t="s">
        <v>164</v>
      </c>
    </row>
    <row r="441" s="2" customFormat="1" ht="14.4" customHeight="1">
      <c r="A441" s="39"/>
      <c r="B441" s="40"/>
      <c r="C441" s="213" t="s">
        <v>620</v>
      </c>
      <c r="D441" s="213" t="s">
        <v>166</v>
      </c>
      <c r="E441" s="214" t="s">
        <v>1437</v>
      </c>
      <c r="F441" s="215" t="s">
        <v>1438</v>
      </c>
      <c r="G441" s="216" t="s">
        <v>169</v>
      </c>
      <c r="H441" s="217">
        <v>56.756</v>
      </c>
      <c r="I441" s="218"/>
      <c r="J441" s="219">
        <f>ROUND(I441*H441,2)</f>
        <v>0</v>
      </c>
      <c r="K441" s="215" t="s">
        <v>170</v>
      </c>
      <c r="L441" s="45"/>
      <c r="M441" s="220" t="s">
        <v>20</v>
      </c>
      <c r="N441" s="221" t="s">
        <v>48</v>
      </c>
      <c r="O441" s="85"/>
      <c r="P441" s="222">
        <f>O441*H441</f>
        <v>0</v>
      </c>
      <c r="Q441" s="222">
        <v>0.31879000000000002</v>
      </c>
      <c r="R441" s="222">
        <f>Q441*H441</f>
        <v>18.093245240000002</v>
      </c>
      <c r="S441" s="222">
        <v>0</v>
      </c>
      <c r="T441" s="223">
        <f>S441*H441</f>
        <v>0</v>
      </c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R441" s="224" t="s">
        <v>171</v>
      </c>
      <c r="AT441" s="224" t="s">
        <v>166</v>
      </c>
      <c r="AU441" s="224" t="s">
        <v>85</v>
      </c>
      <c r="AY441" s="18" t="s">
        <v>164</v>
      </c>
      <c r="BE441" s="225">
        <f>IF(N441="základní",J441,0)</f>
        <v>0</v>
      </c>
      <c r="BF441" s="225">
        <f>IF(N441="snížená",J441,0)</f>
        <v>0</v>
      </c>
      <c r="BG441" s="225">
        <f>IF(N441="zákl. přenesená",J441,0)</f>
        <v>0</v>
      </c>
      <c r="BH441" s="225">
        <f>IF(N441="sníž. přenesená",J441,0)</f>
        <v>0</v>
      </c>
      <c r="BI441" s="225">
        <f>IF(N441="nulová",J441,0)</f>
        <v>0</v>
      </c>
      <c r="BJ441" s="18" t="s">
        <v>22</v>
      </c>
      <c r="BK441" s="225">
        <f>ROUND(I441*H441,2)</f>
        <v>0</v>
      </c>
      <c r="BL441" s="18" t="s">
        <v>171</v>
      </c>
      <c r="BM441" s="224" t="s">
        <v>1439</v>
      </c>
    </row>
    <row r="442" s="2" customFormat="1">
      <c r="A442" s="39"/>
      <c r="B442" s="40"/>
      <c r="C442" s="41"/>
      <c r="D442" s="226" t="s">
        <v>173</v>
      </c>
      <c r="E442" s="41"/>
      <c r="F442" s="227" t="s">
        <v>1440</v>
      </c>
      <c r="G442" s="41"/>
      <c r="H442" s="41"/>
      <c r="I442" s="228"/>
      <c r="J442" s="41"/>
      <c r="K442" s="41"/>
      <c r="L442" s="45"/>
      <c r="M442" s="229"/>
      <c r="N442" s="230"/>
      <c r="O442" s="85"/>
      <c r="P442" s="85"/>
      <c r="Q442" s="85"/>
      <c r="R442" s="85"/>
      <c r="S442" s="85"/>
      <c r="T442" s="86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T442" s="18" t="s">
        <v>173</v>
      </c>
      <c r="AU442" s="18" t="s">
        <v>85</v>
      </c>
    </row>
    <row r="443" s="13" customFormat="1">
      <c r="A443" s="13"/>
      <c r="B443" s="231"/>
      <c r="C443" s="232"/>
      <c r="D443" s="226" t="s">
        <v>175</v>
      </c>
      <c r="E443" s="233" t="s">
        <v>20</v>
      </c>
      <c r="F443" s="234" t="s">
        <v>1362</v>
      </c>
      <c r="G443" s="232"/>
      <c r="H443" s="233" t="s">
        <v>20</v>
      </c>
      <c r="I443" s="235"/>
      <c r="J443" s="232"/>
      <c r="K443" s="232"/>
      <c r="L443" s="236"/>
      <c r="M443" s="237"/>
      <c r="N443" s="238"/>
      <c r="O443" s="238"/>
      <c r="P443" s="238"/>
      <c r="Q443" s="238"/>
      <c r="R443" s="238"/>
      <c r="S443" s="238"/>
      <c r="T443" s="239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0" t="s">
        <v>175</v>
      </c>
      <c r="AU443" s="240" t="s">
        <v>85</v>
      </c>
      <c r="AV443" s="13" t="s">
        <v>22</v>
      </c>
      <c r="AW443" s="13" t="s">
        <v>39</v>
      </c>
      <c r="AX443" s="13" t="s">
        <v>77</v>
      </c>
      <c r="AY443" s="240" t="s">
        <v>164</v>
      </c>
    </row>
    <row r="444" s="14" customFormat="1">
      <c r="A444" s="14"/>
      <c r="B444" s="241"/>
      <c r="C444" s="242"/>
      <c r="D444" s="226" t="s">
        <v>175</v>
      </c>
      <c r="E444" s="243" t="s">
        <v>20</v>
      </c>
      <c r="F444" s="244" t="s">
        <v>1441</v>
      </c>
      <c r="G444" s="242"/>
      <c r="H444" s="245">
        <v>56.756</v>
      </c>
      <c r="I444" s="246"/>
      <c r="J444" s="242"/>
      <c r="K444" s="242"/>
      <c r="L444" s="247"/>
      <c r="M444" s="248"/>
      <c r="N444" s="249"/>
      <c r="O444" s="249"/>
      <c r="P444" s="249"/>
      <c r="Q444" s="249"/>
      <c r="R444" s="249"/>
      <c r="S444" s="249"/>
      <c r="T444" s="250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51" t="s">
        <v>175</v>
      </c>
      <c r="AU444" s="251" t="s">
        <v>85</v>
      </c>
      <c r="AV444" s="14" t="s">
        <v>85</v>
      </c>
      <c r="AW444" s="14" t="s">
        <v>39</v>
      </c>
      <c r="AX444" s="14" t="s">
        <v>22</v>
      </c>
      <c r="AY444" s="251" t="s">
        <v>164</v>
      </c>
    </row>
    <row r="445" s="2" customFormat="1" ht="14.4" customHeight="1">
      <c r="A445" s="39"/>
      <c r="B445" s="40"/>
      <c r="C445" s="213" t="s">
        <v>624</v>
      </c>
      <c r="D445" s="213" t="s">
        <v>166</v>
      </c>
      <c r="E445" s="214" t="s">
        <v>1442</v>
      </c>
      <c r="F445" s="215" t="s">
        <v>1443</v>
      </c>
      <c r="G445" s="216" t="s">
        <v>180</v>
      </c>
      <c r="H445" s="217">
        <v>7.7759999999999998</v>
      </c>
      <c r="I445" s="218"/>
      <c r="J445" s="219">
        <f>ROUND(I445*H445,2)</f>
        <v>0</v>
      </c>
      <c r="K445" s="215" t="s">
        <v>170</v>
      </c>
      <c r="L445" s="45"/>
      <c r="M445" s="220" t="s">
        <v>20</v>
      </c>
      <c r="N445" s="221" t="s">
        <v>48</v>
      </c>
      <c r="O445" s="85"/>
      <c r="P445" s="222">
        <f>O445*H445</f>
        <v>0</v>
      </c>
      <c r="Q445" s="222">
        <v>2.49255</v>
      </c>
      <c r="R445" s="222">
        <f>Q445*H445</f>
        <v>19.382068799999999</v>
      </c>
      <c r="S445" s="222">
        <v>0</v>
      </c>
      <c r="T445" s="223">
        <f>S445*H445</f>
        <v>0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24" t="s">
        <v>171</v>
      </c>
      <c r="AT445" s="224" t="s">
        <v>166</v>
      </c>
      <c r="AU445" s="224" t="s">
        <v>85</v>
      </c>
      <c r="AY445" s="18" t="s">
        <v>164</v>
      </c>
      <c r="BE445" s="225">
        <f>IF(N445="základní",J445,0)</f>
        <v>0</v>
      </c>
      <c r="BF445" s="225">
        <f>IF(N445="snížená",J445,0)</f>
        <v>0</v>
      </c>
      <c r="BG445" s="225">
        <f>IF(N445="zákl. přenesená",J445,0)</f>
        <v>0</v>
      </c>
      <c r="BH445" s="225">
        <f>IF(N445="sníž. přenesená",J445,0)</f>
        <v>0</v>
      </c>
      <c r="BI445" s="225">
        <f>IF(N445="nulová",J445,0)</f>
        <v>0</v>
      </c>
      <c r="BJ445" s="18" t="s">
        <v>22</v>
      </c>
      <c r="BK445" s="225">
        <f>ROUND(I445*H445,2)</f>
        <v>0</v>
      </c>
      <c r="BL445" s="18" t="s">
        <v>171</v>
      </c>
      <c r="BM445" s="224" t="s">
        <v>1444</v>
      </c>
    </row>
    <row r="446" s="2" customFormat="1">
      <c r="A446" s="39"/>
      <c r="B446" s="40"/>
      <c r="C446" s="41"/>
      <c r="D446" s="226" t="s">
        <v>173</v>
      </c>
      <c r="E446" s="41"/>
      <c r="F446" s="227" t="s">
        <v>1445</v>
      </c>
      <c r="G446" s="41"/>
      <c r="H446" s="41"/>
      <c r="I446" s="228"/>
      <c r="J446" s="41"/>
      <c r="K446" s="41"/>
      <c r="L446" s="45"/>
      <c r="M446" s="229"/>
      <c r="N446" s="230"/>
      <c r="O446" s="85"/>
      <c r="P446" s="85"/>
      <c r="Q446" s="85"/>
      <c r="R446" s="85"/>
      <c r="S446" s="85"/>
      <c r="T446" s="86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T446" s="18" t="s">
        <v>173</v>
      </c>
      <c r="AU446" s="18" t="s">
        <v>85</v>
      </c>
    </row>
    <row r="447" s="13" customFormat="1">
      <c r="A447" s="13"/>
      <c r="B447" s="231"/>
      <c r="C447" s="232"/>
      <c r="D447" s="226" t="s">
        <v>175</v>
      </c>
      <c r="E447" s="233" t="s">
        <v>20</v>
      </c>
      <c r="F447" s="234" t="s">
        <v>1446</v>
      </c>
      <c r="G447" s="232"/>
      <c r="H447" s="233" t="s">
        <v>20</v>
      </c>
      <c r="I447" s="235"/>
      <c r="J447" s="232"/>
      <c r="K447" s="232"/>
      <c r="L447" s="236"/>
      <c r="M447" s="237"/>
      <c r="N447" s="238"/>
      <c r="O447" s="238"/>
      <c r="P447" s="238"/>
      <c r="Q447" s="238"/>
      <c r="R447" s="238"/>
      <c r="S447" s="238"/>
      <c r="T447" s="239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0" t="s">
        <v>175</v>
      </c>
      <c r="AU447" s="240" t="s">
        <v>85</v>
      </c>
      <c r="AV447" s="13" t="s">
        <v>22</v>
      </c>
      <c r="AW447" s="13" t="s">
        <v>39</v>
      </c>
      <c r="AX447" s="13" t="s">
        <v>77</v>
      </c>
      <c r="AY447" s="240" t="s">
        <v>164</v>
      </c>
    </row>
    <row r="448" s="14" customFormat="1">
      <c r="A448" s="14"/>
      <c r="B448" s="241"/>
      <c r="C448" s="242"/>
      <c r="D448" s="226" t="s">
        <v>175</v>
      </c>
      <c r="E448" s="243" t="s">
        <v>20</v>
      </c>
      <c r="F448" s="244" t="s">
        <v>1447</v>
      </c>
      <c r="G448" s="242"/>
      <c r="H448" s="245">
        <v>2.016</v>
      </c>
      <c r="I448" s="246"/>
      <c r="J448" s="242"/>
      <c r="K448" s="242"/>
      <c r="L448" s="247"/>
      <c r="M448" s="248"/>
      <c r="N448" s="249"/>
      <c r="O448" s="249"/>
      <c r="P448" s="249"/>
      <c r="Q448" s="249"/>
      <c r="R448" s="249"/>
      <c r="S448" s="249"/>
      <c r="T448" s="250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51" t="s">
        <v>175</v>
      </c>
      <c r="AU448" s="251" t="s">
        <v>85</v>
      </c>
      <c r="AV448" s="14" t="s">
        <v>85</v>
      </c>
      <c r="AW448" s="14" t="s">
        <v>39</v>
      </c>
      <c r="AX448" s="14" t="s">
        <v>77</v>
      </c>
      <c r="AY448" s="251" t="s">
        <v>164</v>
      </c>
    </row>
    <row r="449" s="13" customFormat="1">
      <c r="A449" s="13"/>
      <c r="B449" s="231"/>
      <c r="C449" s="232"/>
      <c r="D449" s="226" t="s">
        <v>175</v>
      </c>
      <c r="E449" s="233" t="s">
        <v>20</v>
      </c>
      <c r="F449" s="234" t="s">
        <v>1362</v>
      </c>
      <c r="G449" s="232"/>
      <c r="H449" s="233" t="s">
        <v>20</v>
      </c>
      <c r="I449" s="235"/>
      <c r="J449" s="232"/>
      <c r="K449" s="232"/>
      <c r="L449" s="236"/>
      <c r="M449" s="237"/>
      <c r="N449" s="238"/>
      <c r="O449" s="238"/>
      <c r="P449" s="238"/>
      <c r="Q449" s="238"/>
      <c r="R449" s="238"/>
      <c r="S449" s="238"/>
      <c r="T449" s="239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0" t="s">
        <v>175</v>
      </c>
      <c r="AU449" s="240" t="s">
        <v>85</v>
      </c>
      <c r="AV449" s="13" t="s">
        <v>22</v>
      </c>
      <c r="AW449" s="13" t="s">
        <v>39</v>
      </c>
      <c r="AX449" s="13" t="s">
        <v>77</v>
      </c>
      <c r="AY449" s="240" t="s">
        <v>164</v>
      </c>
    </row>
    <row r="450" s="14" customFormat="1">
      <c r="A450" s="14"/>
      <c r="B450" s="241"/>
      <c r="C450" s="242"/>
      <c r="D450" s="226" t="s">
        <v>175</v>
      </c>
      <c r="E450" s="243" t="s">
        <v>20</v>
      </c>
      <c r="F450" s="244" t="s">
        <v>1448</v>
      </c>
      <c r="G450" s="242"/>
      <c r="H450" s="245">
        <v>5.7599999999999998</v>
      </c>
      <c r="I450" s="246"/>
      <c r="J450" s="242"/>
      <c r="K450" s="242"/>
      <c r="L450" s="247"/>
      <c r="M450" s="248"/>
      <c r="N450" s="249"/>
      <c r="O450" s="249"/>
      <c r="P450" s="249"/>
      <c r="Q450" s="249"/>
      <c r="R450" s="249"/>
      <c r="S450" s="249"/>
      <c r="T450" s="250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51" t="s">
        <v>175</v>
      </c>
      <c r="AU450" s="251" t="s">
        <v>85</v>
      </c>
      <c r="AV450" s="14" t="s">
        <v>85</v>
      </c>
      <c r="AW450" s="14" t="s">
        <v>39</v>
      </c>
      <c r="AX450" s="14" t="s">
        <v>77</v>
      </c>
      <c r="AY450" s="251" t="s">
        <v>164</v>
      </c>
    </row>
    <row r="451" s="15" customFormat="1">
      <c r="A451" s="15"/>
      <c r="B451" s="252"/>
      <c r="C451" s="253"/>
      <c r="D451" s="226" t="s">
        <v>175</v>
      </c>
      <c r="E451" s="254" t="s">
        <v>20</v>
      </c>
      <c r="F451" s="255" t="s">
        <v>225</v>
      </c>
      <c r="G451" s="253"/>
      <c r="H451" s="256">
        <v>7.7759999999999998</v>
      </c>
      <c r="I451" s="257"/>
      <c r="J451" s="253"/>
      <c r="K451" s="253"/>
      <c r="L451" s="258"/>
      <c r="M451" s="259"/>
      <c r="N451" s="260"/>
      <c r="O451" s="260"/>
      <c r="P451" s="260"/>
      <c r="Q451" s="260"/>
      <c r="R451" s="260"/>
      <c r="S451" s="260"/>
      <c r="T451" s="261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T451" s="262" t="s">
        <v>175</v>
      </c>
      <c r="AU451" s="262" t="s">
        <v>85</v>
      </c>
      <c r="AV451" s="15" t="s">
        <v>171</v>
      </c>
      <c r="AW451" s="15" t="s">
        <v>39</v>
      </c>
      <c r="AX451" s="15" t="s">
        <v>22</v>
      </c>
      <c r="AY451" s="262" t="s">
        <v>164</v>
      </c>
    </row>
    <row r="452" s="2" customFormat="1" ht="14.4" customHeight="1">
      <c r="A452" s="39"/>
      <c r="B452" s="40"/>
      <c r="C452" s="213" t="s">
        <v>628</v>
      </c>
      <c r="D452" s="213" t="s">
        <v>166</v>
      </c>
      <c r="E452" s="214" t="s">
        <v>1449</v>
      </c>
      <c r="F452" s="215" t="s">
        <v>1450</v>
      </c>
      <c r="G452" s="216" t="s">
        <v>180</v>
      </c>
      <c r="H452" s="217">
        <v>4.0279999999999996</v>
      </c>
      <c r="I452" s="218"/>
      <c r="J452" s="219">
        <f>ROUND(I452*H452,2)</f>
        <v>0</v>
      </c>
      <c r="K452" s="215" t="s">
        <v>170</v>
      </c>
      <c r="L452" s="45"/>
      <c r="M452" s="220" t="s">
        <v>20</v>
      </c>
      <c r="N452" s="221" t="s">
        <v>48</v>
      </c>
      <c r="O452" s="85"/>
      <c r="P452" s="222">
        <f>O452*H452</f>
        <v>0</v>
      </c>
      <c r="Q452" s="222">
        <v>2.4815800000000001</v>
      </c>
      <c r="R452" s="222">
        <f>Q452*H452</f>
        <v>9.99580424</v>
      </c>
      <c r="S452" s="222">
        <v>0</v>
      </c>
      <c r="T452" s="223">
        <f>S452*H452</f>
        <v>0</v>
      </c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R452" s="224" t="s">
        <v>171</v>
      </c>
      <c r="AT452" s="224" t="s">
        <v>166</v>
      </c>
      <c r="AU452" s="224" t="s">
        <v>85</v>
      </c>
      <c r="AY452" s="18" t="s">
        <v>164</v>
      </c>
      <c r="BE452" s="225">
        <f>IF(N452="základní",J452,0)</f>
        <v>0</v>
      </c>
      <c r="BF452" s="225">
        <f>IF(N452="snížená",J452,0)</f>
        <v>0</v>
      </c>
      <c r="BG452" s="225">
        <f>IF(N452="zákl. přenesená",J452,0)</f>
        <v>0</v>
      </c>
      <c r="BH452" s="225">
        <f>IF(N452="sníž. přenesená",J452,0)</f>
        <v>0</v>
      </c>
      <c r="BI452" s="225">
        <f>IF(N452="nulová",J452,0)</f>
        <v>0</v>
      </c>
      <c r="BJ452" s="18" t="s">
        <v>22</v>
      </c>
      <c r="BK452" s="225">
        <f>ROUND(I452*H452,2)</f>
        <v>0</v>
      </c>
      <c r="BL452" s="18" t="s">
        <v>171</v>
      </c>
      <c r="BM452" s="224" t="s">
        <v>1451</v>
      </c>
    </row>
    <row r="453" s="2" customFormat="1">
      <c r="A453" s="39"/>
      <c r="B453" s="40"/>
      <c r="C453" s="41"/>
      <c r="D453" s="226" t="s">
        <v>173</v>
      </c>
      <c r="E453" s="41"/>
      <c r="F453" s="227" t="s">
        <v>1452</v>
      </c>
      <c r="G453" s="41"/>
      <c r="H453" s="41"/>
      <c r="I453" s="228"/>
      <c r="J453" s="41"/>
      <c r="K453" s="41"/>
      <c r="L453" s="45"/>
      <c r="M453" s="229"/>
      <c r="N453" s="230"/>
      <c r="O453" s="85"/>
      <c r="P453" s="85"/>
      <c r="Q453" s="85"/>
      <c r="R453" s="85"/>
      <c r="S453" s="85"/>
      <c r="T453" s="86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T453" s="18" t="s">
        <v>173</v>
      </c>
      <c r="AU453" s="18" t="s">
        <v>85</v>
      </c>
    </row>
    <row r="454" s="13" customFormat="1">
      <c r="A454" s="13"/>
      <c r="B454" s="231"/>
      <c r="C454" s="232"/>
      <c r="D454" s="226" t="s">
        <v>175</v>
      </c>
      <c r="E454" s="233" t="s">
        <v>20</v>
      </c>
      <c r="F454" s="234" t="s">
        <v>1362</v>
      </c>
      <c r="G454" s="232"/>
      <c r="H454" s="233" t="s">
        <v>20</v>
      </c>
      <c r="I454" s="235"/>
      <c r="J454" s="232"/>
      <c r="K454" s="232"/>
      <c r="L454" s="236"/>
      <c r="M454" s="237"/>
      <c r="N454" s="238"/>
      <c r="O454" s="238"/>
      <c r="P454" s="238"/>
      <c r="Q454" s="238"/>
      <c r="R454" s="238"/>
      <c r="S454" s="238"/>
      <c r="T454" s="239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0" t="s">
        <v>175</v>
      </c>
      <c r="AU454" s="240" t="s">
        <v>85</v>
      </c>
      <c r="AV454" s="13" t="s">
        <v>22</v>
      </c>
      <c r="AW454" s="13" t="s">
        <v>39</v>
      </c>
      <c r="AX454" s="13" t="s">
        <v>77</v>
      </c>
      <c r="AY454" s="240" t="s">
        <v>164</v>
      </c>
    </row>
    <row r="455" s="14" customFormat="1">
      <c r="A455" s="14"/>
      <c r="B455" s="241"/>
      <c r="C455" s="242"/>
      <c r="D455" s="226" t="s">
        <v>175</v>
      </c>
      <c r="E455" s="243" t="s">
        <v>20</v>
      </c>
      <c r="F455" s="244" t="s">
        <v>1453</v>
      </c>
      <c r="G455" s="242"/>
      <c r="H455" s="245">
        <v>4.0279999999999996</v>
      </c>
      <c r="I455" s="246"/>
      <c r="J455" s="242"/>
      <c r="K455" s="242"/>
      <c r="L455" s="247"/>
      <c r="M455" s="248"/>
      <c r="N455" s="249"/>
      <c r="O455" s="249"/>
      <c r="P455" s="249"/>
      <c r="Q455" s="249"/>
      <c r="R455" s="249"/>
      <c r="S455" s="249"/>
      <c r="T455" s="250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51" t="s">
        <v>175</v>
      </c>
      <c r="AU455" s="251" t="s">
        <v>85</v>
      </c>
      <c r="AV455" s="14" t="s">
        <v>85</v>
      </c>
      <c r="AW455" s="14" t="s">
        <v>39</v>
      </c>
      <c r="AX455" s="14" t="s">
        <v>22</v>
      </c>
      <c r="AY455" s="251" t="s">
        <v>164</v>
      </c>
    </row>
    <row r="456" s="2" customFormat="1" ht="14.4" customHeight="1">
      <c r="A456" s="39"/>
      <c r="B456" s="40"/>
      <c r="C456" s="213" t="s">
        <v>632</v>
      </c>
      <c r="D456" s="213" t="s">
        <v>166</v>
      </c>
      <c r="E456" s="214" t="s">
        <v>1454</v>
      </c>
      <c r="F456" s="215" t="s">
        <v>1455</v>
      </c>
      <c r="G456" s="216" t="s">
        <v>169</v>
      </c>
      <c r="H456" s="217">
        <v>12.220000000000001</v>
      </c>
      <c r="I456" s="218"/>
      <c r="J456" s="219">
        <f>ROUND(I456*H456,2)</f>
        <v>0</v>
      </c>
      <c r="K456" s="215" t="s">
        <v>170</v>
      </c>
      <c r="L456" s="45"/>
      <c r="M456" s="220" t="s">
        <v>20</v>
      </c>
      <c r="N456" s="221" t="s">
        <v>48</v>
      </c>
      <c r="O456" s="85"/>
      <c r="P456" s="222">
        <f>O456*H456</f>
        <v>0</v>
      </c>
      <c r="Q456" s="222">
        <v>0</v>
      </c>
      <c r="R456" s="222">
        <f>Q456*H456</f>
        <v>0</v>
      </c>
      <c r="S456" s="222">
        <v>0</v>
      </c>
      <c r="T456" s="223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24" t="s">
        <v>171</v>
      </c>
      <c r="AT456" s="224" t="s">
        <v>166</v>
      </c>
      <c r="AU456" s="224" t="s">
        <v>85</v>
      </c>
      <c r="AY456" s="18" t="s">
        <v>164</v>
      </c>
      <c r="BE456" s="225">
        <f>IF(N456="základní",J456,0)</f>
        <v>0</v>
      </c>
      <c r="BF456" s="225">
        <f>IF(N456="snížená",J456,0)</f>
        <v>0</v>
      </c>
      <c r="BG456" s="225">
        <f>IF(N456="zákl. přenesená",J456,0)</f>
        <v>0</v>
      </c>
      <c r="BH456" s="225">
        <f>IF(N456="sníž. přenesená",J456,0)</f>
        <v>0</v>
      </c>
      <c r="BI456" s="225">
        <f>IF(N456="nulová",J456,0)</f>
        <v>0</v>
      </c>
      <c r="BJ456" s="18" t="s">
        <v>22</v>
      </c>
      <c r="BK456" s="225">
        <f>ROUND(I456*H456,2)</f>
        <v>0</v>
      </c>
      <c r="BL456" s="18" t="s">
        <v>171</v>
      </c>
      <c r="BM456" s="224" t="s">
        <v>1456</v>
      </c>
    </row>
    <row r="457" s="2" customFormat="1">
      <c r="A457" s="39"/>
      <c r="B457" s="40"/>
      <c r="C457" s="41"/>
      <c r="D457" s="226" t="s">
        <v>173</v>
      </c>
      <c r="E457" s="41"/>
      <c r="F457" s="227" t="s">
        <v>1457</v>
      </c>
      <c r="G457" s="41"/>
      <c r="H457" s="41"/>
      <c r="I457" s="228"/>
      <c r="J457" s="41"/>
      <c r="K457" s="41"/>
      <c r="L457" s="45"/>
      <c r="M457" s="229"/>
      <c r="N457" s="230"/>
      <c r="O457" s="85"/>
      <c r="P457" s="85"/>
      <c r="Q457" s="85"/>
      <c r="R457" s="85"/>
      <c r="S457" s="85"/>
      <c r="T457" s="86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T457" s="18" t="s">
        <v>173</v>
      </c>
      <c r="AU457" s="18" t="s">
        <v>85</v>
      </c>
    </row>
    <row r="458" s="13" customFormat="1">
      <c r="A458" s="13"/>
      <c r="B458" s="231"/>
      <c r="C458" s="232"/>
      <c r="D458" s="226" t="s">
        <v>175</v>
      </c>
      <c r="E458" s="233" t="s">
        <v>20</v>
      </c>
      <c r="F458" s="234" t="s">
        <v>1362</v>
      </c>
      <c r="G458" s="232"/>
      <c r="H458" s="233" t="s">
        <v>20</v>
      </c>
      <c r="I458" s="235"/>
      <c r="J458" s="232"/>
      <c r="K458" s="232"/>
      <c r="L458" s="236"/>
      <c r="M458" s="237"/>
      <c r="N458" s="238"/>
      <c r="O458" s="238"/>
      <c r="P458" s="238"/>
      <c r="Q458" s="238"/>
      <c r="R458" s="238"/>
      <c r="S458" s="238"/>
      <c r="T458" s="239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40" t="s">
        <v>175</v>
      </c>
      <c r="AU458" s="240" t="s">
        <v>85</v>
      </c>
      <c r="AV458" s="13" t="s">
        <v>22</v>
      </c>
      <c r="AW458" s="13" t="s">
        <v>39</v>
      </c>
      <c r="AX458" s="13" t="s">
        <v>77</v>
      </c>
      <c r="AY458" s="240" t="s">
        <v>164</v>
      </c>
    </row>
    <row r="459" s="14" customFormat="1">
      <c r="A459" s="14"/>
      <c r="B459" s="241"/>
      <c r="C459" s="242"/>
      <c r="D459" s="226" t="s">
        <v>175</v>
      </c>
      <c r="E459" s="243" t="s">
        <v>20</v>
      </c>
      <c r="F459" s="244" t="s">
        <v>1458</v>
      </c>
      <c r="G459" s="242"/>
      <c r="H459" s="245">
        <v>12.220000000000001</v>
      </c>
      <c r="I459" s="246"/>
      <c r="J459" s="242"/>
      <c r="K459" s="242"/>
      <c r="L459" s="247"/>
      <c r="M459" s="248"/>
      <c r="N459" s="249"/>
      <c r="O459" s="249"/>
      <c r="P459" s="249"/>
      <c r="Q459" s="249"/>
      <c r="R459" s="249"/>
      <c r="S459" s="249"/>
      <c r="T459" s="250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1" t="s">
        <v>175</v>
      </c>
      <c r="AU459" s="251" t="s">
        <v>85</v>
      </c>
      <c r="AV459" s="14" t="s">
        <v>85</v>
      </c>
      <c r="AW459" s="14" t="s">
        <v>39</v>
      </c>
      <c r="AX459" s="14" t="s">
        <v>22</v>
      </c>
      <c r="AY459" s="251" t="s">
        <v>164</v>
      </c>
    </row>
    <row r="460" s="2" customFormat="1" ht="14.4" customHeight="1">
      <c r="A460" s="39"/>
      <c r="B460" s="40"/>
      <c r="C460" s="263" t="s">
        <v>638</v>
      </c>
      <c r="D460" s="263" t="s">
        <v>270</v>
      </c>
      <c r="E460" s="264" t="s">
        <v>586</v>
      </c>
      <c r="F460" s="265" t="s">
        <v>1459</v>
      </c>
      <c r="G460" s="266" t="s">
        <v>434</v>
      </c>
      <c r="H460" s="267">
        <v>18</v>
      </c>
      <c r="I460" s="268"/>
      <c r="J460" s="269">
        <f>ROUND(I460*H460,2)</f>
        <v>0</v>
      </c>
      <c r="K460" s="265" t="s">
        <v>20</v>
      </c>
      <c r="L460" s="270"/>
      <c r="M460" s="271" t="s">
        <v>20</v>
      </c>
      <c r="N460" s="272" t="s">
        <v>48</v>
      </c>
      <c r="O460" s="85"/>
      <c r="P460" s="222">
        <f>O460*H460</f>
        <v>0</v>
      </c>
      <c r="Q460" s="222">
        <v>0.0084600000000000005</v>
      </c>
      <c r="R460" s="222">
        <f>Q460*H460</f>
        <v>0.15228</v>
      </c>
      <c r="S460" s="222">
        <v>0</v>
      </c>
      <c r="T460" s="223">
        <f>S460*H460</f>
        <v>0</v>
      </c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R460" s="224" t="s">
        <v>226</v>
      </c>
      <c r="AT460" s="224" t="s">
        <v>270</v>
      </c>
      <c r="AU460" s="224" t="s">
        <v>85</v>
      </c>
      <c r="AY460" s="18" t="s">
        <v>164</v>
      </c>
      <c r="BE460" s="225">
        <f>IF(N460="základní",J460,0)</f>
        <v>0</v>
      </c>
      <c r="BF460" s="225">
        <f>IF(N460="snížená",J460,0)</f>
        <v>0</v>
      </c>
      <c r="BG460" s="225">
        <f>IF(N460="zákl. přenesená",J460,0)</f>
        <v>0</v>
      </c>
      <c r="BH460" s="225">
        <f>IF(N460="sníž. přenesená",J460,0)</f>
        <v>0</v>
      </c>
      <c r="BI460" s="225">
        <f>IF(N460="nulová",J460,0)</f>
        <v>0</v>
      </c>
      <c r="BJ460" s="18" t="s">
        <v>22</v>
      </c>
      <c r="BK460" s="225">
        <f>ROUND(I460*H460,2)</f>
        <v>0</v>
      </c>
      <c r="BL460" s="18" t="s">
        <v>171</v>
      </c>
      <c r="BM460" s="224" t="s">
        <v>1460</v>
      </c>
    </row>
    <row r="461" s="2" customFormat="1">
      <c r="A461" s="39"/>
      <c r="B461" s="40"/>
      <c r="C461" s="41"/>
      <c r="D461" s="226" t="s">
        <v>173</v>
      </c>
      <c r="E461" s="41"/>
      <c r="F461" s="227" t="s">
        <v>1461</v>
      </c>
      <c r="G461" s="41"/>
      <c r="H461" s="41"/>
      <c r="I461" s="228"/>
      <c r="J461" s="41"/>
      <c r="K461" s="41"/>
      <c r="L461" s="45"/>
      <c r="M461" s="229"/>
      <c r="N461" s="230"/>
      <c r="O461" s="85"/>
      <c r="P461" s="85"/>
      <c r="Q461" s="85"/>
      <c r="R461" s="85"/>
      <c r="S461" s="85"/>
      <c r="T461" s="86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T461" s="18" t="s">
        <v>173</v>
      </c>
      <c r="AU461" s="18" t="s">
        <v>85</v>
      </c>
    </row>
    <row r="462" s="13" customFormat="1">
      <c r="A462" s="13"/>
      <c r="B462" s="231"/>
      <c r="C462" s="232"/>
      <c r="D462" s="226" t="s">
        <v>175</v>
      </c>
      <c r="E462" s="233" t="s">
        <v>20</v>
      </c>
      <c r="F462" s="234" t="s">
        <v>1426</v>
      </c>
      <c r="G462" s="232"/>
      <c r="H462" s="233" t="s">
        <v>20</v>
      </c>
      <c r="I462" s="235"/>
      <c r="J462" s="232"/>
      <c r="K462" s="232"/>
      <c r="L462" s="236"/>
      <c r="M462" s="237"/>
      <c r="N462" s="238"/>
      <c r="O462" s="238"/>
      <c r="P462" s="238"/>
      <c r="Q462" s="238"/>
      <c r="R462" s="238"/>
      <c r="S462" s="238"/>
      <c r="T462" s="239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0" t="s">
        <v>175</v>
      </c>
      <c r="AU462" s="240" t="s">
        <v>85</v>
      </c>
      <c r="AV462" s="13" t="s">
        <v>22</v>
      </c>
      <c r="AW462" s="13" t="s">
        <v>39</v>
      </c>
      <c r="AX462" s="13" t="s">
        <v>77</v>
      </c>
      <c r="AY462" s="240" t="s">
        <v>164</v>
      </c>
    </row>
    <row r="463" s="14" customFormat="1">
      <c r="A463" s="14"/>
      <c r="B463" s="241"/>
      <c r="C463" s="242"/>
      <c r="D463" s="226" t="s">
        <v>175</v>
      </c>
      <c r="E463" s="243" t="s">
        <v>20</v>
      </c>
      <c r="F463" s="244" t="s">
        <v>305</v>
      </c>
      <c r="G463" s="242"/>
      <c r="H463" s="245">
        <v>18</v>
      </c>
      <c r="I463" s="246"/>
      <c r="J463" s="242"/>
      <c r="K463" s="242"/>
      <c r="L463" s="247"/>
      <c r="M463" s="248"/>
      <c r="N463" s="249"/>
      <c r="O463" s="249"/>
      <c r="P463" s="249"/>
      <c r="Q463" s="249"/>
      <c r="R463" s="249"/>
      <c r="S463" s="249"/>
      <c r="T463" s="250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51" t="s">
        <v>175</v>
      </c>
      <c r="AU463" s="251" t="s">
        <v>85</v>
      </c>
      <c r="AV463" s="14" t="s">
        <v>85</v>
      </c>
      <c r="AW463" s="14" t="s">
        <v>39</v>
      </c>
      <c r="AX463" s="14" t="s">
        <v>22</v>
      </c>
      <c r="AY463" s="251" t="s">
        <v>164</v>
      </c>
    </row>
    <row r="464" s="2" customFormat="1" ht="14.4" customHeight="1">
      <c r="A464" s="39"/>
      <c r="B464" s="40"/>
      <c r="C464" s="213" t="s">
        <v>647</v>
      </c>
      <c r="D464" s="213" t="s">
        <v>166</v>
      </c>
      <c r="E464" s="214" t="s">
        <v>454</v>
      </c>
      <c r="F464" s="215" t="s">
        <v>455</v>
      </c>
      <c r="G464" s="216" t="s">
        <v>180</v>
      </c>
      <c r="H464" s="217">
        <v>18</v>
      </c>
      <c r="I464" s="218"/>
      <c r="J464" s="219">
        <f>ROUND(I464*H464,2)</f>
        <v>0</v>
      </c>
      <c r="K464" s="215" t="s">
        <v>170</v>
      </c>
      <c r="L464" s="45"/>
      <c r="M464" s="220" t="s">
        <v>20</v>
      </c>
      <c r="N464" s="221" t="s">
        <v>48</v>
      </c>
      <c r="O464" s="85"/>
      <c r="P464" s="222">
        <f>O464*H464</f>
        <v>0</v>
      </c>
      <c r="Q464" s="222">
        <v>1.8899999999999999</v>
      </c>
      <c r="R464" s="222">
        <f>Q464*H464</f>
        <v>34.019999999999996</v>
      </c>
      <c r="S464" s="222">
        <v>0</v>
      </c>
      <c r="T464" s="223">
        <f>S464*H464</f>
        <v>0</v>
      </c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R464" s="224" t="s">
        <v>171</v>
      </c>
      <c r="AT464" s="224" t="s">
        <v>166</v>
      </c>
      <c r="AU464" s="224" t="s">
        <v>85</v>
      </c>
      <c r="AY464" s="18" t="s">
        <v>164</v>
      </c>
      <c r="BE464" s="225">
        <f>IF(N464="základní",J464,0)</f>
        <v>0</v>
      </c>
      <c r="BF464" s="225">
        <f>IF(N464="snížená",J464,0)</f>
        <v>0</v>
      </c>
      <c r="BG464" s="225">
        <f>IF(N464="zákl. přenesená",J464,0)</f>
        <v>0</v>
      </c>
      <c r="BH464" s="225">
        <f>IF(N464="sníž. přenesená",J464,0)</f>
        <v>0</v>
      </c>
      <c r="BI464" s="225">
        <f>IF(N464="nulová",J464,0)</f>
        <v>0</v>
      </c>
      <c r="BJ464" s="18" t="s">
        <v>22</v>
      </c>
      <c r="BK464" s="225">
        <f>ROUND(I464*H464,2)</f>
        <v>0</v>
      </c>
      <c r="BL464" s="18" t="s">
        <v>171</v>
      </c>
      <c r="BM464" s="224" t="s">
        <v>1462</v>
      </c>
    </row>
    <row r="465" s="2" customFormat="1">
      <c r="A465" s="39"/>
      <c r="B465" s="40"/>
      <c r="C465" s="41"/>
      <c r="D465" s="226" t="s">
        <v>173</v>
      </c>
      <c r="E465" s="41"/>
      <c r="F465" s="227" t="s">
        <v>457</v>
      </c>
      <c r="G465" s="41"/>
      <c r="H465" s="41"/>
      <c r="I465" s="228"/>
      <c r="J465" s="41"/>
      <c r="K465" s="41"/>
      <c r="L465" s="45"/>
      <c r="M465" s="229"/>
      <c r="N465" s="230"/>
      <c r="O465" s="85"/>
      <c r="P465" s="85"/>
      <c r="Q465" s="85"/>
      <c r="R465" s="85"/>
      <c r="S465" s="85"/>
      <c r="T465" s="86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T465" s="18" t="s">
        <v>173</v>
      </c>
      <c r="AU465" s="18" t="s">
        <v>85</v>
      </c>
    </row>
    <row r="466" s="13" customFormat="1">
      <c r="A466" s="13"/>
      <c r="B466" s="231"/>
      <c r="C466" s="232"/>
      <c r="D466" s="226" t="s">
        <v>175</v>
      </c>
      <c r="E466" s="233" t="s">
        <v>20</v>
      </c>
      <c r="F466" s="234" t="s">
        <v>458</v>
      </c>
      <c r="G466" s="232"/>
      <c r="H466" s="233" t="s">
        <v>20</v>
      </c>
      <c r="I466" s="235"/>
      <c r="J466" s="232"/>
      <c r="K466" s="232"/>
      <c r="L466" s="236"/>
      <c r="M466" s="237"/>
      <c r="N466" s="238"/>
      <c r="O466" s="238"/>
      <c r="P466" s="238"/>
      <c r="Q466" s="238"/>
      <c r="R466" s="238"/>
      <c r="S466" s="238"/>
      <c r="T466" s="239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0" t="s">
        <v>175</v>
      </c>
      <c r="AU466" s="240" t="s">
        <v>85</v>
      </c>
      <c r="AV466" s="13" t="s">
        <v>22</v>
      </c>
      <c r="AW466" s="13" t="s">
        <v>39</v>
      </c>
      <c r="AX466" s="13" t="s">
        <v>77</v>
      </c>
      <c r="AY466" s="240" t="s">
        <v>164</v>
      </c>
    </row>
    <row r="467" s="14" customFormat="1">
      <c r="A467" s="14"/>
      <c r="B467" s="241"/>
      <c r="C467" s="242"/>
      <c r="D467" s="226" t="s">
        <v>175</v>
      </c>
      <c r="E467" s="243" t="s">
        <v>20</v>
      </c>
      <c r="F467" s="244" t="s">
        <v>1463</v>
      </c>
      <c r="G467" s="242"/>
      <c r="H467" s="245">
        <v>18</v>
      </c>
      <c r="I467" s="246"/>
      <c r="J467" s="242"/>
      <c r="K467" s="242"/>
      <c r="L467" s="247"/>
      <c r="M467" s="248"/>
      <c r="N467" s="249"/>
      <c r="O467" s="249"/>
      <c r="P467" s="249"/>
      <c r="Q467" s="249"/>
      <c r="R467" s="249"/>
      <c r="S467" s="249"/>
      <c r="T467" s="250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51" t="s">
        <v>175</v>
      </c>
      <c r="AU467" s="251" t="s">
        <v>85</v>
      </c>
      <c r="AV467" s="14" t="s">
        <v>85</v>
      </c>
      <c r="AW467" s="14" t="s">
        <v>39</v>
      </c>
      <c r="AX467" s="14" t="s">
        <v>22</v>
      </c>
      <c r="AY467" s="251" t="s">
        <v>164</v>
      </c>
    </row>
    <row r="468" s="2" customFormat="1" ht="14.4" customHeight="1">
      <c r="A468" s="39"/>
      <c r="B468" s="40"/>
      <c r="C468" s="213" t="s">
        <v>654</v>
      </c>
      <c r="D468" s="213" t="s">
        <v>166</v>
      </c>
      <c r="E468" s="214" t="s">
        <v>1464</v>
      </c>
      <c r="F468" s="215" t="s">
        <v>1465</v>
      </c>
      <c r="G468" s="216" t="s">
        <v>180</v>
      </c>
      <c r="H468" s="217">
        <v>34.054000000000002</v>
      </c>
      <c r="I468" s="218"/>
      <c r="J468" s="219">
        <f>ROUND(I468*H468,2)</f>
        <v>0</v>
      </c>
      <c r="K468" s="215" t="s">
        <v>170</v>
      </c>
      <c r="L468" s="45"/>
      <c r="M468" s="220" t="s">
        <v>20</v>
      </c>
      <c r="N468" s="221" t="s">
        <v>48</v>
      </c>
      <c r="O468" s="85"/>
      <c r="P468" s="222">
        <f>O468*H468</f>
        <v>0</v>
      </c>
      <c r="Q468" s="222">
        <v>2.4340799999999998</v>
      </c>
      <c r="R468" s="222">
        <f>Q468*H468</f>
        <v>82.890160319999993</v>
      </c>
      <c r="S468" s="222">
        <v>0</v>
      </c>
      <c r="T468" s="223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24" t="s">
        <v>171</v>
      </c>
      <c r="AT468" s="224" t="s">
        <v>166</v>
      </c>
      <c r="AU468" s="224" t="s">
        <v>85</v>
      </c>
      <c r="AY468" s="18" t="s">
        <v>164</v>
      </c>
      <c r="BE468" s="225">
        <f>IF(N468="základní",J468,0)</f>
        <v>0</v>
      </c>
      <c r="BF468" s="225">
        <f>IF(N468="snížená",J468,0)</f>
        <v>0</v>
      </c>
      <c r="BG468" s="225">
        <f>IF(N468="zákl. přenesená",J468,0)</f>
        <v>0</v>
      </c>
      <c r="BH468" s="225">
        <f>IF(N468="sníž. přenesená",J468,0)</f>
        <v>0</v>
      </c>
      <c r="BI468" s="225">
        <f>IF(N468="nulová",J468,0)</f>
        <v>0</v>
      </c>
      <c r="BJ468" s="18" t="s">
        <v>22</v>
      </c>
      <c r="BK468" s="225">
        <f>ROUND(I468*H468,2)</f>
        <v>0</v>
      </c>
      <c r="BL468" s="18" t="s">
        <v>171</v>
      </c>
      <c r="BM468" s="224" t="s">
        <v>1466</v>
      </c>
    </row>
    <row r="469" s="2" customFormat="1">
      <c r="A469" s="39"/>
      <c r="B469" s="40"/>
      <c r="C469" s="41"/>
      <c r="D469" s="226" t="s">
        <v>173</v>
      </c>
      <c r="E469" s="41"/>
      <c r="F469" s="227" t="s">
        <v>1467</v>
      </c>
      <c r="G469" s="41"/>
      <c r="H469" s="41"/>
      <c r="I469" s="228"/>
      <c r="J469" s="41"/>
      <c r="K469" s="41"/>
      <c r="L469" s="45"/>
      <c r="M469" s="229"/>
      <c r="N469" s="230"/>
      <c r="O469" s="85"/>
      <c r="P469" s="85"/>
      <c r="Q469" s="85"/>
      <c r="R469" s="85"/>
      <c r="S469" s="85"/>
      <c r="T469" s="86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T469" s="18" t="s">
        <v>173</v>
      </c>
      <c r="AU469" s="18" t="s">
        <v>85</v>
      </c>
    </row>
    <row r="470" s="13" customFormat="1">
      <c r="A470" s="13"/>
      <c r="B470" s="231"/>
      <c r="C470" s="232"/>
      <c r="D470" s="226" t="s">
        <v>175</v>
      </c>
      <c r="E470" s="233" t="s">
        <v>20</v>
      </c>
      <c r="F470" s="234" t="s">
        <v>1362</v>
      </c>
      <c r="G470" s="232"/>
      <c r="H470" s="233" t="s">
        <v>20</v>
      </c>
      <c r="I470" s="235"/>
      <c r="J470" s="232"/>
      <c r="K470" s="232"/>
      <c r="L470" s="236"/>
      <c r="M470" s="237"/>
      <c r="N470" s="238"/>
      <c r="O470" s="238"/>
      <c r="P470" s="238"/>
      <c r="Q470" s="238"/>
      <c r="R470" s="238"/>
      <c r="S470" s="238"/>
      <c r="T470" s="239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40" t="s">
        <v>175</v>
      </c>
      <c r="AU470" s="240" t="s">
        <v>85</v>
      </c>
      <c r="AV470" s="13" t="s">
        <v>22</v>
      </c>
      <c r="AW470" s="13" t="s">
        <v>39</v>
      </c>
      <c r="AX470" s="13" t="s">
        <v>77</v>
      </c>
      <c r="AY470" s="240" t="s">
        <v>164</v>
      </c>
    </row>
    <row r="471" s="14" customFormat="1">
      <c r="A471" s="14"/>
      <c r="B471" s="241"/>
      <c r="C471" s="242"/>
      <c r="D471" s="226" t="s">
        <v>175</v>
      </c>
      <c r="E471" s="243" t="s">
        <v>20</v>
      </c>
      <c r="F471" s="244" t="s">
        <v>1468</v>
      </c>
      <c r="G471" s="242"/>
      <c r="H471" s="245">
        <v>34.054000000000002</v>
      </c>
      <c r="I471" s="246"/>
      <c r="J471" s="242"/>
      <c r="K471" s="242"/>
      <c r="L471" s="247"/>
      <c r="M471" s="248"/>
      <c r="N471" s="249"/>
      <c r="O471" s="249"/>
      <c r="P471" s="249"/>
      <c r="Q471" s="249"/>
      <c r="R471" s="249"/>
      <c r="S471" s="249"/>
      <c r="T471" s="250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51" t="s">
        <v>175</v>
      </c>
      <c r="AU471" s="251" t="s">
        <v>85</v>
      </c>
      <c r="AV471" s="14" t="s">
        <v>85</v>
      </c>
      <c r="AW471" s="14" t="s">
        <v>39</v>
      </c>
      <c r="AX471" s="14" t="s">
        <v>22</v>
      </c>
      <c r="AY471" s="251" t="s">
        <v>164</v>
      </c>
    </row>
    <row r="472" s="2" customFormat="1" ht="14.4" customHeight="1">
      <c r="A472" s="39"/>
      <c r="B472" s="40"/>
      <c r="C472" s="213" t="s">
        <v>659</v>
      </c>
      <c r="D472" s="213" t="s">
        <v>166</v>
      </c>
      <c r="E472" s="214" t="s">
        <v>1469</v>
      </c>
      <c r="F472" s="215" t="s">
        <v>1470</v>
      </c>
      <c r="G472" s="216" t="s">
        <v>169</v>
      </c>
      <c r="H472" s="217">
        <v>56.756</v>
      </c>
      <c r="I472" s="218"/>
      <c r="J472" s="219">
        <f>ROUND(I472*H472,2)</f>
        <v>0</v>
      </c>
      <c r="K472" s="215" t="s">
        <v>170</v>
      </c>
      <c r="L472" s="45"/>
      <c r="M472" s="220" t="s">
        <v>20</v>
      </c>
      <c r="N472" s="221" t="s">
        <v>48</v>
      </c>
      <c r="O472" s="85"/>
      <c r="P472" s="222">
        <f>O472*H472</f>
        <v>0</v>
      </c>
      <c r="Q472" s="222">
        <v>0</v>
      </c>
      <c r="R472" s="222">
        <f>Q472*H472</f>
        <v>0</v>
      </c>
      <c r="S472" s="222">
        <v>0</v>
      </c>
      <c r="T472" s="223">
        <f>S472*H472</f>
        <v>0</v>
      </c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R472" s="224" t="s">
        <v>171</v>
      </c>
      <c r="AT472" s="224" t="s">
        <v>166</v>
      </c>
      <c r="AU472" s="224" t="s">
        <v>85</v>
      </c>
      <c r="AY472" s="18" t="s">
        <v>164</v>
      </c>
      <c r="BE472" s="225">
        <f>IF(N472="základní",J472,0)</f>
        <v>0</v>
      </c>
      <c r="BF472" s="225">
        <f>IF(N472="snížená",J472,0)</f>
        <v>0</v>
      </c>
      <c r="BG472" s="225">
        <f>IF(N472="zákl. přenesená",J472,0)</f>
        <v>0</v>
      </c>
      <c r="BH472" s="225">
        <f>IF(N472="sníž. přenesená",J472,0)</f>
        <v>0</v>
      </c>
      <c r="BI472" s="225">
        <f>IF(N472="nulová",J472,0)</f>
        <v>0</v>
      </c>
      <c r="BJ472" s="18" t="s">
        <v>22</v>
      </c>
      <c r="BK472" s="225">
        <f>ROUND(I472*H472,2)</f>
        <v>0</v>
      </c>
      <c r="BL472" s="18" t="s">
        <v>171</v>
      </c>
      <c r="BM472" s="224" t="s">
        <v>1471</v>
      </c>
    </row>
    <row r="473" s="2" customFormat="1">
      <c r="A473" s="39"/>
      <c r="B473" s="40"/>
      <c r="C473" s="41"/>
      <c r="D473" s="226" t="s">
        <v>173</v>
      </c>
      <c r="E473" s="41"/>
      <c r="F473" s="227" t="s">
        <v>1472</v>
      </c>
      <c r="G473" s="41"/>
      <c r="H473" s="41"/>
      <c r="I473" s="228"/>
      <c r="J473" s="41"/>
      <c r="K473" s="41"/>
      <c r="L473" s="45"/>
      <c r="M473" s="229"/>
      <c r="N473" s="230"/>
      <c r="O473" s="85"/>
      <c r="P473" s="85"/>
      <c r="Q473" s="85"/>
      <c r="R473" s="85"/>
      <c r="S473" s="85"/>
      <c r="T473" s="86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T473" s="18" t="s">
        <v>173</v>
      </c>
      <c r="AU473" s="18" t="s">
        <v>85</v>
      </c>
    </row>
    <row r="474" s="13" customFormat="1">
      <c r="A474" s="13"/>
      <c r="B474" s="231"/>
      <c r="C474" s="232"/>
      <c r="D474" s="226" t="s">
        <v>175</v>
      </c>
      <c r="E474" s="233" t="s">
        <v>20</v>
      </c>
      <c r="F474" s="234" t="s">
        <v>1362</v>
      </c>
      <c r="G474" s="232"/>
      <c r="H474" s="233" t="s">
        <v>20</v>
      </c>
      <c r="I474" s="235"/>
      <c r="J474" s="232"/>
      <c r="K474" s="232"/>
      <c r="L474" s="236"/>
      <c r="M474" s="237"/>
      <c r="N474" s="238"/>
      <c r="O474" s="238"/>
      <c r="P474" s="238"/>
      <c r="Q474" s="238"/>
      <c r="R474" s="238"/>
      <c r="S474" s="238"/>
      <c r="T474" s="239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40" t="s">
        <v>175</v>
      </c>
      <c r="AU474" s="240" t="s">
        <v>85</v>
      </c>
      <c r="AV474" s="13" t="s">
        <v>22</v>
      </c>
      <c r="AW474" s="13" t="s">
        <v>39</v>
      </c>
      <c r="AX474" s="13" t="s">
        <v>77</v>
      </c>
      <c r="AY474" s="240" t="s">
        <v>164</v>
      </c>
    </row>
    <row r="475" s="14" customFormat="1">
      <c r="A475" s="14"/>
      <c r="B475" s="241"/>
      <c r="C475" s="242"/>
      <c r="D475" s="226" t="s">
        <v>175</v>
      </c>
      <c r="E475" s="243" t="s">
        <v>20</v>
      </c>
      <c r="F475" s="244" t="s">
        <v>1441</v>
      </c>
      <c r="G475" s="242"/>
      <c r="H475" s="245">
        <v>56.756</v>
      </c>
      <c r="I475" s="246"/>
      <c r="J475" s="242"/>
      <c r="K475" s="242"/>
      <c r="L475" s="247"/>
      <c r="M475" s="248"/>
      <c r="N475" s="249"/>
      <c r="O475" s="249"/>
      <c r="P475" s="249"/>
      <c r="Q475" s="249"/>
      <c r="R475" s="249"/>
      <c r="S475" s="249"/>
      <c r="T475" s="250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51" t="s">
        <v>175</v>
      </c>
      <c r="AU475" s="251" t="s">
        <v>85</v>
      </c>
      <c r="AV475" s="14" t="s">
        <v>85</v>
      </c>
      <c r="AW475" s="14" t="s">
        <v>39</v>
      </c>
      <c r="AX475" s="14" t="s">
        <v>22</v>
      </c>
      <c r="AY475" s="251" t="s">
        <v>164</v>
      </c>
    </row>
    <row r="476" s="2" customFormat="1" ht="14.4" customHeight="1">
      <c r="A476" s="39"/>
      <c r="B476" s="40"/>
      <c r="C476" s="213" t="s">
        <v>665</v>
      </c>
      <c r="D476" s="213" t="s">
        <v>166</v>
      </c>
      <c r="E476" s="214" t="s">
        <v>1473</v>
      </c>
      <c r="F476" s="215" t="s">
        <v>1474</v>
      </c>
      <c r="G476" s="216" t="s">
        <v>169</v>
      </c>
      <c r="H476" s="217">
        <v>17.5</v>
      </c>
      <c r="I476" s="218"/>
      <c r="J476" s="219">
        <f>ROUND(I476*H476,2)</f>
        <v>0</v>
      </c>
      <c r="K476" s="215" t="s">
        <v>170</v>
      </c>
      <c r="L476" s="45"/>
      <c r="M476" s="220" t="s">
        <v>20</v>
      </c>
      <c r="N476" s="221" t="s">
        <v>48</v>
      </c>
      <c r="O476" s="85"/>
      <c r="P476" s="222">
        <f>O476*H476</f>
        <v>0</v>
      </c>
      <c r="Q476" s="222">
        <v>0.76800000000000002</v>
      </c>
      <c r="R476" s="222">
        <f>Q476*H476</f>
        <v>13.44</v>
      </c>
      <c r="S476" s="222">
        <v>0</v>
      </c>
      <c r="T476" s="223">
        <f>S476*H476</f>
        <v>0</v>
      </c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R476" s="224" t="s">
        <v>171</v>
      </c>
      <c r="AT476" s="224" t="s">
        <v>166</v>
      </c>
      <c r="AU476" s="224" t="s">
        <v>85</v>
      </c>
      <c r="AY476" s="18" t="s">
        <v>164</v>
      </c>
      <c r="BE476" s="225">
        <f>IF(N476="základní",J476,0)</f>
        <v>0</v>
      </c>
      <c r="BF476" s="225">
        <f>IF(N476="snížená",J476,0)</f>
        <v>0</v>
      </c>
      <c r="BG476" s="225">
        <f>IF(N476="zákl. přenesená",J476,0)</f>
        <v>0</v>
      </c>
      <c r="BH476" s="225">
        <f>IF(N476="sníž. přenesená",J476,0)</f>
        <v>0</v>
      </c>
      <c r="BI476" s="225">
        <f>IF(N476="nulová",J476,0)</f>
        <v>0</v>
      </c>
      <c r="BJ476" s="18" t="s">
        <v>22</v>
      </c>
      <c r="BK476" s="225">
        <f>ROUND(I476*H476,2)</f>
        <v>0</v>
      </c>
      <c r="BL476" s="18" t="s">
        <v>171</v>
      </c>
      <c r="BM476" s="224" t="s">
        <v>1475</v>
      </c>
    </row>
    <row r="477" s="2" customFormat="1">
      <c r="A477" s="39"/>
      <c r="B477" s="40"/>
      <c r="C477" s="41"/>
      <c r="D477" s="226" t="s">
        <v>173</v>
      </c>
      <c r="E477" s="41"/>
      <c r="F477" s="227" t="s">
        <v>1476</v>
      </c>
      <c r="G477" s="41"/>
      <c r="H477" s="41"/>
      <c r="I477" s="228"/>
      <c r="J477" s="41"/>
      <c r="K477" s="41"/>
      <c r="L477" s="45"/>
      <c r="M477" s="229"/>
      <c r="N477" s="230"/>
      <c r="O477" s="85"/>
      <c r="P477" s="85"/>
      <c r="Q477" s="85"/>
      <c r="R477" s="85"/>
      <c r="S477" s="85"/>
      <c r="T477" s="86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T477" s="18" t="s">
        <v>173</v>
      </c>
      <c r="AU477" s="18" t="s">
        <v>85</v>
      </c>
    </row>
    <row r="478" s="13" customFormat="1">
      <c r="A478" s="13"/>
      <c r="B478" s="231"/>
      <c r="C478" s="232"/>
      <c r="D478" s="226" t="s">
        <v>175</v>
      </c>
      <c r="E478" s="233" t="s">
        <v>20</v>
      </c>
      <c r="F478" s="234" t="s">
        <v>1477</v>
      </c>
      <c r="G478" s="232"/>
      <c r="H478" s="233" t="s">
        <v>20</v>
      </c>
      <c r="I478" s="235"/>
      <c r="J478" s="232"/>
      <c r="K478" s="232"/>
      <c r="L478" s="236"/>
      <c r="M478" s="237"/>
      <c r="N478" s="238"/>
      <c r="O478" s="238"/>
      <c r="P478" s="238"/>
      <c r="Q478" s="238"/>
      <c r="R478" s="238"/>
      <c r="S478" s="238"/>
      <c r="T478" s="239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T478" s="240" t="s">
        <v>175</v>
      </c>
      <c r="AU478" s="240" t="s">
        <v>85</v>
      </c>
      <c r="AV478" s="13" t="s">
        <v>22</v>
      </c>
      <c r="AW478" s="13" t="s">
        <v>39</v>
      </c>
      <c r="AX478" s="13" t="s">
        <v>77</v>
      </c>
      <c r="AY478" s="240" t="s">
        <v>164</v>
      </c>
    </row>
    <row r="479" s="13" customFormat="1">
      <c r="A479" s="13"/>
      <c r="B479" s="231"/>
      <c r="C479" s="232"/>
      <c r="D479" s="226" t="s">
        <v>175</v>
      </c>
      <c r="E479" s="233" t="s">
        <v>20</v>
      </c>
      <c r="F479" s="234" t="s">
        <v>1478</v>
      </c>
      <c r="G479" s="232"/>
      <c r="H479" s="233" t="s">
        <v>20</v>
      </c>
      <c r="I479" s="235"/>
      <c r="J479" s="232"/>
      <c r="K479" s="232"/>
      <c r="L479" s="236"/>
      <c r="M479" s="237"/>
      <c r="N479" s="238"/>
      <c r="O479" s="238"/>
      <c r="P479" s="238"/>
      <c r="Q479" s="238"/>
      <c r="R479" s="238"/>
      <c r="S479" s="238"/>
      <c r="T479" s="239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0" t="s">
        <v>175</v>
      </c>
      <c r="AU479" s="240" t="s">
        <v>85</v>
      </c>
      <c r="AV479" s="13" t="s">
        <v>22</v>
      </c>
      <c r="AW479" s="13" t="s">
        <v>39</v>
      </c>
      <c r="AX479" s="13" t="s">
        <v>77</v>
      </c>
      <c r="AY479" s="240" t="s">
        <v>164</v>
      </c>
    </row>
    <row r="480" s="14" customFormat="1">
      <c r="A480" s="14"/>
      <c r="B480" s="241"/>
      <c r="C480" s="242"/>
      <c r="D480" s="226" t="s">
        <v>175</v>
      </c>
      <c r="E480" s="243" t="s">
        <v>20</v>
      </c>
      <c r="F480" s="244" t="s">
        <v>1479</v>
      </c>
      <c r="G480" s="242"/>
      <c r="H480" s="245">
        <v>17.5</v>
      </c>
      <c r="I480" s="246"/>
      <c r="J480" s="242"/>
      <c r="K480" s="242"/>
      <c r="L480" s="247"/>
      <c r="M480" s="248"/>
      <c r="N480" s="249"/>
      <c r="O480" s="249"/>
      <c r="P480" s="249"/>
      <c r="Q480" s="249"/>
      <c r="R480" s="249"/>
      <c r="S480" s="249"/>
      <c r="T480" s="250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51" t="s">
        <v>175</v>
      </c>
      <c r="AU480" s="251" t="s">
        <v>85</v>
      </c>
      <c r="AV480" s="14" t="s">
        <v>85</v>
      </c>
      <c r="AW480" s="14" t="s">
        <v>39</v>
      </c>
      <c r="AX480" s="14" t="s">
        <v>22</v>
      </c>
      <c r="AY480" s="251" t="s">
        <v>164</v>
      </c>
    </row>
    <row r="481" s="2" customFormat="1" ht="14.4" customHeight="1">
      <c r="A481" s="39"/>
      <c r="B481" s="40"/>
      <c r="C481" s="213" t="s">
        <v>671</v>
      </c>
      <c r="D481" s="213" t="s">
        <v>166</v>
      </c>
      <c r="E481" s="214" t="s">
        <v>460</v>
      </c>
      <c r="F481" s="215" t="s">
        <v>461</v>
      </c>
      <c r="G481" s="216" t="s">
        <v>169</v>
      </c>
      <c r="H481" s="217">
        <v>37.061999999999998</v>
      </c>
      <c r="I481" s="218"/>
      <c r="J481" s="219">
        <f>ROUND(I481*H481,2)</f>
        <v>0</v>
      </c>
      <c r="K481" s="215" t="s">
        <v>170</v>
      </c>
      <c r="L481" s="45"/>
      <c r="M481" s="220" t="s">
        <v>20</v>
      </c>
      <c r="N481" s="221" t="s">
        <v>48</v>
      </c>
      <c r="O481" s="85"/>
      <c r="P481" s="222">
        <f>O481*H481</f>
        <v>0</v>
      </c>
      <c r="Q481" s="222">
        <v>0.74326999999999999</v>
      </c>
      <c r="R481" s="222">
        <f>Q481*H481</f>
        <v>27.547072739999997</v>
      </c>
      <c r="S481" s="222">
        <v>0</v>
      </c>
      <c r="T481" s="223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24" t="s">
        <v>171</v>
      </c>
      <c r="AT481" s="224" t="s">
        <v>166</v>
      </c>
      <c r="AU481" s="224" t="s">
        <v>85</v>
      </c>
      <c r="AY481" s="18" t="s">
        <v>164</v>
      </c>
      <c r="BE481" s="225">
        <f>IF(N481="základní",J481,0)</f>
        <v>0</v>
      </c>
      <c r="BF481" s="225">
        <f>IF(N481="snížená",J481,0)</f>
        <v>0</v>
      </c>
      <c r="BG481" s="225">
        <f>IF(N481="zákl. přenesená",J481,0)</f>
        <v>0</v>
      </c>
      <c r="BH481" s="225">
        <f>IF(N481="sníž. přenesená",J481,0)</f>
        <v>0</v>
      </c>
      <c r="BI481" s="225">
        <f>IF(N481="nulová",J481,0)</f>
        <v>0</v>
      </c>
      <c r="BJ481" s="18" t="s">
        <v>22</v>
      </c>
      <c r="BK481" s="225">
        <f>ROUND(I481*H481,2)</f>
        <v>0</v>
      </c>
      <c r="BL481" s="18" t="s">
        <v>171</v>
      </c>
      <c r="BM481" s="224" t="s">
        <v>1480</v>
      </c>
    </row>
    <row r="482" s="2" customFormat="1">
      <c r="A482" s="39"/>
      <c r="B482" s="40"/>
      <c r="C482" s="41"/>
      <c r="D482" s="226" t="s">
        <v>173</v>
      </c>
      <c r="E482" s="41"/>
      <c r="F482" s="227" t="s">
        <v>463</v>
      </c>
      <c r="G482" s="41"/>
      <c r="H482" s="41"/>
      <c r="I482" s="228"/>
      <c r="J482" s="41"/>
      <c r="K482" s="41"/>
      <c r="L482" s="45"/>
      <c r="M482" s="229"/>
      <c r="N482" s="230"/>
      <c r="O482" s="85"/>
      <c r="P482" s="85"/>
      <c r="Q482" s="85"/>
      <c r="R482" s="85"/>
      <c r="S482" s="85"/>
      <c r="T482" s="86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T482" s="18" t="s">
        <v>173</v>
      </c>
      <c r="AU482" s="18" t="s">
        <v>85</v>
      </c>
    </row>
    <row r="483" s="13" customFormat="1">
      <c r="A483" s="13"/>
      <c r="B483" s="231"/>
      <c r="C483" s="232"/>
      <c r="D483" s="226" t="s">
        <v>175</v>
      </c>
      <c r="E483" s="233" t="s">
        <v>20</v>
      </c>
      <c r="F483" s="234" t="s">
        <v>1253</v>
      </c>
      <c r="G483" s="232"/>
      <c r="H483" s="233" t="s">
        <v>20</v>
      </c>
      <c r="I483" s="235"/>
      <c r="J483" s="232"/>
      <c r="K483" s="232"/>
      <c r="L483" s="236"/>
      <c r="M483" s="237"/>
      <c r="N483" s="238"/>
      <c r="O483" s="238"/>
      <c r="P483" s="238"/>
      <c r="Q483" s="238"/>
      <c r="R483" s="238"/>
      <c r="S483" s="238"/>
      <c r="T483" s="239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0" t="s">
        <v>175</v>
      </c>
      <c r="AU483" s="240" t="s">
        <v>85</v>
      </c>
      <c r="AV483" s="13" t="s">
        <v>22</v>
      </c>
      <c r="AW483" s="13" t="s">
        <v>39</v>
      </c>
      <c r="AX483" s="13" t="s">
        <v>77</v>
      </c>
      <c r="AY483" s="240" t="s">
        <v>164</v>
      </c>
    </row>
    <row r="484" s="14" customFormat="1">
      <c r="A484" s="14"/>
      <c r="B484" s="241"/>
      <c r="C484" s="242"/>
      <c r="D484" s="226" t="s">
        <v>175</v>
      </c>
      <c r="E484" s="243" t="s">
        <v>20</v>
      </c>
      <c r="F484" s="244" t="s">
        <v>1481</v>
      </c>
      <c r="G484" s="242"/>
      <c r="H484" s="245">
        <v>37.061999999999998</v>
      </c>
      <c r="I484" s="246"/>
      <c r="J484" s="242"/>
      <c r="K484" s="242"/>
      <c r="L484" s="247"/>
      <c r="M484" s="248"/>
      <c r="N484" s="249"/>
      <c r="O484" s="249"/>
      <c r="P484" s="249"/>
      <c r="Q484" s="249"/>
      <c r="R484" s="249"/>
      <c r="S484" s="249"/>
      <c r="T484" s="250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51" t="s">
        <v>175</v>
      </c>
      <c r="AU484" s="251" t="s">
        <v>85</v>
      </c>
      <c r="AV484" s="14" t="s">
        <v>85</v>
      </c>
      <c r="AW484" s="14" t="s">
        <v>39</v>
      </c>
      <c r="AX484" s="14" t="s">
        <v>77</v>
      </c>
      <c r="AY484" s="251" t="s">
        <v>164</v>
      </c>
    </row>
    <row r="485" s="15" customFormat="1">
      <c r="A485" s="15"/>
      <c r="B485" s="252"/>
      <c r="C485" s="253"/>
      <c r="D485" s="226" t="s">
        <v>175</v>
      </c>
      <c r="E485" s="254" t="s">
        <v>20</v>
      </c>
      <c r="F485" s="255" t="s">
        <v>225</v>
      </c>
      <c r="G485" s="253"/>
      <c r="H485" s="256">
        <v>37.061999999999998</v>
      </c>
      <c r="I485" s="257"/>
      <c r="J485" s="253"/>
      <c r="K485" s="253"/>
      <c r="L485" s="258"/>
      <c r="M485" s="259"/>
      <c r="N485" s="260"/>
      <c r="O485" s="260"/>
      <c r="P485" s="260"/>
      <c r="Q485" s="260"/>
      <c r="R485" s="260"/>
      <c r="S485" s="260"/>
      <c r="T485" s="261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T485" s="262" t="s">
        <v>175</v>
      </c>
      <c r="AU485" s="262" t="s">
        <v>85</v>
      </c>
      <c r="AV485" s="15" t="s">
        <v>171</v>
      </c>
      <c r="AW485" s="15" t="s">
        <v>39</v>
      </c>
      <c r="AX485" s="15" t="s">
        <v>22</v>
      </c>
      <c r="AY485" s="262" t="s">
        <v>164</v>
      </c>
    </row>
    <row r="486" s="2" customFormat="1" ht="14.4" customHeight="1">
      <c r="A486" s="39"/>
      <c r="B486" s="40"/>
      <c r="C486" s="213" t="s">
        <v>677</v>
      </c>
      <c r="D486" s="213" t="s">
        <v>166</v>
      </c>
      <c r="E486" s="214" t="s">
        <v>1482</v>
      </c>
      <c r="F486" s="215" t="s">
        <v>1483</v>
      </c>
      <c r="G486" s="216" t="s">
        <v>169</v>
      </c>
      <c r="H486" s="217">
        <v>56.384</v>
      </c>
      <c r="I486" s="218"/>
      <c r="J486" s="219">
        <f>ROUND(I486*H486,2)</f>
        <v>0</v>
      </c>
      <c r="K486" s="215" t="s">
        <v>170</v>
      </c>
      <c r="L486" s="45"/>
      <c r="M486" s="220" t="s">
        <v>20</v>
      </c>
      <c r="N486" s="221" t="s">
        <v>48</v>
      </c>
      <c r="O486" s="85"/>
      <c r="P486" s="222">
        <f>O486*H486</f>
        <v>0</v>
      </c>
      <c r="Q486" s="222">
        <v>0.82326999999999995</v>
      </c>
      <c r="R486" s="222">
        <f>Q486*H486</f>
        <v>46.419255679999999</v>
      </c>
      <c r="S486" s="222">
        <v>0</v>
      </c>
      <c r="T486" s="223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24" t="s">
        <v>171</v>
      </c>
      <c r="AT486" s="224" t="s">
        <v>166</v>
      </c>
      <c r="AU486" s="224" t="s">
        <v>85</v>
      </c>
      <c r="AY486" s="18" t="s">
        <v>164</v>
      </c>
      <c r="BE486" s="225">
        <f>IF(N486="základní",J486,0)</f>
        <v>0</v>
      </c>
      <c r="BF486" s="225">
        <f>IF(N486="snížená",J486,0)</f>
        <v>0</v>
      </c>
      <c r="BG486" s="225">
        <f>IF(N486="zákl. přenesená",J486,0)</f>
        <v>0</v>
      </c>
      <c r="BH486" s="225">
        <f>IF(N486="sníž. přenesená",J486,0)</f>
        <v>0</v>
      </c>
      <c r="BI486" s="225">
        <f>IF(N486="nulová",J486,0)</f>
        <v>0</v>
      </c>
      <c r="BJ486" s="18" t="s">
        <v>22</v>
      </c>
      <c r="BK486" s="225">
        <f>ROUND(I486*H486,2)</f>
        <v>0</v>
      </c>
      <c r="BL486" s="18" t="s">
        <v>171</v>
      </c>
      <c r="BM486" s="224" t="s">
        <v>1484</v>
      </c>
    </row>
    <row r="487" s="2" customFormat="1">
      <c r="A487" s="39"/>
      <c r="B487" s="40"/>
      <c r="C487" s="41"/>
      <c r="D487" s="226" t="s">
        <v>173</v>
      </c>
      <c r="E487" s="41"/>
      <c r="F487" s="227" t="s">
        <v>1485</v>
      </c>
      <c r="G487" s="41"/>
      <c r="H487" s="41"/>
      <c r="I487" s="228"/>
      <c r="J487" s="41"/>
      <c r="K487" s="41"/>
      <c r="L487" s="45"/>
      <c r="M487" s="229"/>
      <c r="N487" s="230"/>
      <c r="O487" s="85"/>
      <c r="P487" s="85"/>
      <c r="Q487" s="85"/>
      <c r="R487" s="85"/>
      <c r="S487" s="85"/>
      <c r="T487" s="86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T487" s="18" t="s">
        <v>173</v>
      </c>
      <c r="AU487" s="18" t="s">
        <v>85</v>
      </c>
    </row>
    <row r="488" s="13" customFormat="1">
      <c r="A488" s="13"/>
      <c r="B488" s="231"/>
      <c r="C488" s="232"/>
      <c r="D488" s="226" t="s">
        <v>175</v>
      </c>
      <c r="E488" s="233" t="s">
        <v>20</v>
      </c>
      <c r="F488" s="234" t="s">
        <v>1362</v>
      </c>
      <c r="G488" s="232"/>
      <c r="H488" s="233" t="s">
        <v>20</v>
      </c>
      <c r="I488" s="235"/>
      <c r="J488" s="232"/>
      <c r="K488" s="232"/>
      <c r="L488" s="236"/>
      <c r="M488" s="237"/>
      <c r="N488" s="238"/>
      <c r="O488" s="238"/>
      <c r="P488" s="238"/>
      <c r="Q488" s="238"/>
      <c r="R488" s="238"/>
      <c r="S488" s="238"/>
      <c r="T488" s="239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40" t="s">
        <v>175</v>
      </c>
      <c r="AU488" s="240" t="s">
        <v>85</v>
      </c>
      <c r="AV488" s="13" t="s">
        <v>22</v>
      </c>
      <c r="AW488" s="13" t="s">
        <v>39</v>
      </c>
      <c r="AX488" s="13" t="s">
        <v>77</v>
      </c>
      <c r="AY488" s="240" t="s">
        <v>164</v>
      </c>
    </row>
    <row r="489" s="14" customFormat="1">
      <c r="A489" s="14"/>
      <c r="B489" s="241"/>
      <c r="C489" s="242"/>
      <c r="D489" s="226" t="s">
        <v>175</v>
      </c>
      <c r="E489" s="243" t="s">
        <v>20</v>
      </c>
      <c r="F489" s="244" t="s">
        <v>1436</v>
      </c>
      <c r="G489" s="242"/>
      <c r="H489" s="245">
        <v>56.384</v>
      </c>
      <c r="I489" s="246"/>
      <c r="J489" s="242"/>
      <c r="K489" s="242"/>
      <c r="L489" s="247"/>
      <c r="M489" s="248"/>
      <c r="N489" s="249"/>
      <c r="O489" s="249"/>
      <c r="P489" s="249"/>
      <c r="Q489" s="249"/>
      <c r="R489" s="249"/>
      <c r="S489" s="249"/>
      <c r="T489" s="250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51" t="s">
        <v>175</v>
      </c>
      <c r="AU489" s="251" t="s">
        <v>85</v>
      </c>
      <c r="AV489" s="14" t="s">
        <v>85</v>
      </c>
      <c r="AW489" s="14" t="s">
        <v>39</v>
      </c>
      <c r="AX489" s="14" t="s">
        <v>22</v>
      </c>
      <c r="AY489" s="251" t="s">
        <v>164</v>
      </c>
    </row>
    <row r="490" s="12" customFormat="1" ht="22.8" customHeight="1">
      <c r="A490" s="12"/>
      <c r="B490" s="197"/>
      <c r="C490" s="198"/>
      <c r="D490" s="199" t="s">
        <v>76</v>
      </c>
      <c r="E490" s="211" t="s">
        <v>200</v>
      </c>
      <c r="F490" s="211" t="s">
        <v>464</v>
      </c>
      <c r="G490" s="198"/>
      <c r="H490" s="198"/>
      <c r="I490" s="201"/>
      <c r="J490" s="212">
        <f>BK490</f>
        <v>0</v>
      </c>
      <c r="K490" s="198"/>
      <c r="L490" s="203"/>
      <c r="M490" s="204"/>
      <c r="N490" s="205"/>
      <c r="O490" s="205"/>
      <c r="P490" s="206">
        <f>SUM(P491:P589)</f>
        <v>0</v>
      </c>
      <c r="Q490" s="205"/>
      <c r="R490" s="206">
        <f>SUM(R491:R589)</f>
        <v>1946.8495289999999</v>
      </c>
      <c r="S490" s="205"/>
      <c r="T490" s="207">
        <f>SUM(T491:T589)</f>
        <v>0</v>
      </c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R490" s="208" t="s">
        <v>22</v>
      </c>
      <c r="AT490" s="209" t="s">
        <v>76</v>
      </c>
      <c r="AU490" s="209" t="s">
        <v>22</v>
      </c>
      <c r="AY490" s="208" t="s">
        <v>164</v>
      </c>
      <c r="BK490" s="210">
        <f>SUM(BK491:BK589)</f>
        <v>0</v>
      </c>
    </row>
    <row r="491" s="2" customFormat="1" ht="14.4" customHeight="1">
      <c r="A491" s="39"/>
      <c r="B491" s="40"/>
      <c r="C491" s="213" t="s">
        <v>684</v>
      </c>
      <c r="D491" s="213" t="s">
        <v>166</v>
      </c>
      <c r="E491" s="214" t="s">
        <v>466</v>
      </c>
      <c r="F491" s="215" t="s">
        <v>467</v>
      </c>
      <c r="G491" s="216" t="s">
        <v>169</v>
      </c>
      <c r="H491" s="217">
        <v>837</v>
      </c>
      <c r="I491" s="218"/>
      <c r="J491" s="219">
        <f>ROUND(I491*H491,2)</f>
        <v>0</v>
      </c>
      <c r="K491" s="215" t="s">
        <v>170</v>
      </c>
      <c r="L491" s="45"/>
      <c r="M491" s="220" t="s">
        <v>20</v>
      </c>
      <c r="N491" s="221" t="s">
        <v>48</v>
      </c>
      <c r="O491" s="85"/>
      <c r="P491" s="222">
        <f>O491*H491</f>
        <v>0</v>
      </c>
      <c r="Q491" s="222">
        <v>0</v>
      </c>
      <c r="R491" s="222">
        <f>Q491*H491</f>
        <v>0</v>
      </c>
      <c r="S491" s="222">
        <v>0</v>
      </c>
      <c r="T491" s="223">
        <f>S491*H491</f>
        <v>0</v>
      </c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R491" s="224" t="s">
        <v>171</v>
      </c>
      <c r="AT491" s="224" t="s">
        <v>166</v>
      </c>
      <c r="AU491" s="224" t="s">
        <v>85</v>
      </c>
      <c r="AY491" s="18" t="s">
        <v>164</v>
      </c>
      <c r="BE491" s="225">
        <f>IF(N491="základní",J491,0)</f>
        <v>0</v>
      </c>
      <c r="BF491" s="225">
        <f>IF(N491="snížená",J491,0)</f>
        <v>0</v>
      </c>
      <c r="BG491" s="225">
        <f>IF(N491="zákl. přenesená",J491,0)</f>
        <v>0</v>
      </c>
      <c r="BH491" s="225">
        <f>IF(N491="sníž. přenesená",J491,0)</f>
        <v>0</v>
      </c>
      <c r="BI491" s="225">
        <f>IF(N491="nulová",J491,0)</f>
        <v>0</v>
      </c>
      <c r="BJ491" s="18" t="s">
        <v>22</v>
      </c>
      <c r="BK491" s="225">
        <f>ROUND(I491*H491,2)</f>
        <v>0</v>
      </c>
      <c r="BL491" s="18" t="s">
        <v>171</v>
      </c>
      <c r="BM491" s="224" t="s">
        <v>1486</v>
      </c>
    </row>
    <row r="492" s="2" customFormat="1">
      <c r="A492" s="39"/>
      <c r="B492" s="40"/>
      <c r="C492" s="41"/>
      <c r="D492" s="226" t="s">
        <v>173</v>
      </c>
      <c r="E492" s="41"/>
      <c r="F492" s="227" t="s">
        <v>469</v>
      </c>
      <c r="G492" s="41"/>
      <c r="H492" s="41"/>
      <c r="I492" s="228"/>
      <c r="J492" s="41"/>
      <c r="K492" s="41"/>
      <c r="L492" s="45"/>
      <c r="M492" s="229"/>
      <c r="N492" s="230"/>
      <c r="O492" s="85"/>
      <c r="P492" s="85"/>
      <c r="Q492" s="85"/>
      <c r="R492" s="85"/>
      <c r="S492" s="85"/>
      <c r="T492" s="86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T492" s="18" t="s">
        <v>173</v>
      </c>
      <c r="AU492" s="18" t="s">
        <v>85</v>
      </c>
    </row>
    <row r="493" s="13" customFormat="1">
      <c r="A493" s="13"/>
      <c r="B493" s="231"/>
      <c r="C493" s="232"/>
      <c r="D493" s="226" t="s">
        <v>175</v>
      </c>
      <c r="E493" s="233" t="s">
        <v>20</v>
      </c>
      <c r="F493" s="234" t="s">
        <v>939</v>
      </c>
      <c r="G493" s="232"/>
      <c r="H493" s="233" t="s">
        <v>20</v>
      </c>
      <c r="I493" s="235"/>
      <c r="J493" s="232"/>
      <c r="K493" s="232"/>
      <c r="L493" s="236"/>
      <c r="M493" s="237"/>
      <c r="N493" s="238"/>
      <c r="O493" s="238"/>
      <c r="P493" s="238"/>
      <c r="Q493" s="238"/>
      <c r="R493" s="238"/>
      <c r="S493" s="238"/>
      <c r="T493" s="239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40" t="s">
        <v>175</v>
      </c>
      <c r="AU493" s="240" t="s">
        <v>85</v>
      </c>
      <c r="AV493" s="13" t="s">
        <v>22</v>
      </c>
      <c r="AW493" s="13" t="s">
        <v>4</v>
      </c>
      <c r="AX493" s="13" t="s">
        <v>77</v>
      </c>
      <c r="AY493" s="240" t="s">
        <v>164</v>
      </c>
    </row>
    <row r="494" s="13" customFormat="1">
      <c r="A494" s="13"/>
      <c r="B494" s="231"/>
      <c r="C494" s="232"/>
      <c r="D494" s="226" t="s">
        <v>175</v>
      </c>
      <c r="E494" s="233" t="s">
        <v>20</v>
      </c>
      <c r="F494" s="234" t="s">
        <v>1487</v>
      </c>
      <c r="G494" s="232"/>
      <c r="H494" s="233" t="s">
        <v>20</v>
      </c>
      <c r="I494" s="235"/>
      <c r="J494" s="232"/>
      <c r="K494" s="232"/>
      <c r="L494" s="236"/>
      <c r="M494" s="237"/>
      <c r="N494" s="238"/>
      <c r="O494" s="238"/>
      <c r="P494" s="238"/>
      <c r="Q494" s="238"/>
      <c r="R494" s="238"/>
      <c r="S494" s="238"/>
      <c r="T494" s="239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40" t="s">
        <v>175</v>
      </c>
      <c r="AU494" s="240" t="s">
        <v>85</v>
      </c>
      <c r="AV494" s="13" t="s">
        <v>22</v>
      </c>
      <c r="AW494" s="13" t="s">
        <v>4</v>
      </c>
      <c r="AX494" s="13" t="s">
        <v>77</v>
      </c>
      <c r="AY494" s="240" t="s">
        <v>164</v>
      </c>
    </row>
    <row r="495" s="14" customFormat="1">
      <c r="A495" s="14"/>
      <c r="B495" s="241"/>
      <c r="C495" s="242"/>
      <c r="D495" s="226" t="s">
        <v>175</v>
      </c>
      <c r="E495" s="243" t="s">
        <v>20</v>
      </c>
      <c r="F495" s="244" t="s">
        <v>1488</v>
      </c>
      <c r="G495" s="242"/>
      <c r="H495" s="245">
        <v>837</v>
      </c>
      <c r="I495" s="246"/>
      <c r="J495" s="242"/>
      <c r="K495" s="242"/>
      <c r="L495" s="247"/>
      <c r="M495" s="248"/>
      <c r="N495" s="249"/>
      <c r="O495" s="249"/>
      <c r="P495" s="249"/>
      <c r="Q495" s="249"/>
      <c r="R495" s="249"/>
      <c r="S495" s="249"/>
      <c r="T495" s="250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51" t="s">
        <v>175</v>
      </c>
      <c r="AU495" s="251" t="s">
        <v>85</v>
      </c>
      <c r="AV495" s="14" t="s">
        <v>85</v>
      </c>
      <c r="AW495" s="14" t="s">
        <v>39</v>
      </c>
      <c r="AX495" s="14" t="s">
        <v>22</v>
      </c>
      <c r="AY495" s="251" t="s">
        <v>164</v>
      </c>
    </row>
    <row r="496" s="2" customFormat="1" ht="14.4" customHeight="1">
      <c r="A496" s="39"/>
      <c r="B496" s="40"/>
      <c r="C496" s="263" t="s">
        <v>693</v>
      </c>
      <c r="D496" s="263" t="s">
        <v>270</v>
      </c>
      <c r="E496" s="264" t="s">
        <v>474</v>
      </c>
      <c r="F496" s="265" t="s">
        <v>475</v>
      </c>
      <c r="G496" s="266" t="s">
        <v>273</v>
      </c>
      <c r="H496" s="267">
        <v>22.190999999999999</v>
      </c>
      <c r="I496" s="268"/>
      <c r="J496" s="269">
        <f>ROUND(I496*H496,2)</f>
        <v>0</v>
      </c>
      <c r="K496" s="265" t="s">
        <v>170</v>
      </c>
      <c r="L496" s="270"/>
      <c r="M496" s="271" t="s">
        <v>20</v>
      </c>
      <c r="N496" s="272" t="s">
        <v>48</v>
      </c>
      <c r="O496" s="85"/>
      <c r="P496" s="222">
        <f>O496*H496</f>
        <v>0</v>
      </c>
      <c r="Q496" s="222">
        <v>1</v>
      </c>
      <c r="R496" s="222">
        <f>Q496*H496</f>
        <v>22.190999999999999</v>
      </c>
      <c r="S496" s="222">
        <v>0</v>
      </c>
      <c r="T496" s="223">
        <f>S496*H496</f>
        <v>0</v>
      </c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R496" s="224" t="s">
        <v>226</v>
      </c>
      <c r="AT496" s="224" t="s">
        <v>270</v>
      </c>
      <c r="AU496" s="224" t="s">
        <v>85</v>
      </c>
      <c r="AY496" s="18" t="s">
        <v>164</v>
      </c>
      <c r="BE496" s="225">
        <f>IF(N496="základní",J496,0)</f>
        <v>0</v>
      </c>
      <c r="BF496" s="225">
        <f>IF(N496="snížená",J496,0)</f>
        <v>0</v>
      </c>
      <c r="BG496" s="225">
        <f>IF(N496="zákl. přenesená",J496,0)</f>
        <v>0</v>
      </c>
      <c r="BH496" s="225">
        <f>IF(N496="sníž. přenesená",J496,0)</f>
        <v>0</v>
      </c>
      <c r="BI496" s="225">
        <f>IF(N496="nulová",J496,0)</f>
        <v>0</v>
      </c>
      <c r="BJ496" s="18" t="s">
        <v>22</v>
      </c>
      <c r="BK496" s="225">
        <f>ROUND(I496*H496,2)</f>
        <v>0</v>
      </c>
      <c r="BL496" s="18" t="s">
        <v>171</v>
      </c>
      <c r="BM496" s="224" t="s">
        <v>1489</v>
      </c>
    </row>
    <row r="497" s="2" customFormat="1">
      <c r="A497" s="39"/>
      <c r="B497" s="40"/>
      <c r="C497" s="41"/>
      <c r="D497" s="226" t="s">
        <v>173</v>
      </c>
      <c r="E497" s="41"/>
      <c r="F497" s="227" t="s">
        <v>475</v>
      </c>
      <c r="G497" s="41"/>
      <c r="H497" s="41"/>
      <c r="I497" s="228"/>
      <c r="J497" s="41"/>
      <c r="K497" s="41"/>
      <c r="L497" s="45"/>
      <c r="M497" s="229"/>
      <c r="N497" s="230"/>
      <c r="O497" s="85"/>
      <c r="P497" s="85"/>
      <c r="Q497" s="85"/>
      <c r="R497" s="85"/>
      <c r="S497" s="85"/>
      <c r="T497" s="86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T497" s="18" t="s">
        <v>173</v>
      </c>
      <c r="AU497" s="18" t="s">
        <v>85</v>
      </c>
    </row>
    <row r="498" s="13" customFormat="1">
      <c r="A498" s="13"/>
      <c r="B498" s="231"/>
      <c r="C498" s="232"/>
      <c r="D498" s="226" t="s">
        <v>175</v>
      </c>
      <c r="E498" s="233" t="s">
        <v>20</v>
      </c>
      <c r="F498" s="234" t="s">
        <v>477</v>
      </c>
      <c r="G498" s="232"/>
      <c r="H498" s="233" t="s">
        <v>20</v>
      </c>
      <c r="I498" s="235"/>
      <c r="J498" s="232"/>
      <c r="K498" s="232"/>
      <c r="L498" s="236"/>
      <c r="M498" s="237"/>
      <c r="N498" s="238"/>
      <c r="O498" s="238"/>
      <c r="P498" s="238"/>
      <c r="Q498" s="238"/>
      <c r="R498" s="238"/>
      <c r="S498" s="238"/>
      <c r="T498" s="239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40" t="s">
        <v>175</v>
      </c>
      <c r="AU498" s="240" t="s">
        <v>85</v>
      </c>
      <c r="AV498" s="13" t="s">
        <v>22</v>
      </c>
      <c r="AW498" s="13" t="s">
        <v>39</v>
      </c>
      <c r="AX498" s="13" t="s">
        <v>77</v>
      </c>
      <c r="AY498" s="240" t="s">
        <v>164</v>
      </c>
    </row>
    <row r="499" s="13" customFormat="1">
      <c r="A499" s="13"/>
      <c r="B499" s="231"/>
      <c r="C499" s="232"/>
      <c r="D499" s="226" t="s">
        <v>175</v>
      </c>
      <c r="E499" s="233" t="s">
        <v>20</v>
      </c>
      <c r="F499" s="234" t="s">
        <v>478</v>
      </c>
      <c r="G499" s="232"/>
      <c r="H499" s="233" t="s">
        <v>20</v>
      </c>
      <c r="I499" s="235"/>
      <c r="J499" s="232"/>
      <c r="K499" s="232"/>
      <c r="L499" s="236"/>
      <c r="M499" s="237"/>
      <c r="N499" s="238"/>
      <c r="O499" s="238"/>
      <c r="P499" s="238"/>
      <c r="Q499" s="238"/>
      <c r="R499" s="238"/>
      <c r="S499" s="238"/>
      <c r="T499" s="239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40" t="s">
        <v>175</v>
      </c>
      <c r="AU499" s="240" t="s">
        <v>85</v>
      </c>
      <c r="AV499" s="13" t="s">
        <v>22</v>
      </c>
      <c r="AW499" s="13" t="s">
        <v>39</v>
      </c>
      <c r="AX499" s="13" t="s">
        <v>77</v>
      </c>
      <c r="AY499" s="240" t="s">
        <v>164</v>
      </c>
    </row>
    <row r="500" s="13" customFormat="1">
      <c r="A500" s="13"/>
      <c r="B500" s="231"/>
      <c r="C500" s="232"/>
      <c r="D500" s="226" t="s">
        <v>175</v>
      </c>
      <c r="E500" s="233" t="s">
        <v>20</v>
      </c>
      <c r="F500" s="234" t="s">
        <v>1490</v>
      </c>
      <c r="G500" s="232"/>
      <c r="H500" s="233" t="s">
        <v>20</v>
      </c>
      <c r="I500" s="235"/>
      <c r="J500" s="232"/>
      <c r="K500" s="232"/>
      <c r="L500" s="236"/>
      <c r="M500" s="237"/>
      <c r="N500" s="238"/>
      <c r="O500" s="238"/>
      <c r="P500" s="238"/>
      <c r="Q500" s="238"/>
      <c r="R500" s="238"/>
      <c r="S500" s="238"/>
      <c r="T500" s="239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0" t="s">
        <v>175</v>
      </c>
      <c r="AU500" s="240" t="s">
        <v>85</v>
      </c>
      <c r="AV500" s="13" t="s">
        <v>22</v>
      </c>
      <c r="AW500" s="13" t="s">
        <v>39</v>
      </c>
      <c r="AX500" s="13" t="s">
        <v>77</v>
      </c>
      <c r="AY500" s="240" t="s">
        <v>164</v>
      </c>
    </row>
    <row r="501" s="13" customFormat="1">
      <c r="A501" s="13"/>
      <c r="B501" s="231"/>
      <c r="C501" s="232"/>
      <c r="D501" s="226" t="s">
        <v>175</v>
      </c>
      <c r="E501" s="233" t="s">
        <v>20</v>
      </c>
      <c r="F501" s="234" t="s">
        <v>1491</v>
      </c>
      <c r="G501" s="232"/>
      <c r="H501" s="233" t="s">
        <v>20</v>
      </c>
      <c r="I501" s="235"/>
      <c r="J501" s="232"/>
      <c r="K501" s="232"/>
      <c r="L501" s="236"/>
      <c r="M501" s="237"/>
      <c r="N501" s="238"/>
      <c r="O501" s="238"/>
      <c r="P501" s="238"/>
      <c r="Q501" s="238"/>
      <c r="R501" s="238"/>
      <c r="S501" s="238"/>
      <c r="T501" s="239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0" t="s">
        <v>175</v>
      </c>
      <c r="AU501" s="240" t="s">
        <v>85</v>
      </c>
      <c r="AV501" s="13" t="s">
        <v>22</v>
      </c>
      <c r="AW501" s="13" t="s">
        <v>39</v>
      </c>
      <c r="AX501" s="13" t="s">
        <v>77</v>
      </c>
      <c r="AY501" s="240" t="s">
        <v>164</v>
      </c>
    </row>
    <row r="502" s="14" customFormat="1">
      <c r="A502" s="14"/>
      <c r="B502" s="241"/>
      <c r="C502" s="242"/>
      <c r="D502" s="226" t="s">
        <v>175</v>
      </c>
      <c r="E502" s="243" t="s">
        <v>20</v>
      </c>
      <c r="F502" s="244" t="s">
        <v>1492</v>
      </c>
      <c r="G502" s="242"/>
      <c r="H502" s="245">
        <v>22.190999999999999</v>
      </c>
      <c r="I502" s="246"/>
      <c r="J502" s="242"/>
      <c r="K502" s="242"/>
      <c r="L502" s="247"/>
      <c r="M502" s="248"/>
      <c r="N502" s="249"/>
      <c r="O502" s="249"/>
      <c r="P502" s="249"/>
      <c r="Q502" s="249"/>
      <c r="R502" s="249"/>
      <c r="S502" s="249"/>
      <c r="T502" s="250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51" t="s">
        <v>175</v>
      </c>
      <c r="AU502" s="251" t="s">
        <v>85</v>
      </c>
      <c r="AV502" s="14" t="s">
        <v>85</v>
      </c>
      <c r="AW502" s="14" t="s">
        <v>39</v>
      </c>
      <c r="AX502" s="14" t="s">
        <v>22</v>
      </c>
      <c r="AY502" s="251" t="s">
        <v>164</v>
      </c>
    </row>
    <row r="503" s="2" customFormat="1" ht="14.4" customHeight="1">
      <c r="A503" s="39"/>
      <c r="B503" s="40"/>
      <c r="C503" s="213" t="s">
        <v>702</v>
      </c>
      <c r="D503" s="213" t="s">
        <v>166</v>
      </c>
      <c r="E503" s="214" t="s">
        <v>1493</v>
      </c>
      <c r="F503" s="215" t="s">
        <v>1494</v>
      </c>
      <c r="G503" s="216" t="s">
        <v>169</v>
      </c>
      <c r="H503" s="217">
        <v>3.6480000000000001</v>
      </c>
      <c r="I503" s="218"/>
      <c r="J503" s="219">
        <f>ROUND(I503*H503,2)</f>
        <v>0</v>
      </c>
      <c r="K503" s="215" t="s">
        <v>170</v>
      </c>
      <c r="L503" s="45"/>
      <c r="M503" s="220" t="s">
        <v>20</v>
      </c>
      <c r="N503" s="221" t="s">
        <v>48</v>
      </c>
      <c r="O503" s="85"/>
      <c r="P503" s="222">
        <f>O503*H503</f>
        <v>0</v>
      </c>
      <c r="Q503" s="222">
        <v>0.23000000000000001</v>
      </c>
      <c r="R503" s="222">
        <f>Q503*H503</f>
        <v>0.83904000000000012</v>
      </c>
      <c r="S503" s="222">
        <v>0</v>
      </c>
      <c r="T503" s="223">
        <f>S503*H503</f>
        <v>0</v>
      </c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R503" s="224" t="s">
        <v>171</v>
      </c>
      <c r="AT503" s="224" t="s">
        <v>166</v>
      </c>
      <c r="AU503" s="224" t="s">
        <v>85</v>
      </c>
      <c r="AY503" s="18" t="s">
        <v>164</v>
      </c>
      <c r="BE503" s="225">
        <f>IF(N503="základní",J503,0)</f>
        <v>0</v>
      </c>
      <c r="BF503" s="225">
        <f>IF(N503="snížená",J503,0)</f>
        <v>0</v>
      </c>
      <c r="BG503" s="225">
        <f>IF(N503="zákl. přenesená",J503,0)</f>
        <v>0</v>
      </c>
      <c r="BH503" s="225">
        <f>IF(N503="sníž. přenesená",J503,0)</f>
        <v>0</v>
      </c>
      <c r="BI503" s="225">
        <f>IF(N503="nulová",J503,0)</f>
        <v>0</v>
      </c>
      <c r="BJ503" s="18" t="s">
        <v>22</v>
      </c>
      <c r="BK503" s="225">
        <f>ROUND(I503*H503,2)</f>
        <v>0</v>
      </c>
      <c r="BL503" s="18" t="s">
        <v>171</v>
      </c>
      <c r="BM503" s="224" t="s">
        <v>1495</v>
      </c>
    </row>
    <row r="504" s="2" customFormat="1">
      <c r="A504" s="39"/>
      <c r="B504" s="40"/>
      <c r="C504" s="41"/>
      <c r="D504" s="226" t="s">
        <v>173</v>
      </c>
      <c r="E504" s="41"/>
      <c r="F504" s="227" t="s">
        <v>1496</v>
      </c>
      <c r="G504" s="41"/>
      <c r="H504" s="41"/>
      <c r="I504" s="228"/>
      <c r="J504" s="41"/>
      <c r="K504" s="41"/>
      <c r="L504" s="45"/>
      <c r="M504" s="229"/>
      <c r="N504" s="230"/>
      <c r="O504" s="85"/>
      <c r="P504" s="85"/>
      <c r="Q504" s="85"/>
      <c r="R504" s="85"/>
      <c r="S504" s="85"/>
      <c r="T504" s="86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T504" s="18" t="s">
        <v>173</v>
      </c>
      <c r="AU504" s="18" t="s">
        <v>85</v>
      </c>
    </row>
    <row r="505" s="13" customFormat="1">
      <c r="A505" s="13"/>
      <c r="B505" s="231"/>
      <c r="C505" s="232"/>
      <c r="D505" s="226" t="s">
        <v>175</v>
      </c>
      <c r="E505" s="233" t="s">
        <v>20</v>
      </c>
      <c r="F505" s="234" t="s">
        <v>1253</v>
      </c>
      <c r="G505" s="232"/>
      <c r="H505" s="233" t="s">
        <v>20</v>
      </c>
      <c r="I505" s="235"/>
      <c r="J505" s="232"/>
      <c r="K505" s="232"/>
      <c r="L505" s="236"/>
      <c r="M505" s="237"/>
      <c r="N505" s="238"/>
      <c r="O505" s="238"/>
      <c r="P505" s="238"/>
      <c r="Q505" s="238"/>
      <c r="R505" s="238"/>
      <c r="S505" s="238"/>
      <c r="T505" s="239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40" t="s">
        <v>175</v>
      </c>
      <c r="AU505" s="240" t="s">
        <v>85</v>
      </c>
      <c r="AV505" s="13" t="s">
        <v>22</v>
      </c>
      <c r="AW505" s="13" t="s">
        <v>39</v>
      </c>
      <c r="AX505" s="13" t="s">
        <v>77</v>
      </c>
      <c r="AY505" s="240" t="s">
        <v>164</v>
      </c>
    </row>
    <row r="506" s="14" customFormat="1">
      <c r="A506" s="14"/>
      <c r="B506" s="241"/>
      <c r="C506" s="242"/>
      <c r="D506" s="226" t="s">
        <v>175</v>
      </c>
      <c r="E506" s="243" t="s">
        <v>20</v>
      </c>
      <c r="F506" s="244" t="s">
        <v>1497</v>
      </c>
      <c r="G506" s="242"/>
      <c r="H506" s="245">
        <v>3.6480000000000001</v>
      </c>
      <c r="I506" s="246"/>
      <c r="J506" s="242"/>
      <c r="K506" s="242"/>
      <c r="L506" s="247"/>
      <c r="M506" s="248"/>
      <c r="N506" s="249"/>
      <c r="O506" s="249"/>
      <c r="P506" s="249"/>
      <c r="Q506" s="249"/>
      <c r="R506" s="249"/>
      <c r="S506" s="249"/>
      <c r="T506" s="250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51" t="s">
        <v>175</v>
      </c>
      <c r="AU506" s="251" t="s">
        <v>85</v>
      </c>
      <c r="AV506" s="14" t="s">
        <v>85</v>
      </c>
      <c r="AW506" s="14" t="s">
        <v>39</v>
      </c>
      <c r="AX506" s="14" t="s">
        <v>22</v>
      </c>
      <c r="AY506" s="251" t="s">
        <v>164</v>
      </c>
    </row>
    <row r="507" s="2" customFormat="1" ht="14.4" customHeight="1">
      <c r="A507" s="39"/>
      <c r="B507" s="40"/>
      <c r="C507" s="213" t="s">
        <v>711</v>
      </c>
      <c r="D507" s="213" t="s">
        <v>166</v>
      </c>
      <c r="E507" s="214" t="s">
        <v>1498</v>
      </c>
      <c r="F507" s="215" t="s">
        <v>1499</v>
      </c>
      <c r="G507" s="216" t="s">
        <v>169</v>
      </c>
      <c r="H507" s="217">
        <v>345</v>
      </c>
      <c r="I507" s="218"/>
      <c r="J507" s="219">
        <f>ROUND(I507*H507,2)</f>
        <v>0</v>
      </c>
      <c r="K507" s="215" t="s">
        <v>170</v>
      </c>
      <c r="L507" s="45"/>
      <c r="M507" s="220" t="s">
        <v>20</v>
      </c>
      <c r="N507" s="221" t="s">
        <v>48</v>
      </c>
      <c r="O507" s="85"/>
      <c r="P507" s="222">
        <f>O507*H507</f>
        <v>0</v>
      </c>
      <c r="Q507" s="222">
        <v>0.20394000000000001</v>
      </c>
      <c r="R507" s="222">
        <f>Q507*H507</f>
        <v>70.359300000000005</v>
      </c>
      <c r="S507" s="222">
        <v>0</v>
      </c>
      <c r="T507" s="223">
        <f>S507*H507</f>
        <v>0</v>
      </c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R507" s="224" t="s">
        <v>171</v>
      </c>
      <c r="AT507" s="224" t="s">
        <v>166</v>
      </c>
      <c r="AU507" s="224" t="s">
        <v>85</v>
      </c>
      <c r="AY507" s="18" t="s">
        <v>164</v>
      </c>
      <c r="BE507" s="225">
        <f>IF(N507="základní",J507,0)</f>
        <v>0</v>
      </c>
      <c r="BF507" s="225">
        <f>IF(N507="snížená",J507,0)</f>
        <v>0</v>
      </c>
      <c r="BG507" s="225">
        <f>IF(N507="zákl. přenesená",J507,0)</f>
        <v>0</v>
      </c>
      <c r="BH507" s="225">
        <f>IF(N507="sníž. přenesená",J507,0)</f>
        <v>0</v>
      </c>
      <c r="BI507" s="225">
        <f>IF(N507="nulová",J507,0)</f>
        <v>0</v>
      </c>
      <c r="BJ507" s="18" t="s">
        <v>22</v>
      </c>
      <c r="BK507" s="225">
        <f>ROUND(I507*H507,2)</f>
        <v>0</v>
      </c>
      <c r="BL507" s="18" t="s">
        <v>171</v>
      </c>
      <c r="BM507" s="224" t="s">
        <v>1500</v>
      </c>
    </row>
    <row r="508" s="2" customFormat="1">
      <c r="A508" s="39"/>
      <c r="B508" s="40"/>
      <c r="C508" s="41"/>
      <c r="D508" s="226" t="s">
        <v>173</v>
      </c>
      <c r="E508" s="41"/>
      <c r="F508" s="227" t="s">
        <v>1501</v>
      </c>
      <c r="G508" s="41"/>
      <c r="H508" s="41"/>
      <c r="I508" s="228"/>
      <c r="J508" s="41"/>
      <c r="K508" s="41"/>
      <c r="L508" s="45"/>
      <c r="M508" s="229"/>
      <c r="N508" s="230"/>
      <c r="O508" s="85"/>
      <c r="P508" s="85"/>
      <c r="Q508" s="85"/>
      <c r="R508" s="85"/>
      <c r="S508" s="85"/>
      <c r="T508" s="86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T508" s="18" t="s">
        <v>173</v>
      </c>
      <c r="AU508" s="18" t="s">
        <v>85</v>
      </c>
    </row>
    <row r="509" s="13" customFormat="1">
      <c r="A509" s="13"/>
      <c r="B509" s="231"/>
      <c r="C509" s="232"/>
      <c r="D509" s="226" t="s">
        <v>175</v>
      </c>
      <c r="E509" s="233" t="s">
        <v>20</v>
      </c>
      <c r="F509" s="234" t="s">
        <v>1502</v>
      </c>
      <c r="G509" s="232"/>
      <c r="H509" s="233" t="s">
        <v>20</v>
      </c>
      <c r="I509" s="235"/>
      <c r="J509" s="232"/>
      <c r="K509" s="232"/>
      <c r="L509" s="236"/>
      <c r="M509" s="237"/>
      <c r="N509" s="238"/>
      <c r="O509" s="238"/>
      <c r="P509" s="238"/>
      <c r="Q509" s="238"/>
      <c r="R509" s="238"/>
      <c r="S509" s="238"/>
      <c r="T509" s="239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240" t="s">
        <v>175</v>
      </c>
      <c r="AU509" s="240" t="s">
        <v>85</v>
      </c>
      <c r="AV509" s="13" t="s">
        <v>22</v>
      </c>
      <c r="AW509" s="13" t="s">
        <v>39</v>
      </c>
      <c r="AX509" s="13" t="s">
        <v>77</v>
      </c>
      <c r="AY509" s="240" t="s">
        <v>164</v>
      </c>
    </row>
    <row r="510" s="13" customFormat="1">
      <c r="A510" s="13"/>
      <c r="B510" s="231"/>
      <c r="C510" s="232"/>
      <c r="D510" s="226" t="s">
        <v>175</v>
      </c>
      <c r="E510" s="233" t="s">
        <v>20</v>
      </c>
      <c r="F510" s="234" t="s">
        <v>1503</v>
      </c>
      <c r="G510" s="232"/>
      <c r="H510" s="233" t="s">
        <v>20</v>
      </c>
      <c r="I510" s="235"/>
      <c r="J510" s="232"/>
      <c r="K510" s="232"/>
      <c r="L510" s="236"/>
      <c r="M510" s="237"/>
      <c r="N510" s="238"/>
      <c r="O510" s="238"/>
      <c r="P510" s="238"/>
      <c r="Q510" s="238"/>
      <c r="R510" s="238"/>
      <c r="S510" s="238"/>
      <c r="T510" s="239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240" t="s">
        <v>175</v>
      </c>
      <c r="AU510" s="240" t="s">
        <v>85</v>
      </c>
      <c r="AV510" s="13" t="s">
        <v>22</v>
      </c>
      <c r="AW510" s="13" t="s">
        <v>39</v>
      </c>
      <c r="AX510" s="13" t="s">
        <v>77</v>
      </c>
      <c r="AY510" s="240" t="s">
        <v>164</v>
      </c>
    </row>
    <row r="511" s="14" customFormat="1">
      <c r="A511" s="14"/>
      <c r="B511" s="241"/>
      <c r="C511" s="242"/>
      <c r="D511" s="226" t="s">
        <v>175</v>
      </c>
      <c r="E511" s="243" t="s">
        <v>20</v>
      </c>
      <c r="F511" s="244" t="s">
        <v>1504</v>
      </c>
      <c r="G511" s="242"/>
      <c r="H511" s="245">
        <v>345</v>
      </c>
      <c r="I511" s="246"/>
      <c r="J511" s="242"/>
      <c r="K511" s="242"/>
      <c r="L511" s="247"/>
      <c r="M511" s="248"/>
      <c r="N511" s="249"/>
      <c r="O511" s="249"/>
      <c r="P511" s="249"/>
      <c r="Q511" s="249"/>
      <c r="R511" s="249"/>
      <c r="S511" s="249"/>
      <c r="T511" s="250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51" t="s">
        <v>175</v>
      </c>
      <c r="AU511" s="251" t="s">
        <v>85</v>
      </c>
      <c r="AV511" s="14" t="s">
        <v>85</v>
      </c>
      <c r="AW511" s="14" t="s">
        <v>39</v>
      </c>
      <c r="AX511" s="14" t="s">
        <v>22</v>
      </c>
      <c r="AY511" s="251" t="s">
        <v>164</v>
      </c>
    </row>
    <row r="512" s="2" customFormat="1" ht="14.4" customHeight="1">
      <c r="A512" s="39"/>
      <c r="B512" s="40"/>
      <c r="C512" s="213" t="s">
        <v>716</v>
      </c>
      <c r="D512" s="213" t="s">
        <v>166</v>
      </c>
      <c r="E512" s="214" t="s">
        <v>502</v>
      </c>
      <c r="F512" s="215" t="s">
        <v>503</v>
      </c>
      <c r="G512" s="216" t="s">
        <v>169</v>
      </c>
      <c r="H512" s="217">
        <v>352.5</v>
      </c>
      <c r="I512" s="218"/>
      <c r="J512" s="219">
        <f>ROUND(I512*H512,2)</f>
        <v>0</v>
      </c>
      <c r="K512" s="215" t="s">
        <v>170</v>
      </c>
      <c r="L512" s="45"/>
      <c r="M512" s="220" t="s">
        <v>20</v>
      </c>
      <c r="N512" s="221" t="s">
        <v>48</v>
      </c>
      <c r="O512" s="85"/>
      <c r="P512" s="222">
        <f>O512*H512</f>
        <v>0</v>
      </c>
      <c r="Q512" s="222">
        <v>0.4153</v>
      </c>
      <c r="R512" s="222">
        <f>Q512*H512</f>
        <v>146.39325</v>
      </c>
      <c r="S512" s="222">
        <v>0</v>
      </c>
      <c r="T512" s="223">
        <f>S512*H512</f>
        <v>0</v>
      </c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R512" s="224" t="s">
        <v>171</v>
      </c>
      <c r="AT512" s="224" t="s">
        <v>166</v>
      </c>
      <c r="AU512" s="224" t="s">
        <v>85</v>
      </c>
      <c r="AY512" s="18" t="s">
        <v>164</v>
      </c>
      <c r="BE512" s="225">
        <f>IF(N512="základní",J512,0)</f>
        <v>0</v>
      </c>
      <c r="BF512" s="225">
        <f>IF(N512="snížená",J512,0)</f>
        <v>0</v>
      </c>
      <c r="BG512" s="225">
        <f>IF(N512="zákl. přenesená",J512,0)</f>
        <v>0</v>
      </c>
      <c r="BH512" s="225">
        <f>IF(N512="sníž. přenesená",J512,0)</f>
        <v>0</v>
      </c>
      <c r="BI512" s="225">
        <f>IF(N512="nulová",J512,0)</f>
        <v>0</v>
      </c>
      <c r="BJ512" s="18" t="s">
        <v>22</v>
      </c>
      <c r="BK512" s="225">
        <f>ROUND(I512*H512,2)</f>
        <v>0</v>
      </c>
      <c r="BL512" s="18" t="s">
        <v>171</v>
      </c>
      <c r="BM512" s="224" t="s">
        <v>1505</v>
      </c>
    </row>
    <row r="513" s="2" customFormat="1">
      <c r="A513" s="39"/>
      <c r="B513" s="40"/>
      <c r="C513" s="41"/>
      <c r="D513" s="226" t="s">
        <v>173</v>
      </c>
      <c r="E513" s="41"/>
      <c r="F513" s="227" t="s">
        <v>505</v>
      </c>
      <c r="G513" s="41"/>
      <c r="H513" s="41"/>
      <c r="I513" s="228"/>
      <c r="J513" s="41"/>
      <c r="K513" s="41"/>
      <c r="L513" s="45"/>
      <c r="M513" s="229"/>
      <c r="N513" s="230"/>
      <c r="O513" s="85"/>
      <c r="P513" s="85"/>
      <c r="Q513" s="85"/>
      <c r="R513" s="85"/>
      <c r="S513" s="85"/>
      <c r="T513" s="86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T513" s="18" t="s">
        <v>173</v>
      </c>
      <c r="AU513" s="18" t="s">
        <v>85</v>
      </c>
    </row>
    <row r="514" s="13" customFormat="1">
      <c r="A514" s="13"/>
      <c r="B514" s="231"/>
      <c r="C514" s="232"/>
      <c r="D514" s="226" t="s">
        <v>175</v>
      </c>
      <c r="E514" s="233" t="s">
        <v>20</v>
      </c>
      <c r="F514" s="234" t="s">
        <v>1506</v>
      </c>
      <c r="G514" s="232"/>
      <c r="H514" s="233" t="s">
        <v>20</v>
      </c>
      <c r="I514" s="235"/>
      <c r="J514" s="232"/>
      <c r="K514" s="232"/>
      <c r="L514" s="236"/>
      <c r="M514" s="237"/>
      <c r="N514" s="238"/>
      <c r="O514" s="238"/>
      <c r="P514" s="238"/>
      <c r="Q514" s="238"/>
      <c r="R514" s="238"/>
      <c r="S514" s="238"/>
      <c r="T514" s="239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40" t="s">
        <v>175</v>
      </c>
      <c r="AU514" s="240" t="s">
        <v>85</v>
      </c>
      <c r="AV514" s="13" t="s">
        <v>22</v>
      </c>
      <c r="AW514" s="13" t="s">
        <v>39</v>
      </c>
      <c r="AX514" s="13" t="s">
        <v>77</v>
      </c>
      <c r="AY514" s="240" t="s">
        <v>164</v>
      </c>
    </row>
    <row r="515" s="13" customFormat="1">
      <c r="A515" s="13"/>
      <c r="B515" s="231"/>
      <c r="C515" s="232"/>
      <c r="D515" s="226" t="s">
        <v>175</v>
      </c>
      <c r="E515" s="233" t="s">
        <v>20</v>
      </c>
      <c r="F515" s="234" t="s">
        <v>1507</v>
      </c>
      <c r="G515" s="232"/>
      <c r="H515" s="233" t="s">
        <v>20</v>
      </c>
      <c r="I515" s="235"/>
      <c r="J515" s="232"/>
      <c r="K515" s="232"/>
      <c r="L515" s="236"/>
      <c r="M515" s="237"/>
      <c r="N515" s="238"/>
      <c r="O515" s="238"/>
      <c r="P515" s="238"/>
      <c r="Q515" s="238"/>
      <c r="R515" s="238"/>
      <c r="S515" s="238"/>
      <c r="T515" s="239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40" t="s">
        <v>175</v>
      </c>
      <c r="AU515" s="240" t="s">
        <v>85</v>
      </c>
      <c r="AV515" s="13" t="s">
        <v>22</v>
      </c>
      <c r="AW515" s="13" t="s">
        <v>39</v>
      </c>
      <c r="AX515" s="13" t="s">
        <v>77</v>
      </c>
      <c r="AY515" s="240" t="s">
        <v>164</v>
      </c>
    </row>
    <row r="516" s="14" customFormat="1">
      <c r="A516" s="14"/>
      <c r="B516" s="241"/>
      <c r="C516" s="242"/>
      <c r="D516" s="226" t="s">
        <v>175</v>
      </c>
      <c r="E516" s="243" t="s">
        <v>20</v>
      </c>
      <c r="F516" s="244" t="s">
        <v>1508</v>
      </c>
      <c r="G516" s="242"/>
      <c r="H516" s="245">
        <v>158</v>
      </c>
      <c r="I516" s="246"/>
      <c r="J516" s="242"/>
      <c r="K516" s="242"/>
      <c r="L516" s="247"/>
      <c r="M516" s="248"/>
      <c r="N516" s="249"/>
      <c r="O516" s="249"/>
      <c r="P516" s="249"/>
      <c r="Q516" s="249"/>
      <c r="R516" s="249"/>
      <c r="S516" s="249"/>
      <c r="T516" s="250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51" t="s">
        <v>175</v>
      </c>
      <c r="AU516" s="251" t="s">
        <v>85</v>
      </c>
      <c r="AV516" s="14" t="s">
        <v>85</v>
      </c>
      <c r="AW516" s="14" t="s">
        <v>39</v>
      </c>
      <c r="AX516" s="14" t="s">
        <v>77</v>
      </c>
      <c r="AY516" s="251" t="s">
        <v>164</v>
      </c>
    </row>
    <row r="517" s="13" customFormat="1">
      <c r="A517" s="13"/>
      <c r="B517" s="231"/>
      <c r="C517" s="232"/>
      <c r="D517" s="226" t="s">
        <v>175</v>
      </c>
      <c r="E517" s="233" t="s">
        <v>20</v>
      </c>
      <c r="F517" s="234" t="s">
        <v>1509</v>
      </c>
      <c r="G517" s="232"/>
      <c r="H517" s="233" t="s">
        <v>20</v>
      </c>
      <c r="I517" s="235"/>
      <c r="J517" s="232"/>
      <c r="K517" s="232"/>
      <c r="L517" s="236"/>
      <c r="M517" s="237"/>
      <c r="N517" s="238"/>
      <c r="O517" s="238"/>
      <c r="P517" s="238"/>
      <c r="Q517" s="238"/>
      <c r="R517" s="238"/>
      <c r="S517" s="238"/>
      <c r="T517" s="239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40" t="s">
        <v>175</v>
      </c>
      <c r="AU517" s="240" t="s">
        <v>85</v>
      </c>
      <c r="AV517" s="13" t="s">
        <v>22</v>
      </c>
      <c r="AW517" s="13" t="s">
        <v>39</v>
      </c>
      <c r="AX517" s="13" t="s">
        <v>77</v>
      </c>
      <c r="AY517" s="240" t="s">
        <v>164</v>
      </c>
    </row>
    <row r="518" s="13" customFormat="1">
      <c r="A518" s="13"/>
      <c r="B518" s="231"/>
      <c r="C518" s="232"/>
      <c r="D518" s="226" t="s">
        <v>175</v>
      </c>
      <c r="E518" s="233" t="s">
        <v>20</v>
      </c>
      <c r="F518" s="234" t="s">
        <v>1510</v>
      </c>
      <c r="G518" s="232"/>
      <c r="H518" s="233" t="s">
        <v>20</v>
      </c>
      <c r="I518" s="235"/>
      <c r="J518" s="232"/>
      <c r="K518" s="232"/>
      <c r="L518" s="236"/>
      <c r="M518" s="237"/>
      <c r="N518" s="238"/>
      <c r="O518" s="238"/>
      <c r="P518" s="238"/>
      <c r="Q518" s="238"/>
      <c r="R518" s="238"/>
      <c r="S518" s="238"/>
      <c r="T518" s="239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40" t="s">
        <v>175</v>
      </c>
      <c r="AU518" s="240" t="s">
        <v>85</v>
      </c>
      <c r="AV518" s="13" t="s">
        <v>22</v>
      </c>
      <c r="AW518" s="13" t="s">
        <v>39</v>
      </c>
      <c r="AX518" s="13" t="s">
        <v>77</v>
      </c>
      <c r="AY518" s="240" t="s">
        <v>164</v>
      </c>
    </row>
    <row r="519" s="14" customFormat="1">
      <c r="A519" s="14"/>
      <c r="B519" s="241"/>
      <c r="C519" s="242"/>
      <c r="D519" s="226" t="s">
        <v>175</v>
      </c>
      <c r="E519" s="243" t="s">
        <v>20</v>
      </c>
      <c r="F519" s="244" t="s">
        <v>1511</v>
      </c>
      <c r="G519" s="242"/>
      <c r="H519" s="245">
        <v>194.5</v>
      </c>
      <c r="I519" s="246"/>
      <c r="J519" s="242"/>
      <c r="K519" s="242"/>
      <c r="L519" s="247"/>
      <c r="M519" s="248"/>
      <c r="N519" s="249"/>
      <c r="O519" s="249"/>
      <c r="P519" s="249"/>
      <c r="Q519" s="249"/>
      <c r="R519" s="249"/>
      <c r="S519" s="249"/>
      <c r="T519" s="250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51" t="s">
        <v>175</v>
      </c>
      <c r="AU519" s="251" t="s">
        <v>85</v>
      </c>
      <c r="AV519" s="14" t="s">
        <v>85</v>
      </c>
      <c r="AW519" s="14" t="s">
        <v>39</v>
      </c>
      <c r="AX519" s="14" t="s">
        <v>77</v>
      </c>
      <c r="AY519" s="251" t="s">
        <v>164</v>
      </c>
    </row>
    <row r="520" s="15" customFormat="1">
      <c r="A520" s="15"/>
      <c r="B520" s="252"/>
      <c r="C520" s="253"/>
      <c r="D520" s="226" t="s">
        <v>175</v>
      </c>
      <c r="E520" s="254" t="s">
        <v>20</v>
      </c>
      <c r="F520" s="255" t="s">
        <v>225</v>
      </c>
      <c r="G520" s="253"/>
      <c r="H520" s="256">
        <v>352.5</v>
      </c>
      <c r="I520" s="257"/>
      <c r="J520" s="253"/>
      <c r="K520" s="253"/>
      <c r="L520" s="258"/>
      <c r="M520" s="259"/>
      <c r="N520" s="260"/>
      <c r="O520" s="260"/>
      <c r="P520" s="260"/>
      <c r="Q520" s="260"/>
      <c r="R520" s="260"/>
      <c r="S520" s="260"/>
      <c r="T520" s="261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T520" s="262" t="s">
        <v>175</v>
      </c>
      <c r="AU520" s="262" t="s">
        <v>85</v>
      </c>
      <c r="AV520" s="15" t="s">
        <v>171</v>
      </c>
      <c r="AW520" s="15" t="s">
        <v>39</v>
      </c>
      <c r="AX520" s="15" t="s">
        <v>22</v>
      </c>
      <c r="AY520" s="262" t="s">
        <v>164</v>
      </c>
    </row>
    <row r="521" s="2" customFormat="1" ht="14.4" customHeight="1">
      <c r="A521" s="39"/>
      <c r="B521" s="40"/>
      <c r="C521" s="213" t="s">
        <v>725</v>
      </c>
      <c r="D521" s="213" t="s">
        <v>166</v>
      </c>
      <c r="E521" s="214" t="s">
        <v>949</v>
      </c>
      <c r="F521" s="215" t="s">
        <v>950</v>
      </c>
      <c r="G521" s="216" t="s">
        <v>169</v>
      </c>
      <c r="H521" s="217">
        <v>2255</v>
      </c>
      <c r="I521" s="218"/>
      <c r="J521" s="219">
        <f>ROUND(I521*H521,2)</f>
        <v>0</v>
      </c>
      <c r="K521" s="215" t="s">
        <v>170</v>
      </c>
      <c r="L521" s="45"/>
      <c r="M521" s="220" t="s">
        <v>20</v>
      </c>
      <c r="N521" s="221" t="s">
        <v>48</v>
      </c>
      <c r="O521" s="85"/>
      <c r="P521" s="222">
        <f>O521*H521</f>
        <v>0</v>
      </c>
      <c r="Q521" s="222">
        <v>0.48574000000000001</v>
      </c>
      <c r="R521" s="222">
        <f>Q521*H521</f>
        <v>1095.3436999999999</v>
      </c>
      <c r="S521" s="222">
        <v>0</v>
      </c>
      <c r="T521" s="223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24" t="s">
        <v>171</v>
      </c>
      <c r="AT521" s="224" t="s">
        <v>166</v>
      </c>
      <c r="AU521" s="224" t="s">
        <v>85</v>
      </c>
      <c r="AY521" s="18" t="s">
        <v>164</v>
      </c>
      <c r="BE521" s="225">
        <f>IF(N521="základní",J521,0)</f>
        <v>0</v>
      </c>
      <c r="BF521" s="225">
        <f>IF(N521="snížená",J521,0)</f>
        <v>0</v>
      </c>
      <c r="BG521" s="225">
        <f>IF(N521="zákl. přenesená",J521,0)</f>
        <v>0</v>
      </c>
      <c r="BH521" s="225">
        <f>IF(N521="sníž. přenesená",J521,0)</f>
        <v>0</v>
      </c>
      <c r="BI521" s="225">
        <f>IF(N521="nulová",J521,0)</f>
        <v>0</v>
      </c>
      <c r="BJ521" s="18" t="s">
        <v>22</v>
      </c>
      <c r="BK521" s="225">
        <f>ROUND(I521*H521,2)</f>
        <v>0</v>
      </c>
      <c r="BL521" s="18" t="s">
        <v>171</v>
      </c>
      <c r="BM521" s="224" t="s">
        <v>1512</v>
      </c>
    </row>
    <row r="522" s="2" customFormat="1">
      <c r="A522" s="39"/>
      <c r="B522" s="40"/>
      <c r="C522" s="41"/>
      <c r="D522" s="226" t="s">
        <v>173</v>
      </c>
      <c r="E522" s="41"/>
      <c r="F522" s="227" t="s">
        <v>952</v>
      </c>
      <c r="G522" s="41"/>
      <c r="H522" s="41"/>
      <c r="I522" s="228"/>
      <c r="J522" s="41"/>
      <c r="K522" s="41"/>
      <c r="L522" s="45"/>
      <c r="M522" s="229"/>
      <c r="N522" s="230"/>
      <c r="O522" s="85"/>
      <c r="P522" s="85"/>
      <c r="Q522" s="85"/>
      <c r="R522" s="85"/>
      <c r="S522" s="85"/>
      <c r="T522" s="86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T522" s="18" t="s">
        <v>173</v>
      </c>
      <c r="AU522" s="18" t="s">
        <v>85</v>
      </c>
    </row>
    <row r="523" s="13" customFormat="1">
      <c r="A523" s="13"/>
      <c r="B523" s="231"/>
      <c r="C523" s="232"/>
      <c r="D523" s="226" t="s">
        <v>175</v>
      </c>
      <c r="E523" s="233" t="s">
        <v>20</v>
      </c>
      <c r="F523" s="234" t="s">
        <v>1502</v>
      </c>
      <c r="G523" s="232"/>
      <c r="H523" s="233" t="s">
        <v>20</v>
      </c>
      <c r="I523" s="235"/>
      <c r="J523" s="232"/>
      <c r="K523" s="232"/>
      <c r="L523" s="236"/>
      <c r="M523" s="237"/>
      <c r="N523" s="238"/>
      <c r="O523" s="238"/>
      <c r="P523" s="238"/>
      <c r="Q523" s="238"/>
      <c r="R523" s="238"/>
      <c r="S523" s="238"/>
      <c r="T523" s="239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40" t="s">
        <v>175</v>
      </c>
      <c r="AU523" s="240" t="s">
        <v>85</v>
      </c>
      <c r="AV523" s="13" t="s">
        <v>22</v>
      </c>
      <c r="AW523" s="13" t="s">
        <v>39</v>
      </c>
      <c r="AX523" s="13" t="s">
        <v>77</v>
      </c>
      <c r="AY523" s="240" t="s">
        <v>164</v>
      </c>
    </row>
    <row r="524" s="13" customFormat="1">
      <c r="A524" s="13"/>
      <c r="B524" s="231"/>
      <c r="C524" s="232"/>
      <c r="D524" s="226" t="s">
        <v>175</v>
      </c>
      <c r="E524" s="233" t="s">
        <v>20</v>
      </c>
      <c r="F524" s="234" t="s">
        <v>1513</v>
      </c>
      <c r="G524" s="232"/>
      <c r="H524" s="233" t="s">
        <v>20</v>
      </c>
      <c r="I524" s="235"/>
      <c r="J524" s="232"/>
      <c r="K524" s="232"/>
      <c r="L524" s="236"/>
      <c r="M524" s="237"/>
      <c r="N524" s="238"/>
      <c r="O524" s="238"/>
      <c r="P524" s="238"/>
      <c r="Q524" s="238"/>
      <c r="R524" s="238"/>
      <c r="S524" s="238"/>
      <c r="T524" s="239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40" t="s">
        <v>175</v>
      </c>
      <c r="AU524" s="240" t="s">
        <v>85</v>
      </c>
      <c r="AV524" s="13" t="s">
        <v>22</v>
      </c>
      <c r="AW524" s="13" t="s">
        <v>39</v>
      </c>
      <c r="AX524" s="13" t="s">
        <v>77</v>
      </c>
      <c r="AY524" s="240" t="s">
        <v>164</v>
      </c>
    </row>
    <row r="525" s="14" customFormat="1">
      <c r="A525" s="14"/>
      <c r="B525" s="241"/>
      <c r="C525" s="242"/>
      <c r="D525" s="226" t="s">
        <v>175</v>
      </c>
      <c r="E525" s="243" t="s">
        <v>20</v>
      </c>
      <c r="F525" s="244" t="s">
        <v>1514</v>
      </c>
      <c r="G525" s="242"/>
      <c r="H525" s="245">
        <v>1772</v>
      </c>
      <c r="I525" s="246"/>
      <c r="J525" s="242"/>
      <c r="K525" s="242"/>
      <c r="L525" s="247"/>
      <c r="M525" s="248"/>
      <c r="N525" s="249"/>
      <c r="O525" s="249"/>
      <c r="P525" s="249"/>
      <c r="Q525" s="249"/>
      <c r="R525" s="249"/>
      <c r="S525" s="249"/>
      <c r="T525" s="250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51" t="s">
        <v>175</v>
      </c>
      <c r="AU525" s="251" t="s">
        <v>85</v>
      </c>
      <c r="AV525" s="14" t="s">
        <v>85</v>
      </c>
      <c r="AW525" s="14" t="s">
        <v>39</v>
      </c>
      <c r="AX525" s="14" t="s">
        <v>77</v>
      </c>
      <c r="AY525" s="251" t="s">
        <v>164</v>
      </c>
    </row>
    <row r="526" s="13" customFormat="1">
      <c r="A526" s="13"/>
      <c r="B526" s="231"/>
      <c r="C526" s="232"/>
      <c r="D526" s="226" t="s">
        <v>175</v>
      </c>
      <c r="E526" s="233" t="s">
        <v>20</v>
      </c>
      <c r="F526" s="234" t="s">
        <v>1515</v>
      </c>
      <c r="G526" s="232"/>
      <c r="H526" s="233" t="s">
        <v>20</v>
      </c>
      <c r="I526" s="235"/>
      <c r="J526" s="232"/>
      <c r="K526" s="232"/>
      <c r="L526" s="236"/>
      <c r="M526" s="237"/>
      <c r="N526" s="238"/>
      <c r="O526" s="238"/>
      <c r="P526" s="238"/>
      <c r="Q526" s="238"/>
      <c r="R526" s="238"/>
      <c r="S526" s="238"/>
      <c r="T526" s="239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40" t="s">
        <v>175</v>
      </c>
      <c r="AU526" s="240" t="s">
        <v>85</v>
      </c>
      <c r="AV526" s="13" t="s">
        <v>22</v>
      </c>
      <c r="AW526" s="13" t="s">
        <v>39</v>
      </c>
      <c r="AX526" s="13" t="s">
        <v>77</v>
      </c>
      <c r="AY526" s="240" t="s">
        <v>164</v>
      </c>
    </row>
    <row r="527" s="13" customFormat="1">
      <c r="A527" s="13"/>
      <c r="B527" s="231"/>
      <c r="C527" s="232"/>
      <c r="D527" s="226" t="s">
        <v>175</v>
      </c>
      <c r="E527" s="233" t="s">
        <v>20</v>
      </c>
      <c r="F527" s="234" t="s">
        <v>1516</v>
      </c>
      <c r="G527" s="232"/>
      <c r="H527" s="233" t="s">
        <v>20</v>
      </c>
      <c r="I527" s="235"/>
      <c r="J527" s="232"/>
      <c r="K527" s="232"/>
      <c r="L527" s="236"/>
      <c r="M527" s="237"/>
      <c r="N527" s="238"/>
      <c r="O527" s="238"/>
      <c r="P527" s="238"/>
      <c r="Q527" s="238"/>
      <c r="R527" s="238"/>
      <c r="S527" s="238"/>
      <c r="T527" s="239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40" t="s">
        <v>175</v>
      </c>
      <c r="AU527" s="240" t="s">
        <v>85</v>
      </c>
      <c r="AV527" s="13" t="s">
        <v>22</v>
      </c>
      <c r="AW527" s="13" t="s">
        <v>39</v>
      </c>
      <c r="AX527" s="13" t="s">
        <v>77</v>
      </c>
      <c r="AY527" s="240" t="s">
        <v>164</v>
      </c>
    </row>
    <row r="528" s="14" customFormat="1">
      <c r="A528" s="14"/>
      <c r="B528" s="241"/>
      <c r="C528" s="242"/>
      <c r="D528" s="226" t="s">
        <v>175</v>
      </c>
      <c r="E528" s="243" t="s">
        <v>20</v>
      </c>
      <c r="F528" s="244" t="s">
        <v>1517</v>
      </c>
      <c r="G528" s="242"/>
      <c r="H528" s="245">
        <v>483</v>
      </c>
      <c r="I528" s="246"/>
      <c r="J528" s="242"/>
      <c r="K528" s="242"/>
      <c r="L528" s="247"/>
      <c r="M528" s="248"/>
      <c r="N528" s="249"/>
      <c r="O528" s="249"/>
      <c r="P528" s="249"/>
      <c r="Q528" s="249"/>
      <c r="R528" s="249"/>
      <c r="S528" s="249"/>
      <c r="T528" s="250"/>
      <c r="U528" s="14"/>
      <c r="V528" s="14"/>
      <c r="W528" s="14"/>
      <c r="X528" s="14"/>
      <c r="Y528" s="14"/>
      <c r="Z528" s="14"/>
      <c r="AA528" s="14"/>
      <c r="AB528" s="14"/>
      <c r="AC528" s="14"/>
      <c r="AD528" s="14"/>
      <c r="AE528" s="14"/>
      <c r="AT528" s="251" t="s">
        <v>175</v>
      </c>
      <c r="AU528" s="251" t="s">
        <v>85</v>
      </c>
      <c r="AV528" s="14" t="s">
        <v>85</v>
      </c>
      <c r="AW528" s="14" t="s">
        <v>39</v>
      </c>
      <c r="AX528" s="14" t="s">
        <v>77</v>
      </c>
      <c r="AY528" s="251" t="s">
        <v>164</v>
      </c>
    </row>
    <row r="529" s="15" customFormat="1">
      <c r="A529" s="15"/>
      <c r="B529" s="252"/>
      <c r="C529" s="253"/>
      <c r="D529" s="226" t="s">
        <v>175</v>
      </c>
      <c r="E529" s="254" t="s">
        <v>20</v>
      </c>
      <c r="F529" s="255" t="s">
        <v>225</v>
      </c>
      <c r="G529" s="253"/>
      <c r="H529" s="256">
        <v>2255</v>
      </c>
      <c r="I529" s="257"/>
      <c r="J529" s="253"/>
      <c r="K529" s="253"/>
      <c r="L529" s="258"/>
      <c r="M529" s="259"/>
      <c r="N529" s="260"/>
      <c r="O529" s="260"/>
      <c r="P529" s="260"/>
      <c r="Q529" s="260"/>
      <c r="R529" s="260"/>
      <c r="S529" s="260"/>
      <c r="T529" s="261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T529" s="262" t="s">
        <v>175</v>
      </c>
      <c r="AU529" s="262" t="s">
        <v>85</v>
      </c>
      <c r="AV529" s="15" t="s">
        <v>171</v>
      </c>
      <c r="AW529" s="15" t="s">
        <v>39</v>
      </c>
      <c r="AX529" s="15" t="s">
        <v>22</v>
      </c>
      <c r="AY529" s="262" t="s">
        <v>164</v>
      </c>
    </row>
    <row r="530" s="2" customFormat="1" ht="14.4" customHeight="1">
      <c r="A530" s="39"/>
      <c r="B530" s="40"/>
      <c r="C530" s="213" t="s">
        <v>731</v>
      </c>
      <c r="D530" s="213" t="s">
        <v>166</v>
      </c>
      <c r="E530" s="214" t="s">
        <v>509</v>
      </c>
      <c r="F530" s="215" t="s">
        <v>510</v>
      </c>
      <c r="G530" s="216" t="s">
        <v>169</v>
      </c>
      <c r="H530" s="217">
        <v>1107.3</v>
      </c>
      <c r="I530" s="218"/>
      <c r="J530" s="219">
        <f>ROUND(I530*H530,2)</f>
        <v>0</v>
      </c>
      <c r="K530" s="215" t="s">
        <v>170</v>
      </c>
      <c r="L530" s="45"/>
      <c r="M530" s="220" t="s">
        <v>20</v>
      </c>
      <c r="N530" s="221" t="s">
        <v>48</v>
      </c>
      <c r="O530" s="85"/>
      <c r="P530" s="222">
        <f>O530*H530</f>
        <v>0</v>
      </c>
      <c r="Q530" s="222">
        <v>0.46000000000000002</v>
      </c>
      <c r="R530" s="222">
        <f>Q530*H530</f>
        <v>509.358</v>
      </c>
      <c r="S530" s="222">
        <v>0</v>
      </c>
      <c r="T530" s="223">
        <f>S530*H530</f>
        <v>0</v>
      </c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R530" s="224" t="s">
        <v>171</v>
      </c>
      <c r="AT530" s="224" t="s">
        <v>166</v>
      </c>
      <c r="AU530" s="224" t="s">
        <v>85</v>
      </c>
      <c r="AY530" s="18" t="s">
        <v>164</v>
      </c>
      <c r="BE530" s="225">
        <f>IF(N530="základní",J530,0)</f>
        <v>0</v>
      </c>
      <c r="BF530" s="225">
        <f>IF(N530="snížená",J530,0)</f>
        <v>0</v>
      </c>
      <c r="BG530" s="225">
        <f>IF(N530="zákl. přenesená",J530,0)</f>
        <v>0</v>
      </c>
      <c r="BH530" s="225">
        <f>IF(N530="sníž. přenesená",J530,0)</f>
        <v>0</v>
      </c>
      <c r="BI530" s="225">
        <f>IF(N530="nulová",J530,0)</f>
        <v>0</v>
      </c>
      <c r="BJ530" s="18" t="s">
        <v>22</v>
      </c>
      <c r="BK530" s="225">
        <f>ROUND(I530*H530,2)</f>
        <v>0</v>
      </c>
      <c r="BL530" s="18" t="s">
        <v>171</v>
      </c>
      <c r="BM530" s="224" t="s">
        <v>1518</v>
      </c>
    </row>
    <row r="531" s="2" customFormat="1">
      <c r="A531" s="39"/>
      <c r="B531" s="40"/>
      <c r="C531" s="41"/>
      <c r="D531" s="226" t="s">
        <v>173</v>
      </c>
      <c r="E531" s="41"/>
      <c r="F531" s="227" t="s">
        <v>512</v>
      </c>
      <c r="G531" s="41"/>
      <c r="H531" s="41"/>
      <c r="I531" s="228"/>
      <c r="J531" s="41"/>
      <c r="K531" s="41"/>
      <c r="L531" s="45"/>
      <c r="M531" s="229"/>
      <c r="N531" s="230"/>
      <c r="O531" s="85"/>
      <c r="P531" s="85"/>
      <c r="Q531" s="85"/>
      <c r="R531" s="85"/>
      <c r="S531" s="85"/>
      <c r="T531" s="86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T531" s="18" t="s">
        <v>173</v>
      </c>
      <c r="AU531" s="18" t="s">
        <v>85</v>
      </c>
    </row>
    <row r="532" s="13" customFormat="1">
      <c r="A532" s="13"/>
      <c r="B532" s="231"/>
      <c r="C532" s="232"/>
      <c r="D532" s="226" t="s">
        <v>175</v>
      </c>
      <c r="E532" s="233" t="s">
        <v>20</v>
      </c>
      <c r="F532" s="234" t="s">
        <v>1506</v>
      </c>
      <c r="G532" s="232"/>
      <c r="H532" s="233" t="s">
        <v>20</v>
      </c>
      <c r="I532" s="235"/>
      <c r="J532" s="232"/>
      <c r="K532" s="232"/>
      <c r="L532" s="236"/>
      <c r="M532" s="237"/>
      <c r="N532" s="238"/>
      <c r="O532" s="238"/>
      <c r="P532" s="238"/>
      <c r="Q532" s="238"/>
      <c r="R532" s="238"/>
      <c r="S532" s="238"/>
      <c r="T532" s="239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40" t="s">
        <v>175</v>
      </c>
      <c r="AU532" s="240" t="s">
        <v>85</v>
      </c>
      <c r="AV532" s="13" t="s">
        <v>22</v>
      </c>
      <c r="AW532" s="13" t="s">
        <v>39</v>
      </c>
      <c r="AX532" s="13" t="s">
        <v>77</v>
      </c>
      <c r="AY532" s="240" t="s">
        <v>164</v>
      </c>
    </row>
    <row r="533" s="13" customFormat="1">
      <c r="A533" s="13"/>
      <c r="B533" s="231"/>
      <c r="C533" s="232"/>
      <c r="D533" s="226" t="s">
        <v>175</v>
      </c>
      <c r="E533" s="233" t="s">
        <v>20</v>
      </c>
      <c r="F533" s="234" t="s">
        <v>1519</v>
      </c>
      <c r="G533" s="232"/>
      <c r="H533" s="233" t="s">
        <v>20</v>
      </c>
      <c r="I533" s="235"/>
      <c r="J533" s="232"/>
      <c r="K533" s="232"/>
      <c r="L533" s="236"/>
      <c r="M533" s="237"/>
      <c r="N533" s="238"/>
      <c r="O533" s="238"/>
      <c r="P533" s="238"/>
      <c r="Q533" s="238"/>
      <c r="R533" s="238"/>
      <c r="S533" s="238"/>
      <c r="T533" s="239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0" t="s">
        <v>175</v>
      </c>
      <c r="AU533" s="240" t="s">
        <v>85</v>
      </c>
      <c r="AV533" s="13" t="s">
        <v>22</v>
      </c>
      <c r="AW533" s="13" t="s">
        <v>39</v>
      </c>
      <c r="AX533" s="13" t="s">
        <v>77</v>
      </c>
      <c r="AY533" s="240" t="s">
        <v>164</v>
      </c>
    </row>
    <row r="534" s="14" customFormat="1">
      <c r="A534" s="14"/>
      <c r="B534" s="241"/>
      <c r="C534" s="242"/>
      <c r="D534" s="226" t="s">
        <v>175</v>
      </c>
      <c r="E534" s="243" t="s">
        <v>20</v>
      </c>
      <c r="F534" s="244" t="s">
        <v>1520</v>
      </c>
      <c r="G534" s="242"/>
      <c r="H534" s="245">
        <v>168</v>
      </c>
      <c r="I534" s="246"/>
      <c r="J534" s="242"/>
      <c r="K534" s="242"/>
      <c r="L534" s="247"/>
      <c r="M534" s="248"/>
      <c r="N534" s="249"/>
      <c r="O534" s="249"/>
      <c r="P534" s="249"/>
      <c r="Q534" s="249"/>
      <c r="R534" s="249"/>
      <c r="S534" s="249"/>
      <c r="T534" s="250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51" t="s">
        <v>175</v>
      </c>
      <c r="AU534" s="251" t="s">
        <v>85</v>
      </c>
      <c r="AV534" s="14" t="s">
        <v>85</v>
      </c>
      <c r="AW534" s="14" t="s">
        <v>39</v>
      </c>
      <c r="AX534" s="14" t="s">
        <v>77</v>
      </c>
      <c r="AY534" s="251" t="s">
        <v>164</v>
      </c>
    </row>
    <row r="535" s="13" customFormat="1">
      <c r="A535" s="13"/>
      <c r="B535" s="231"/>
      <c r="C535" s="232"/>
      <c r="D535" s="226" t="s">
        <v>175</v>
      </c>
      <c r="E535" s="233" t="s">
        <v>20</v>
      </c>
      <c r="F535" s="234" t="s">
        <v>1521</v>
      </c>
      <c r="G535" s="232"/>
      <c r="H535" s="233" t="s">
        <v>20</v>
      </c>
      <c r="I535" s="235"/>
      <c r="J535" s="232"/>
      <c r="K535" s="232"/>
      <c r="L535" s="236"/>
      <c r="M535" s="237"/>
      <c r="N535" s="238"/>
      <c r="O535" s="238"/>
      <c r="P535" s="238"/>
      <c r="Q535" s="238"/>
      <c r="R535" s="238"/>
      <c r="S535" s="238"/>
      <c r="T535" s="239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T535" s="240" t="s">
        <v>175</v>
      </c>
      <c r="AU535" s="240" t="s">
        <v>85</v>
      </c>
      <c r="AV535" s="13" t="s">
        <v>22</v>
      </c>
      <c r="AW535" s="13" t="s">
        <v>39</v>
      </c>
      <c r="AX535" s="13" t="s">
        <v>77</v>
      </c>
      <c r="AY535" s="240" t="s">
        <v>164</v>
      </c>
    </row>
    <row r="536" s="13" customFormat="1">
      <c r="A536" s="13"/>
      <c r="B536" s="231"/>
      <c r="C536" s="232"/>
      <c r="D536" s="226" t="s">
        <v>175</v>
      </c>
      <c r="E536" s="233" t="s">
        <v>20</v>
      </c>
      <c r="F536" s="234" t="s">
        <v>1522</v>
      </c>
      <c r="G536" s="232"/>
      <c r="H536" s="233" t="s">
        <v>20</v>
      </c>
      <c r="I536" s="235"/>
      <c r="J536" s="232"/>
      <c r="K536" s="232"/>
      <c r="L536" s="236"/>
      <c r="M536" s="237"/>
      <c r="N536" s="238"/>
      <c r="O536" s="238"/>
      <c r="P536" s="238"/>
      <c r="Q536" s="238"/>
      <c r="R536" s="238"/>
      <c r="S536" s="238"/>
      <c r="T536" s="239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0" t="s">
        <v>175</v>
      </c>
      <c r="AU536" s="240" t="s">
        <v>85</v>
      </c>
      <c r="AV536" s="13" t="s">
        <v>22</v>
      </c>
      <c r="AW536" s="13" t="s">
        <v>39</v>
      </c>
      <c r="AX536" s="13" t="s">
        <v>77</v>
      </c>
      <c r="AY536" s="240" t="s">
        <v>164</v>
      </c>
    </row>
    <row r="537" s="14" customFormat="1">
      <c r="A537" s="14"/>
      <c r="B537" s="241"/>
      <c r="C537" s="242"/>
      <c r="D537" s="226" t="s">
        <v>175</v>
      </c>
      <c r="E537" s="243" t="s">
        <v>20</v>
      </c>
      <c r="F537" s="244" t="s">
        <v>1523</v>
      </c>
      <c r="G537" s="242"/>
      <c r="H537" s="245">
        <v>528</v>
      </c>
      <c r="I537" s="246"/>
      <c r="J537" s="242"/>
      <c r="K537" s="242"/>
      <c r="L537" s="247"/>
      <c r="M537" s="248"/>
      <c r="N537" s="249"/>
      <c r="O537" s="249"/>
      <c r="P537" s="249"/>
      <c r="Q537" s="249"/>
      <c r="R537" s="249"/>
      <c r="S537" s="249"/>
      <c r="T537" s="250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51" t="s">
        <v>175</v>
      </c>
      <c r="AU537" s="251" t="s">
        <v>85</v>
      </c>
      <c r="AV537" s="14" t="s">
        <v>85</v>
      </c>
      <c r="AW537" s="14" t="s">
        <v>39</v>
      </c>
      <c r="AX537" s="14" t="s">
        <v>77</v>
      </c>
      <c r="AY537" s="251" t="s">
        <v>164</v>
      </c>
    </row>
    <row r="538" s="13" customFormat="1">
      <c r="A538" s="13"/>
      <c r="B538" s="231"/>
      <c r="C538" s="232"/>
      <c r="D538" s="226" t="s">
        <v>175</v>
      </c>
      <c r="E538" s="233" t="s">
        <v>20</v>
      </c>
      <c r="F538" s="234" t="s">
        <v>1509</v>
      </c>
      <c r="G538" s="232"/>
      <c r="H538" s="233" t="s">
        <v>20</v>
      </c>
      <c r="I538" s="235"/>
      <c r="J538" s="232"/>
      <c r="K538" s="232"/>
      <c r="L538" s="236"/>
      <c r="M538" s="237"/>
      <c r="N538" s="238"/>
      <c r="O538" s="238"/>
      <c r="P538" s="238"/>
      <c r="Q538" s="238"/>
      <c r="R538" s="238"/>
      <c r="S538" s="238"/>
      <c r="T538" s="239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40" t="s">
        <v>175</v>
      </c>
      <c r="AU538" s="240" t="s">
        <v>85</v>
      </c>
      <c r="AV538" s="13" t="s">
        <v>22</v>
      </c>
      <c r="AW538" s="13" t="s">
        <v>39</v>
      </c>
      <c r="AX538" s="13" t="s">
        <v>77</v>
      </c>
      <c r="AY538" s="240" t="s">
        <v>164</v>
      </c>
    </row>
    <row r="539" s="13" customFormat="1">
      <c r="A539" s="13"/>
      <c r="B539" s="231"/>
      <c r="C539" s="232"/>
      <c r="D539" s="226" t="s">
        <v>175</v>
      </c>
      <c r="E539" s="233" t="s">
        <v>20</v>
      </c>
      <c r="F539" s="234" t="s">
        <v>1524</v>
      </c>
      <c r="G539" s="232"/>
      <c r="H539" s="233" t="s">
        <v>20</v>
      </c>
      <c r="I539" s="235"/>
      <c r="J539" s="232"/>
      <c r="K539" s="232"/>
      <c r="L539" s="236"/>
      <c r="M539" s="237"/>
      <c r="N539" s="238"/>
      <c r="O539" s="238"/>
      <c r="P539" s="238"/>
      <c r="Q539" s="238"/>
      <c r="R539" s="238"/>
      <c r="S539" s="238"/>
      <c r="T539" s="239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40" t="s">
        <v>175</v>
      </c>
      <c r="AU539" s="240" t="s">
        <v>85</v>
      </c>
      <c r="AV539" s="13" t="s">
        <v>22</v>
      </c>
      <c r="AW539" s="13" t="s">
        <v>39</v>
      </c>
      <c r="AX539" s="13" t="s">
        <v>77</v>
      </c>
      <c r="AY539" s="240" t="s">
        <v>164</v>
      </c>
    </row>
    <row r="540" s="14" customFormat="1">
      <c r="A540" s="14"/>
      <c r="B540" s="241"/>
      <c r="C540" s="242"/>
      <c r="D540" s="226" t="s">
        <v>175</v>
      </c>
      <c r="E540" s="243" t="s">
        <v>20</v>
      </c>
      <c r="F540" s="244" t="s">
        <v>1525</v>
      </c>
      <c r="G540" s="242"/>
      <c r="H540" s="245">
        <v>211.30000000000001</v>
      </c>
      <c r="I540" s="246"/>
      <c r="J540" s="242"/>
      <c r="K540" s="242"/>
      <c r="L540" s="247"/>
      <c r="M540" s="248"/>
      <c r="N540" s="249"/>
      <c r="O540" s="249"/>
      <c r="P540" s="249"/>
      <c r="Q540" s="249"/>
      <c r="R540" s="249"/>
      <c r="S540" s="249"/>
      <c r="T540" s="250"/>
      <c r="U540" s="14"/>
      <c r="V540" s="14"/>
      <c r="W540" s="14"/>
      <c r="X540" s="14"/>
      <c r="Y540" s="14"/>
      <c r="Z540" s="14"/>
      <c r="AA540" s="14"/>
      <c r="AB540" s="14"/>
      <c r="AC540" s="14"/>
      <c r="AD540" s="14"/>
      <c r="AE540" s="14"/>
      <c r="AT540" s="251" t="s">
        <v>175</v>
      </c>
      <c r="AU540" s="251" t="s">
        <v>85</v>
      </c>
      <c r="AV540" s="14" t="s">
        <v>85</v>
      </c>
      <c r="AW540" s="14" t="s">
        <v>39</v>
      </c>
      <c r="AX540" s="14" t="s">
        <v>77</v>
      </c>
      <c r="AY540" s="251" t="s">
        <v>164</v>
      </c>
    </row>
    <row r="541" s="13" customFormat="1">
      <c r="A541" s="13"/>
      <c r="B541" s="231"/>
      <c r="C541" s="232"/>
      <c r="D541" s="226" t="s">
        <v>175</v>
      </c>
      <c r="E541" s="233" t="s">
        <v>20</v>
      </c>
      <c r="F541" s="234" t="s">
        <v>1526</v>
      </c>
      <c r="G541" s="232"/>
      <c r="H541" s="233" t="s">
        <v>20</v>
      </c>
      <c r="I541" s="235"/>
      <c r="J541" s="232"/>
      <c r="K541" s="232"/>
      <c r="L541" s="236"/>
      <c r="M541" s="237"/>
      <c r="N541" s="238"/>
      <c r="O541" s="238"/>
      <c r="P541" s="238"/>
      <c r="Q541" s="238"/>
      <c r="R541" s="238"/>
      <c r="S541" s="238"/>
      <c r="T541" s="239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40" t="s">
        <v>175</v>
      </c>
      <c r="AU541" s="240" t="s">
        <v>85</v>
      </c>
      <c r="AV541" s="13" t="s">
        <v>22</v>
      </c>
      <c r="AW541" s="13" t="s">
        <v>39</v>
      </c>
      <c r="AX541" s="13" t="s">
        <v>77</v>
      </c>
      <c r="AY541" s="240" t="s">
        <v>164</v>
      </c>
    </row>
    <row r="542" s="14" customFormat="1">
      <c r="A542" s="14"/>
      <c r="B542" s="241"/>
      <c r="C542" s="242"/>
      <c r="D542" s="226" t="s">
        <v>175</v>
      </c>
      <c r="E542" s="243" t="s">
        <v>20</v>
      </c>
      <c r="F542" s="244" t="s">
        <v>1527</v>
      </c>
      <c r="G542" s="242"/>
      <c r="H542" s="245">
        <v>200</v>
      </c>
      <c r="I542" s="246"/>
      <c r="J542" s="242"/>
      <c r="K542" s="242"/>
      <c r="L542" s="247"/>
      <c r="M542" s="248"/>
      <c r="N542" s="249"/>
      <c r="O542" s="249"/>
      <c r="P542" s="249"/>
      <c r="Q542" s="249"/>
      <c r="R542" s="249"/>
      <c r="S542" s="249"/>
      <c r="T542" s="250"/>
      <c r="U542" s="14"/>
      <c r="V542" s="14"/>
      <c r="W542" s="14"/>
      <c r="X542" s="14"/>
      <c r="Y542" s="14"/>
      <c r="Z542" s="14"/>
      <c r="AA542" s="14"/>
      <c r="AB542" s="14"/>
      <c r="AC542" s="14"/>
      <c r="AD542" s="14"/>
      <c r="AE542" s="14"/>
      <c r="AT542" s="251" t="s">
        <v>175</v>
      </c>
      <c r="AU542" s="251" t="s">
        <v>85</v>
      </c>
      <c r="AV542" s="14" t="s">
        <v>85</v>
      </c>
      <c r="AW542" s="14" t="s">
        <v>39</v>
      </c>
      <c r="AX542" s="14" t="s">
        <v>77</v>
      </c>
      <c r="AY542" s="251" t="s">
        <v>164</v>
      </c>
    </row>
    <row r="543" s="15" customFormat="1">
      <c r="A543" s="15"/>
      <c r="B543" s="252"/>
      <c r="C543" s="253"/>
      <c r="D543" s="226" t="s">
        <v>175</v>
      </c>
      <c r="E543" s="254" t="s">
        <v>20</v>
      </c>
      <c r="F543" s="255" t="s">
        <v>225</v>
      </c>
      <c r="G543" s="253"/>
      <c r="H543" s="256">
        <v>1107.3</v>
      </c>
      <c r="I543" s="257"/>
      <c r="J543" s="253"/>
      <c r="K543" s="253"/>
      <c r="L543" s="258"/>
      <c r="M543" s="259"/>
      <c r="N543" s="260"/>
      <c r="O543" s="260"/>
      <c r="P543" s="260"/>
      <c r="Q543" s="260"/>
      <c r="R543" s="260"/>
      <c r="S543" s="260"/>
      <c r="T543" s="261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T543" s="262" t="s">
        <v>175</v>
      </c>
      <c r="AU543" s="262" t="s">
        <v>85</v>
      </c>
      <c r="AV543" s="15" t="s">
        <v>171</v>
      </c>
      <c r="AW543" s="15" t="s">
        <v>39</v>
      </c>
      <c r="AX543" s="15" t="s">
        <v>22</v>
      </c>
      <c r="AY543" s="262" t="s">
        <v>164</v>
      </c>
    </row>
    <row r="544" s="2" customFormat="1" ht="14.4" customHeight="1">
      <c r="A544" s="39"/>
      <c r="B544" s="40"/>
      <c r="C544" s="213" t="s">
        <v>741</v>
      </c>
      <c r="D544" s="213" t="s">
        <v>166</v>
      </c>
      <c r="E544" s="214" t="s">
        <v>516</v>
      </c>
      <c r="F544" s="215" t="s">
        <v>517</v>
      </c>
      <c r="G544" s="216" t="s">
        <v>169</v>
      </c>
      <c r="H544" s="217">
        <v>333.39999999999998</v>
      </c>
      <c r="I544" s="218"/>
      <c r="J544" s="219">
        <f>ROUND(I544*H544,2)</f>
        <v>0</v>
      </c>
      <c r="K544" s="215" t="s">
        <v>170</v>
      </c>
      <c r="L544" s="45"/>
      <c r="M544" s="220" t="s">
        <v>20</v>
      </c>
      <c r="N544" s="221" t="s">
        <v>48</v>
      </c>
      <c r="O544" s="85"/>
      <c r="P544" s="222">
        <f>O544*H544</f>
        <v>0</v>
      </c>
      <c r="Q544" s="222">
        <v>0.18462999999999999</v>
      </c>
      <c r="R544" s="222">
        <f>Q544*H544</f>
        <v>61.555641999999992</v>
      </c>
      <c r="S544" s="222">
        <v>0</v>
      </c>
      <c r="T544" s="223">
        <f>S544*H544</f>
        <v>0</v>
      </c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R544" s="224" t="s">
        <v>171</v>
      </c>
      <c r="AT544" s="224" t="s">
        <v>166</v>
      </c>
      <c r="AU544" s="224" t="s">
        <v>85</v>
      </c>
      <c r="AY544" s="18" t="s">
        <v>164</v>
      </c>
      <c r="BE544" s="225">
        <f>IF(N544="základní",J544,0)</f>
        <v>0</v>
      </c>
      <c r="BF544" s="225">
        <f>IF(N544="snížená",J544,0)</f>
        <v>0</v>
      </c>
      <c r="BG544" s="225">
        <f>IF(N544="zákl. přenesená",J544,0)</f>
        <v>0</v>
      </c>
      <c r="BH544" s="225">
        <f>IF(N544="sníž. přenesená",J544,0)</f>
        <v>0</v>
      </c>
      <c r="BI544" s="225">
        <f>IF(N544="nulová",J544,0)</f>
        <v>0</v>
      </c>
      <c r="BJ544" s="18" t="s">
        <v>22</v>
      </c>
      <c r="BK544" s="225">
        <f>ROUND(I544*H544,2)</f>
        <v>0</v>
      </c>
      <c r="BL544" s="18" t="s">
        <v>171</v>
      </c>
      <c r="BM544" s="224" t="s">
        <v>1528</v>
      </c>
    </row>
    <row r="545" s="2" customFormat="1">
      <c r="A545" s="39"/>
      <c r="B545" s="40"/>
      <c r="C545" s="41"/>
      <c r="D545" s="226" t="s">
        <v>173</v>
      </c>
      <c r="E545" s="41"/>
      <c r="F545" s="227" t="s">
        <v>519</v>
      </c>
      <c r="G545" s="41"/>
      <c r="H545" s="41"/>
      <c r="I545" s="228"/>
      <c r="J545" s="41"/>
      <c r="K545" s="41"/>
      <c r="L545" s="45"/>
      <c r="M545" s="229"/>
      <c r="N545" s="230"/>
      <c r="O545" s="85"/>
      <c r="P545" s="85"/>
      <c r="Q545" s="85"/>
      <c r="R545" s="85"/>
      <c r="S545" s="85"/>
      <c r="T545" s="86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T545" s="18" t="s">
        <v>173</v>
      </c>
      <c r="AU545" s="18" t="s">
        <v>85</v>
      </c>
    </row>
    <row r="546" s="13" customFormat="1">
      <c r="A546" s="13"/>
      <c r="B546" s="231"/>
      <c r="C546" s="232"/>
      <c r="D546" s="226" t="s">
        <v>175</v>
      </c>
      <c r="E546" s="233" t="s">
        <v>20</v>
      </c>
      <c r="F546" s="234" t="s">
        <v>1506</v>
      </c>
      <c r="G546" s="232"/>
      <c r="H546" s="233" t="s">
        <v>20</v>
      </c>
      <c r="I546" s="235"/>
      <c r="J546" s="232"/>
      <c r="K546" s="232"/>
      <c r="L546" s="236"/>
      <c r="M546" s="237"/>
      <c r="N546" s="238"/>
      <c r="O546" s="238"/>
      <c r="P546" s="238"/>
      <c r="Q546" s="238"/>
      <c r="R546" s="238"/>
      <c r="S546" s="238"/>
      <c r="T546" s="239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40" t="s">
        <v>175</v>
      </c>
      <c r="AU546" s="240" t="s">
        <v>85</v>
      </c>
      <c r="AV546" s="13" t="s">
        <v>22</v>
      </c>
      <c r="AW546" s="13" t="s">
        <v>39</v>
      </c>
      <c r="AX546" s="13" t="s">
        <v>77</v>
      </c>
      <c r="AY546" s="240" t="s">
        <v>164</v>
      </c>
    </row>
    <row r="547" s="13" customFormat="1">
      <c r="A547" s="13"/>
      <c r="B547" s="231"/>
      <c r="C547" s="232"/>
      <c r="D547" s="226" t="s">
        <v>175</v>
      </c>
      <c r="E547" s="233" t="s">
        <v>20</v>
      </c>
      <c r="F547" s="234" t="s">
        <v>1529</v>
      </c>
      <c r="G547" s="232"/>
      <c r="H547" s="233" t="s">
        <v>20</v>
      </c>
      <c r="I547" s="235"/>
      <c r="J547" s="232"/>
      <c r="K547" s="232"/>
      <c r="L547" s="236"/>
      <c r="M547" s="237"/>
      <c r="N547" s="238"/>
      <c r="O547" s="238"/>
      <c r="P547" s="238"/>
      <c r="Q547" s="238"/>
      <c r="R547" s="238"/>
      <c r="S547" s="238"/>
      <c r="T547" s="239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40" t="s">
        <v>175</v>
      </c>
      <c r="AU547" s="240" t="s">
        <v>85</v>
      </c>
      <c r="AV547" s="13" t="s">
        <v>22</v>
      </c>
      <c r="AW547" s="13" t="s">
        <v>39</v>
      </c>
      <c r="AX547" s="13" t="s">
        <v>77</v>
      </c>
      <c r="AY547" s="240" t="s">
        <v>164</v>
      </c>
    </row>
    <row r="548" s="14" customFormat="1">
      <c r="A548" s="14"/>
      <c r="B548" s="241"/>
      <c r="C548" s="242"/>
      <c r="D548" s="226" t="s">
        <v>175</v>
      </c>
      <c r="E548" s="243" t="s">
        <v>20</v>
      </c>
      <c r="F548" s="244" t="s">
        <v>1530</v>
      </c>
      <c r="G548" s="242"/>
      <c r="H548" s="245">
        <v>155</v>
      </c>
      <c r="I548" s="246"/>
      <c r="J548" s="242"/>
      <c r="K548" s="242"/>
      <c r="L548" s="247"/>
      <c r="M548" s="248"/>
      <c r="N548" s="249"/>
      <c r="O548" s="249"/>
      <c r="P548" s="249"/>
      <c r="Q548" s="249"/>
      <c r="R548" s="249"/>
      <c r="S548" s="249"/>
      <c r="T548" s="250"/>
      <c r="U548" s="14"/>
      <c r="V548" s="14"/>
      <c r="W548" s="14"/>
      <c r="X548" s="14"/>
      <c r="Y548" s="14"/>
      <c r="Z548" s="14"/>
      <c r="AA548" s="14"/>
      <c r="AB548" s="14"/>
      <c r="AC548" s="14"/>
      <c r="AD548" s="14"/>
      <c r="AE548" s="14"/>
      <c r="AT548" s="251" t="s">
        <v>175</v>
      </c>
      <c r="AU548" s="251" t="s">
        <v>85</v>
      </c>
      <c r="AV548" s="14" t="s">
        <v>85</v>
      </c>
      <c r="AW548" s="14" t="s">
        <v>39</v>
      </c>
      <c r="AX548" s="14" t="s">
        <v>77</v>
      </c>
      <c r="AY548" s="251" t="s">
        <v>164</v>
      </c>
    </row>
    <row r="549" s="13" customFormat="1">
      <c r="A549" s="13"/>
      <c r="B549" s="231"/>
      <c r="C549" s="232"/>
      <c r="D549" s="226" t="s">
        <v>175</v>
      </c>
      <c r="E549" s="233" t="s">
        <v>20</v>
      </c>
      <c r="F549" s="234" t="s">
        <v>1509</v>
      </c>
      <c r="G549" s="232"/>
      <c r="H549" s="233" t="s">
        <v>20</v>
      </c>
      <c r="I549" s="235"/>
      <c r="J549" s="232"/>
      <c r="K549" s="232"/>
      <c r="L549" s="236"/>
      <c r="M549" s="237"/>
      <c r="N549" s="238"/>
      <c r="O549" s="238"/>
      <c r="P549" s="238"/>
      <c r="Q549" s="238"/>
      <c r="R549" s="238"/>
      <c r="S549" s="238"/>
      <c r="T549" s="239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40" t="s">
        <v>175</v>
      </c>
      <c r="AU549" s="240" t="s">
        <v>85</v>
      </c>
      <c r="AV549" s="13" t="s">
        <v>22</v>
      </c>
      <c r="AW549" s="13" t="s">
        <v>39</v>
      </c>
      <c r="AX549" s="13" t="s">
        <v>77</v>
      </c>
      <c r="AY549" s="240" t="s">
        <v>164</v>
      </c>
    </row>
    <row r="550" s="13" customFormat="1">
      <c r="A550" s="13"/>
      <c r="B550" s="231"/>
      <c r="C550" s="232"/>
      <c r="D550" s="226" t="s">
        <v>175</v>
      </c>
      <c r="E550" s="233" t="s">
        <v>20</v>
      </c>
      <c r="F550" s="234" t="s">
        <v>1531</v>
      </c>
      <c r="G550" s="232"/>
      <c r="H550" s="233" t="s">
        <v>20</v>
      </c>
      <c r="I550" s="235"/>
      <c r="J550" s="232"/>
      <c r="K550" s="232"/>
      <c r="L550" s="236"/>
      <c r="M550" s="237"/>
      <c r="N550" s="238"/>
      <c r="O550" s="238"/>
      <c r="P550" s="238"/>
      <c r="Q550" s="238"/>
      <c r="R550" s="238"/>
      <c r="S550" s="238"/>
      <c r="T550" s="239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40" t="s">
        <v>175</v>
      </c>
      <c r="AU550" s="240" t="s">
        <v>85</v>
      </c>
      <c r="AV550" s="13" t="s">
        <v>22</v>
      </c>
      <c r="AW550" s="13" t="s">
        <v>39</v>
      </c>
      <c r="AX550" s="13" t="s">
        <v>77</v>
      </c>
      <c r="AY550" s="240" t="s">
        <v>164</v>
      </c>
    </row>
    <row r="551" s="14" customFormat="1">
      <c r="A551" s="14"/>
      <c r="B551" s="241"/>
      <c r="C551" s="242"/>
      <c r="D551" s="226" t="s">
        <v>175</v>
      </c>
      <c r="E551" s="243" t="s">
        <v>20</v>
      </c>
      <c r="F551" s="244" t="s">
        <v>1532</v>
      </c>
      <c r="G551" s="242"/>
      <c r="H551" s="245">
        <v>178.40000000000001</v>
      </c>
      <c r="I551" s="246"/>
      <c r="J551" s="242"/>
      <c r="K551" s="242"/>
      <c r="L551" s="247"/>
      <c r="M551" s="248"/>
      <c r="N551" s="249"/>
      <c r="O551" s="249"/>
      <c r="P551" s="249"/>
      <c r="Q551" s="249"/>
      <c r="R551" s="249"/>
      <c r="S551" s="249"/>
      <c r="T551" s="250"/>
      <c r="U551" s="14"/>
      <c r="V551" s="14"/>
      <c r="W551" s="14"/>
      <c r="X551" s="14"/>
      <c r="Y551" s="14"/>
      <c r="Z551" s="14"/>
      <c r="AA551" s="14"/>
      <c r="AB551" s="14"/>
      <c r="AC551" s="14"/>
      <c r="AD551" s="14"/>
      <c r="AE551" s="14"/>
      <c r="AT551" s="251" t="s">
        <v>175</v>
      </c>
      <c r="AU551" s="251" t="s">
        <v>85</v>
      </c>
      <c r="AV551" s="14" t="s">
        <v>85</v>
      </c>
      <c r="AW551" s="14" t="s">
        <v>39</v>
      </c>
      <c r="AX551" s="14" t="s">
        <v>77</v>
      </c>
      <c r="AY551" s="251" t="s">
        <v>164</v>
      </c>
    </row>
    <row r="552" s="15" customFormat="1">
      <c r="A552" s="15"/>
      <c r="B552" s="252"/>
      <c r="C552" s="253"/>
      <c r="D552" s="226" t="s">
        <v>175</v>
      </c>
      <c r="E552" s="254" t="s">
        <v>20</v>
      </c>
      <c r="F552" s="255" t="s">
        <v>225</v>
      </c>
      <c r="G552" s="253"/>
      <c r="H552" s="256">
        <v>333.39999999999998</v>
      </c>
      <c r="I552" s="257"/>
      <c r="J552" s="253"/>
      <c r="K552" s="253"/>
      <c r="L552" s="258"/>
      <c r="M552" s="259"/>
      <c r="N552" s="260"/>
      <c r="O552" s="260"/>
      <c r="P552" s="260"/>
      <c r="Q552" s="260"/>
      <c r="R552" s="260"/>
      <c r="S552" s="260"/>
      <c r="T552" s="261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T552" s="262" t="s">
        <v>175</v>
      </c>
      <c r="AU552" s="262" t="s">
        <v>85</v>
      </c>
      <c r="AV552" s="15" t="s">
        <v>171</v>
      </c>
      <c r="AW552" s="15" t="s">
        <v>39</v>
      </c>
      <c r="AX552" s="15" t="s">
        <v>22</v>
      </c>
      <c r="AY552" s="262" t="s">
        <v>164</v>
      </c>
    </row>
    <row r="553" s="2" customFormat="1" ht="14.4" customHeight="1">
      <c r="A553" s="39"/>
      <c r="B553" s="40"/>
      <c r="C553" s="213" t="s">
        <v>748</v>
      </c>
      <c r="D553" s="213" t="s">
        <v>166</v>
      </c>
      <c r="E553" s="214" t="s">
        <v>523</v>
      </c>
      <c r="F553" s="215" t="s">
        <v>524</v>
      </c>
      <c r="G553" s="216" t="s">
        <v>169</v>
      </c>
      <c r="H553" s="217">
        <v>29.274999999999999</v>
      </c>
      <c r="I553" s="218"/>
      <c r="J553" s="219">
        <f>ROUND(I553*H553,2)</f>
        <v>0</v>
      </c>
      <c r="K553" s="215" t="s">
        <v>170</v>
      </c>
      <c r="L553" s="45"/>
      <c r="M553" s="220" t="s">
        <v>20</v>
      </c>
      <c r="N553" s="221" t="s">
        <v>48</v>
      </c>
      <c r="O553" s="85"/>
      <c r="P553" s="222">
        <f>O553*H553</f>
        <v>0</v>
      </c>
      <c r="Q553" s="222">
        <v>0.23000000000000001</v>
      </c>
      <c r="R553" s="222">
        <f>Q553*H553</f>
        <v>6.73325</v>
      </c>
      <c r="S553" s="222">
        <v>0</v>
      </c>
      <c r="T553" s="223">
        <f>S553*H553</f>
        <v>0</v>
      </c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R553" s="224" t="s">
        <v>171</v>
      </c>
      <c r="AT553" s="224" t="s">
        <v>166</v>
      </c>
      <c r="AU553" s="224" t="s">
        <v>85</v>
      </c>
      <c r="AY553" s="18" t="s">
        <v>164</v>
      </c>
      <c r="BE553" s="225">
        <f>IF(N553="základní",J553,0)</f>
        <v>0</v>
      </c>
      <c r="BF553" s="225">
        <f>IF(N553="snížená",J553,0)</f>
        <v>0</v>
      </c>
      <c r="BG553" s="225">
        <f>IF(N553="zákl. přenesená",J553,0)</f>
        <v>0</v>
      </c>
      <c r="BH553" s="225">
        <f>IF(N553="sníž. přenesená",J553,0)</f>
        <v>0</v>
      </c>
      <c r="BI553" s="225">
        <f>IF(N553="nulová",J553,0)</f>
        <v>0</v>
      </c>
      <c r="BJ553" s="18" t="s">
        <v>22</v>
      </c>
      <c r="BK553" s="225">
        <f>ROUND(I553*H553,2)</f>
        <v>0</v>
      </c>
      <c r="BL553" s="18" t="s">
        <v>171</v>
      </c>
      <c r="BM553" s="224" t="s">
        <v>1533</v>
      </c>
    </row>
    <row r="554" s="2" customFormat="1">
      <c r="A554" s="39"/>
      <c r="B554" s="40"/>
      <c r="C554" s="41"/>
      <c r="D554" s="226" t="s">
        <v>173</v>
      </c>
      <c r="E554" s="41"/>
      <c r="F554" s="227" t="s">
        <v>526</v>
      </c>
      <c r="G554" s="41"/>
      <c r="H554" s="41"/>
      <c r="I554" s="228"/>
      <c r="J554" s="41"/>
      <c r="K554" s="41"/>
      <c r="L554" s="45"/>
      <c r="M554" s="229"/>
      <c r="N554" s="230"/>
      <c r="O554" s="85"/>
      <c r="P554" s="85"/>
      <c r="Q554" s="85"/>
      <c r="R554" s="85"/>
      <c r="S554" s="85"/>
      <c r="T554" s="86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T554" s="18" t="s">
        <v>173</v>
      </c>
      <c r="AU554" s="18" t="s">
        <v>85</v>
      </c>
    </row>
    <row r="555" s="13" customFormat="1">
      <c r="A555" s="13"/>
      <c r="B555" s="231"/>
      <c r="C555" s="232"/>
      <c r="D555" s="226" t="s">
        <v>175</v>
      </c>
      <c r="E555" s="233" t="s">
        <v>20</v>
      </c>
      <c r="F555" s="234" t="s">
        <v>1534</v>
      </c>
      <c r="G555" s="232"/>
      <c r="H555" s="233" t="s">
        <v>20</v>
      </c>
      <c r="I555" s="235"/>
      <c r="J555" s="232"/>
      <c r="K555" s="232"/>
      <c r="L555" s="236"/>
      <c r="M555" s="237"/>
      <c r="N555" s="238"/>
      <c r="O555" s="238"/>
      <c r="P555" s="238"/>
      <c r="Q555" s="238"/>
      <c r="R555" s="238"/>
      <c r="S555" s="238"/>
      <c r="T555" s="239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T555" s="240" t="s">
        <v>175</v>
      </c>
      <c r="AU555" s="240" t="s">
        <v>85</v>
      </c>
      <c r="AV555" s="13" t="s">
        <v>22</v>
      </c>
      <c r="AW555" s="13" t="s">
        <v>39</v>
      </c>
      <c r="AX555" s="13" t="s">
        <v>77</v>
      </c>
      <c r="AY555" s="240" t="s">
        <v>164</v>
      </c>
    </row>
    <row r="556" s="14" customFormat="1">
      <c r="A556" s="14"/>
      <c r="B556" s="241"/>
      <c r="C556" s="242"/>
      <c r="D556" s="226" t="s">
        <v>175</v>
      </c>
      <c r="E556" s="243" t="s">
        <v>20</v>
      </c>
      <c r="F556" s="244" t="s">
        <v>1535</v>
      </c>
      <c r="G556" s="242"/>
      <c r="H556" s="245">
        <v>9.0250000000000004</v>
      </c>
      <c r="I556" s="246"/>
      <c r="J556" s="242"/>
      <c r="K556" s="242"/>
      <c r="L556" s="247"/>
      <c r="M556" s="248"/>
      <c r="N556" s="249"/>
      <c r="O556" s="249"/>
      <c r="P556" s="249"/>
      <c r="Q556" s="249"/>
      <c r="R556" s="249"/>
      <c r="S556" s="249"/>
      <c r="T556" s="250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51" t="s">
        <v>175</v>
      </c>
      <c r="AU556" s="251" t="s">
        <v>85</v>
      </c>
      <c r="AV556" s="14" t="s">
        <v>85</v>
      </c>
      <c r="AW556" s="14" t="s">
        <v>39</v>
      </c>
      <c r="AX556" s="14" t="s">
        <v>77</v>
      </c>
      <c r="AY556" s="251" t="s">
        <v>164</v>
      </c>
    </row>
    <row r="557" s="13" customFormat="1">
      <c r="A557" s="13"/>
      <c r="B557" s="231"/>
      <c r="C557" s="232"/>
      <c r="D557" s="226" t="s">
        <v>175</v>
      </c>
      <c r="E557" s="233" t="s">
        <v>20</v>
      </c>
      <c r="F557" s="234" t="s">
        <v>1509</v>
      </c>
      <c r="G557" s="232"/>
      <c r="H557" s="233" t="s">
        <v>20</v>
      </c>
      <c r="I557" s="235"/>
      <c r="J557" s="232"/>
      <c r="K557" s="232"/>
      <c r="L557" s="236"/>
      <c r="M557" s="237"/>
      <c r="N557" s="238"/>
      <c r="O557" s="238"/>
      <c r="P557" s="238"/>
      <c r="Q557" s="238"/>
      <c r="R557" s="238"/>
      <c r="S557" s="238"/>
      <c r="T557" s="239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40" t="s">
        <v>175</v>
      </c>
      <c r="AU557" s="240" t="s">
        <v>85</v>
      </c>
      <c r="AV557" s="13" t="s">
        <v>22</v>
      </c>
      <c r="AW557" s="13" t="s">
        <v>39</v>
      </c>
      <c r="AX557" s="13" t="s">
        <v>77</v>
      </c>
      <c r="AY557" s="240" t="s">
        <v>164</v>
      </c>
    </row>
    <row r="558" s="14" customFormat="1">
      <c r="A558" s="14"/>
      <c r="B558" s="241"/>
      <c r="C558" s="242"/>
      <c r="D558" s="226" t="s">
        <v>175</v>
      </c>
      <c r="E558" s="243" t="s">
        <v>20</v>
      </c>
      <c r="F558" s="244" t="s">
        <v>1536</v>
      </c>
      <c r="G558" s="242"/>
      <c r="H558" s="245">
        <v>20.25</v>
      </c>
      <c r="I558" s="246"/>
      <c r="J558" s="242"/>
      <c r="K558" s="242"/>
      <c r="L558" s="247"/>
      <c r="M558" s="248"/>
      <c r="N558" s="249"/>
      <c r="O558" s="249"/>
      <c r="P558" s="249"/>
      <c r="Q558" s="249"/>
      <c r="R558" s="249"/>
      <c r="S558" s="249"/>
      <c r="T558" s="250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51" t="s">
        <v>175</v>
      </c>
      <c r="AU558" s="251" t="s">
        <v>85</v>
      </c>
      <c r="AV558" s="14" t="s">
        <v>85</v>
      </c>
      <c r="AW558" s="14" t="s">
        <v>39</v>
      </c>
      <c r="AX558" s="14" t="s">
        <v>77</v>
      </c>
      <c r="AY558" s="251" t="s">
        <v>164</v>
      </c>
    </row>
    <row r="559" s="15" customFormat="1">
      <c r="A559" s="15"/>
      <c r="B559" s="252"/>
      <c r="C559" s="253"/>
      <c r="D559" s="226" t="s">
        <v>175</v>
      </c>
      <c r="E559" s="254" t="s">
        <v>20</v>
      </c>
      <c r="F559" s="255" t="s">
        <v>225</v>
      </c>
      <c r="G559" s="253"/>
      <c r="H559" s="256">
        <v>29.274999999999999</v>
      </c>
      <c r="I559" s="257"/>
      <c r="J559" s="253"/>
      <c r="K559" s="253"/>
      <c r="L559" s="258"/>
      <c r="M559" s="259"/>
      <c r="N559" s="260"/>
      <c r="O559" s="260"/>
      <c r="P559" s="260"/>
      <c r="Q559" s="260"/>
      <c r="R559" s="260"/>
      <c r="S559" s="260"/>
      <c r="T559" s="261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T559" s="262" t="s">
        <v>175</v>
      </c>
      <c r="AU559" s="262" t="s">
        <v>85</v>
      </c>
      <c r="AV559" s="15" t="s">
        <v>171</v>
      </c>
      <c r="AW559" s="15" t="s">
        <v>39</v>
      </c>
      <c r="AX559" s="15" t="s">
        <v>22</v>
      </c>
      <c r="AY559" s="262" t="s">
        <v>164</v>
      </c>
    </row>
    <row r="560" s="2" customFormat="1" ht="14.4" customHeight="1">
      <c r="A560" s="39"/>
      <c r="B560" s="40"/>
      <c r="C560" s="213" t="s">
        <v>754</v>
      </c>
      <c r="D560" s="213" t="s">
        <v>166</v>
      </c>
      <c r="E560" s="214" t="s">
        <v>529</v>
      </c>
      <c r="F560" s="215" t="s">
        <v>530</v>
      </c>
      <c r="G560" s="216" t="s">
        <v>169</v>
      </c>
      <c r="H560" s="217">
        <v>664.89999999999998</v>
      </c>
      <c r="I560" s="218"/>
      <c r="J560" s="219">
        <f>ROUND(I560*H560,2)</f>
        <v>0</v>
      </c>
      <c r="K560" s="215" t="s">
        <v>170</v>
      </c>
      <c r="L560" s="45"/>
      <c r="M560" s="220" t="s">
        <v>20</v>
      </c>
      <c r="N560" s="221" t="s">
        <v>48</v>
      </c>
      <c r="O560" s="85"/>
      <c r="P560" s="222">
        <f>O560*H560</f>
        <v>0</v>
      </c>
      <c r="Q560" s="222">
        <v>0.00060999999999999997</v>
      </c>
      <c r="R560" s="222">
        <f>Q560*H560</f>
        <v>0.40558899999999998</v>
      </c>
      <c r="S560" s="222">
        <v>0</v>
      </c>
      <c r="T560" s="223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24" t="s">
        <v>171</v>
      </c>
      <c r="AT560" s="224" t="s">
        <v>166</v>
      </c>
      <c r="AU560" s="224" t="s">
        <v>85</v>
      </c>
      <c r="AY560" s="18" t="s">
        <v>164</v>
      </c>
      <c r="BE560" s="225">
        <f>IF(N560="základní",J560,0)</f>
        <v>0</v>
      </c>
      <c r="BF560" s="225">
        <f>IF(N560="snížená",J560,0)</f>
        <v>0</v>
      </c>
      <c r="BG560" s="225">
        <f>IF(N560="zákl. přenesená",J560,0)</f>
        <v>0</v>
      </c>
      <c r="BH560" s="225">
        <f>IF(N560="sníž. přenesená",J560,0)</f>
        <v>0</v>
      </c>
      <c r="BI560" s="225">
        <f>IF(N560="nulová",J560,0)</f>
        <v>0</v>
      </c>
      <c r="BJ560" s="18" t="s">
        <v>22</v>
      </c>
      <c r="BK560" s="225">
        <f>ROUND(I560*H560,2)</f>
        <v>0</v>
      </c>
      <c r="BL560" s="18" t="s">
        <v>171</v>
      </c>
      <c r="BM560" s="224" t="s">
        <v>1537</v>
      </c>
    </row>
    <row r="561" s="2" customFormat="1">
      <c r="A561" s="39"/>
      <c r="B561" s="40"/>
      <c r="C561" s="41"/>
      <c r="D561" s="226" t="s">
        <v>173</v>
      </c>
      <c r="E561" s="41"/>
      <c r="F561" s="227" t="s">
        <v>532</v>
      </c>
      <c r="G561" s="41"/>
      <c r="H561" s="41"/>
      <c r="I561" s="228"/>
      <c r="J561" s="41"/>
      <c r="K561" s="41"/>
      <c r="L561" s="45"/>
      <c r="M561" s="229"/>
      <c r="N561" s="230"/>
      <c r="O561" s="85"/>
      <c r="P561" s="85"/>
      <c r="Q561" s="85"/>
      <c r="R561" s="85"/>
      <c r="S561" s="85"/>
      <c r="T561" s="86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T561" s="18" t="s">
        <v>173</v>
      </c>
      <c r="AU561" s="18" t="s">
        <v>85</v>
      </c>
    </row>
    <row r="562" s="13" customFormat="1">
      <c r="A562" s="13"/>
      <c r="B562" s="231"/>
      <c r="C562" s="232"/>
      <c r="D562" s="226" t="s">
        <v>175</v>
      </c>
      <c r="E562" s="233" t="s">
        <v>20</v>
      </c>
      <c r="F562" s="234" t="s">
        <v>533</v>
      </c>
      <c r="G562" s="232"/>
      <c r="H562" s="233" t="s">
        <v>20</v>
      </c>
      <c r="I562" s="235"/>
      <c r="J562" s="232"/>
      <c r="K562" s="232"/>
      <c r="L562" s="236"/>
      <c r="M562" s="237"/>
      <c r="N562" s="238"/>
      <c r="O562" s="238"/>
      <c r="P562" s="238"/>
      <c r="Q562" s="238"/>
      <c r="R562" s="238"/>
      <c r="S562" s="238"/>
      <c r="T562" s="239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40" t="s">
        <v>175</v>
      </c>
      <c r="AU562" s="240" t="s">
        <v>85</v>
      </c>
      <c r="AV562" s="13" t="s">
        <v>22</v>
      </c>
      <c r="AW562" s="13" t="s">
        <v>39</v>
      </c>
      <c r="AX562" s="13" t="s">
        <v>77</v>
      </c>
      <c r="AY562" s="240" t="s">
        <v>164</v>
      </c>
    </row>
    <row r="563" s="13" customFormat="1">
      <c r="A563" s="13"/>
      <c r="B563" s="231"/>
      <c r="C563" s="232"/>
      <c r="D563" s="226" t="s">
        <v>175</v>
      </c>
      <c r="E563" s="233" t="s">
        <v>20</v>
      </c>
      <c r="F563" s="234" t="s">
        <v>1506</v>
      </c>
      <c r="G563" s="232"/>
      <c r="H563" s="233" t="s">
        <v>20</v>
      </c>
      <c r="I563" s="235"/>
      <c r="J563" s="232"/>
      <c r="K563" s="232"/>
      <c r="L563" s="236"/>
      <c r="M563" s="237"/>
      <c r="N563" s="238"/>
      <c r="O563" s="238"/>
      <c r="P563" s="238"/>
      <c r="Q563" s="238"/>
      <c r="R563" s="238"/>
      <c r="S563" s="238"/>
      <c r="T563" s="239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40" t="s">
        <v>175</v>
      </c>
      <c r="AU563" s="240" t="s">
        <v>85</v>
      </c>
      <c r="AV563" s="13" t="s">
        <v>22</v>
      </c>
      <c r="AW563" s="13" t="s">
        <v>39</v>
      </c>
      <c r="AX563" s="13" t="s">
        <v>77</v>
      </c>
      <c r="AY563" s="240" t="s">
        <v>164</v>
      </c>
    </row>
    <row r="564" s="13" customFormat="1">
      <c r="A564" s="13"/>
      <c r="B564" s="231"/>
      <c r="C564" s="232"/>
      <c r="D564" s="226" t="s">
        <v>175</v>
      </c>
      <c r="E564" s="233" t="s">
        <v>20</v>
      </c>
      <c r="F564" s="234" t="s">
        <v>1538</v>
      </c>
      <c r="G564" s="232"/>
      <c r="H564" s="233" t="s">
        <v>20</v>
      </c>
      <c r="I564" s="235"/>
      <c r="J564" s="232"/>
      <c r="K564" s="232"/>
      <c r="L564" s="236"/>
      <c r="M564" s="237"/>
      <c r="N564" s="238"/>
      <c r="O564" s="238"/>
      <c r="P564" s="238"/>
      <c r="Q564" s="238"/>
      <c r="R564" s="238"/>
      <c r="S564" s="238"/>
      <c r="T564" s="239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40" t="s">
        <v>175</v>
      </c>
      <c r="AU564" s="240" t="s">
        <v>85</v>
      </c>
      <c r="AV564" s="13" t="s">
        <v>22</v>
      </c>
      <c r="AW564" s="13" t="s">
        <v>39</v>
      </c>
      <c r="AX564" s="13" t="s">
        <v>77</v>
      </c>
      <c r="AY564" s="240" t="s">
        <v>164</v>
      </c>
    </row>
    <row r="565" s="14" customFormat="1">
      <c r="A565" s="14"/>
      <c r="B565" s="241"/>
      <c r="C565" s="242"/>
      <c r="D565" s="226" t="s">
        <v>175</v>
      </c>
      <c r="E565" s="243" t="s">
        <v>20</v>
      </c>
      <c r="F565" s="244" t="s">
        <v>1539</v>
      </c>
      <c r="G565" s="242"/>
      <c r="H565" s="245">
        <v>152</v>
      </c>
      <c r="I565" s="246"/>
      <c r="J565" s="242"/>
      <c r="K565" s="242"/>
      <c r="L565" s="247"/>
      <c r="M565" s="248"/>
      <c r="N565" s="249"/>
      <c r="O565" s="249"/>
      <c r="P565" s="249"/>
      <c r="Q565" s="249"/>
      <c r="R565" s="249"/>
      <c r="S565" s="249"/>
      <c r="T565" s="250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51" t="s">
        <v>175</v>
      </c>
      <c r="AU565" s="251" t="s">
        <v>85</v>
      </c>
      <c r="AV565" s="14" t="s">
        <v>85</v>
      </c>
      <c r="AW565" s="14" t="s">
        <v>39</v>
      </c>
      <c r="AX565" s="14" t="s">
        <v>77</v>
      </c>
      <c r="AY565" s="251" t="s">
        <v>164</v>
      </c>
    </row>
    <row r="566" s="13" customFormat="1">
      <c r="A566" s="13"/>
      <c r="B566" s="231"/>
      <c r="C566" s="232"/>
      <c r="D566" s="226" t="s">
        <v>175</v>
      </c>
      <c r="E566" s="233" t="s">
        <v>20</v>
      </c>
      <c r="F566" s="234" t="s">
        <v>1509</v>
      </c>
      <c r="G566" s="232"/>
      <c r="H566" s="233" t="s">
        <v>20</v>
      </c>
      <c r="I566" s="235"/>
      <c r="J566" s="232"/>
      <c r="K566" s="232"/>
      <c r="L566" s="236"/>
      <c r="M566" s="237"/>
      <c r="N566" s="238"/>
      <c r="O566" s="238"/>
      <c r="P566" s="238"/>
      <c r="Q566" s="238"/>
      <c r="R566" s="238"/>
      <c r="S566" s="238"/>
      <c r="T566" s="239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40" t="s">
        <v>175</v>
      </c>
      <c r="AU566" s="240" t="s">
        <v>85</v>
      </c>
      <c r="AV566" s="13" t="s">
        <v>22</v>
      </c>
      <c r="AW566" s="13" t="s">
        <v>39</v>
      </c>
      <c r="AX566" s="13" t="s">
        <v>77</v>
      </c>
      <c r="AY566" s="240" t="s">
        <v>164</v>
      </c>
    </row>
    <row r="567" s="13" customFormat="1">
      <c r="A567" s="13"/>
      <c r="B567" s="231"/>
      <c r="C567" s="232"/>
      <c r="D567" s="226" t="s">
        <v>175</v>
      </c>
      <c r="E567" s="233" t="s">
        <v>20</v>
      </c>
      <c r="F567" s="234" t="s">
        <v>1540</v>
      </c>
      <c r="G567" s="232"/>
      <c r="H567" s="233" t="s">
        <v>20</v>
      </c>
      <c r="I567" s="235"/>
      <c r="J567" s="232"/>
      <c r="K567" s="232"/>
      <c r="L567" s="236"/>
      <c r="M567" s="237"/>
      <c r="N567" s="238"/>
      <c r="O567" s="238"/>
      <c r="P567" s="238"/>
      <c r="Q567" s="238"/>
      <c r="R567" s="238"/>
      <c r="S567" s="238"/>
      <c r="T567" s="239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40" t="s">
        <v>175</v>
      </c>
      <c r="AU567" s="240" t="s">
        <v>85</v>
      </c>
      <c r="AV567" s="13" t="s">
        <v>22</v>
      </c>
      <c r="AW567" s="13" t="s">
        <v>39</v>
      </c>
      <c r="AX567" s="13" t="s">
        <v>77</v>
      </c>
      <c r="AY567" s="240" t="s">
        <v>164</v>
      </c>
    </row>
    <row r="568" s="14" customFormat="1">
      <c r="A568" s="14"/>
      <c r="B568" s="241"/>
      <c r="C568" s="242"/>
      <c r="D568" s="226" t="s">
        <v>175</v>
      </c>
      <c r="E568" s="243" t="s">
        <v>20</v>
      </c>
      <c r="F568" s="244" t="s">
        <v>1541</v>
      </c>
      <c r="G568" s="242"/>
      <c r="H568" s="245">
        <v>175.40000000000001</v>
      </c>
      <c r="I568" s="246"/>
      <c r="J568" s="242"/>
      <c r="K568" s="242"/>
      <c r="L568" s="247"/>
      <c r="M568" s="248"/>
      <c r="N568" s="249"/>
      <c r="O568" s="249"/>
      <c r="P568" s="249"/>
      <c r="Q568" s="249"/>
      <c r="R568" s="249"/>
      <c r="S568" s="249"/>
      <c r="T568" s="250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51" t="s">
        <v>175</v>
      </c>
      <c r="AU568" s="251" t="s">
        <v>85</v>
      </c>
      <c r="AV568" s="14" t="s">
        <v>85</v>
      </c>
      <c r="AW568" s="14" t="s">
        <v>39</v>
      </c>
      <c r="AX568" s="14" t="s">
        <v>77</v>
      </c>
      <c r="AY568" s="251" t="s">
        <v>164</v>
      </c>
    </row>
    <row r="569" s="13" customFormat="1">
      <c r="A569" s="13"/>
      <c r="B569" s="231"/>
      <c r="C569" s="232"/>
      <c r="D569" s="226" t="s">
        <v>175</v>
      </c>
      <c r="E569" s="233" t="s">
        <v>20</v>
      </c>
      <c r="F569" s="234" t="s">
        <v>536</v>
      </c>
      <c r="G569" s="232"/>
      <c r="H569" s="233" t="s">
        <v>20</v>
      </c>
      <c r="I569" s="235"/>
      <c r="J569" s="232"/>
      <c r="K569" s="232"/>
      <c r="L569" s="236"/>
      <c r="M569" s="237"/>
      <c r="N569" s="238"/>
      <c r="O569" s="238"/>
      <c r="P569" s="238"/>
      <c r="Q569" s="238"/>
      <c r="R569" s="238"/>
      <c r="S569" s="238"/>
      <c r="T569" s="239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40" t="s">
        <v>175</v>
      </c>
      <c r="AU569" s="240" t="s">
        <v>85</v>
      </c>
      <c r="AV569" s="13" t="s">
        <v>22</v>
      </c>
      <c r="AW569" s="13" t="s">
        <v>39</v>
      </c>
      <c r="AX569" s="13" t="s">
        <v>77</v>
      </c>
      <c r="AY569" s="240" t="s">
        <v>164</v>
      </c>
    </row>
    <row r="570" s="13" customFormat="1">
      <c r="A570" s="13"/>
      <c r="B570" s="231"/>
      <c r="C570" s="232"/>
      <c r="D570" s="226" t="s">
        <v>175</v>
      </c>
      <c r="E570" s="233" t="s">
        <v>20</v>
      </c>
      <c r="F570" s="234" t="s">
        <v>1506</v>
      </c>
      <c r="G570" s="232"/>
      <c r="H570" s="233" t="s">
        <v>20</v>
      </c>
      <c r="I570" s="235"/>
      <c r="J570" s="232"/>
      <c r="K570" s="232"/>
      <c r="L570" s="236"/>
      <c r="M570" s="237"/>
      <c r="N570" s="238"/>
      <c r="O570" s="238"/>
      <c r="P570" s="238"/>
      <c r="Q570" s="238"/>
      <c r="R570" s="238"/>
      <c r="S570" s="238"/>
      <c r="T570" s="239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40" t="s">
        <v>175</v>
      </c>
      <c r="AU570" s="240" t="s">
        <v>85</v>
      </c>
      <c r="AV570" s="13" t="s">
        <v>22</v>
      </c>
      <c r="AW570" s="13" t="s">
        <v>39</v>
      </c>
      <c r="AX570" s="13" t="s">
        <v>77</v>
      </c>
      <c r="AY570" s="240" t="s">
        <v>164</v>
      </c>
    </row>
    <row r="571" s="13" customFormat="1">
      <c r="A571" s="13"/>
      <c r="B571" s="231"/>
      <c r="C571" s="232"/>
      <c r="D571" s="226" t="s">
        <v>175</v>
      </c>
      <c r="E571" s="233" t="s">
        <v>20</v>
      </c>
      <c r="F571" s="234" t="s">
        <v>1542</v>
      </c>
      <c r="G571" s="232"/>
      <c r="H571" s="233" t="s">
        <v>20</v>
      </c>
      <c r="I571" s="235"/>
      <c r="J571" s="232"/>
      <c r="K571" s="232"/>
      <c r="L571" s="236"/>
      <c r="M571" s="237"/>
      <c r="N571" s="238"/>
      <c r="O571" s="238"/>
      <c r="P571" s="238"/>
      <c r="Q571" s="238"/>
      <c r="R571" s="238"/>
      <c r="S571" s="238"/>
      <c r="T571" s="239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40" t="s">
        <v>175</v>
      </c>
      <c r="AU571" s="240" t="s">
        <v>85</v>
      </c>
      <c r="AV571" s="13" t="s">
        <v>22</v>
      </c>
      <c r="AW571" s="13" t="s">
        <v>39</v>
      </c>
      <c r="AX571" s="13" t="s">
        <v>77</v>
      </c>
      <c r="AY571" s="240" t="s">
        <v>164</v>
      </c>
    </row>
    <row r="572" s="14" customFormat="1">
      <c r="A572" s="14"/>
      <c r="B572" s="241"/>
      <c r="C572" s="242"/>
      <c r="D572" s="226" t="s">
        <v>175</v>
      </c>
      <c r="E572" s="243" t="s">
        <v>20</v>
      </c>
      <c r="F572" s="244" t="s">
        <v>1543</v>
      </c>
      <c r="G572" s="242"/>
      <c r="H572" s="245">
        <v>156</v>
      </c>
      <c r="I572" s="246"/>
      <c r="J572" s="242"/>
      <c r="K572" s="242"/>
      <c r="L572" s="247"/>
      <c r="M572" s="248"/>
      <c r="N572" s="249"/>
      <c r="O572" s="249"/>
      <c r="P572" s="249"/>
      <c r="Q572" s="249"/>
      <c r="R572" s="249"/>
      <c r="S572" s="249"/>
      <c r="T572" s="250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51" t="s">
        <v>175</v>
      </c>
      <c r="AU572" s="251" t="s">
        <v>85</v>
      </c>
      <c r="AV572" s="14" t="s">
        <v>85</v>
      </c>
      <c r="AW572" s="14" t="s">
        <v>39</v>
      </c>
      <c r="AX572" s="14" t="s">
        <v>77</v>
      </c>
      <c r="AY572" s="251" t="s">
        <v>164</v>
      </c>
    </row>
    <row r="573" s="13" customFormat="1">
      <c r="A573" s="13"/>
      <c r="B573" s="231"/>
      <c r="C573" s="232"/>
      <c r="D573" s="226" t="s">
        <v>175</v>
      </c>
      <c r="E573" s="233" t="s">
        <v>20</v>
      </c>
      <c r="F573" s="234" t="s">
        <v>1509</v>
      </c>
      <c r="G573" s="232"/>
      <c r="H573" s="233" t="s">
        <v>20</v>
      </c>
      <c r="I573" s="235"/>
      <c r="J573" s="232"/>
      <c r="K573" s="232"/>
      <c r="L573" s="236"/>
      <c r="M573" s="237"/>
      <c r="N573" s="238"/>
      <c r="O573" s="238"/>
      <c r="P573" s="238"/>
      <c r="Q573" s="238"/>
      <c r="R573" s="238"/>
      <c r="S573" s="238"/>
      <c r="T573" s="239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40" t="s">
        <v>175</v>
      </c>
      <c r="AU573" s="240" t="s">
        <v>85</v>
      </c>
      <c r="AV573" s="13" t="s">
        <v>22</v>
      </c>
      <c r="AW573" s="13" t="s">
        <v>39</v>
      </c>
      <c r="AX573" s="13" t="s">
        <v>77</v>
      </c>
      <c r="AY573" s="240" t="s">
        <v>164</v>
      </c>
    </row>
    <row r="574" s="13" customFormat="1">
      <c r="A574" s="13"/>
      <c r="B574" s="231"/>
      <c r="C574" s="232"/>
      <c r="D574" s="226" t="s">
        <v>175</v>
      </c>
      <c r="E574" s="233" t="s">
        <v>20</v>
      </c>
      <c r="F574" s="234" t="s">
        <v>1544</v>
      </c>
      <c r="G574" s="232"/>
      <c r="H574" s="233" t="s">
        <v>20</v>
      </c>
      <c r="I574" s="235"/>
      <c r="J574" s="232"/>
      <c r="K574" s="232"/>
      <c r="L574" s="236"/>
      <c r="M574" s="237"/>
      <c r="N574" s="238"/>
      <c r="O574" s="238"/>
      <c r="P574" s="238"/>
      <c r="Q574" s="238"/>
      <c r="R574" s="238"/>
      <c r="S574" s="238"/>
      <c r="T574" s="239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240" t="s">
        <v>175</v>
      </c>
      <c r="AU574" s="240" t="s">
        <v>85</v>
      </c>
      <c r="AV574" s="13" t="s">
        <v>22</v>
      </c>
      <c r="AW574" s="13" t="s">
        <v>39</v>
      </c>
      <c r="AX574" s="13" t="s">
        <v>77</v>
      </c>
      <c r="AY574" s="240" t="s">
        <v>164</v>
      </c>
    </row>
    <row r="575" s="14" customFormat="1">
      <c r="A575" s="14"/>
      <c r="B575" s="241"/>
      <c r="C575" s="242"/>
      <c r="D575" s="226" t="s">
        <v>175</v>
      </c>
      <c r="E575" s="243" t="s">
        <v>20</v>
      </c>
      <c r="F575" s="244" t="s">
        <v>1545</v>
      </c>
      <c r="G575" s="242"/>
      <c r="H575" s="245">
        <v>181.5</v>
      </c>
      <c r="I575" s="246"/>
      <c r="J575" s="242"/>
      <c r="K575" s="242"/>
      <c r="L575" s="247"/>
      <c r="M575" s="248"/>
      <c r="N575" s="249"/>
      <c r="O575" s="249"/>
      <c r="P575" s="249"/>
      <c r="Q575" s="249"/>
      <c r="R575" s="249"/>
      <c r="S575" s="249"/>
      <c r="T575" s="250"/>
      <c r="U575" s="14"/>
      <c r="V575" s="14"/>
      <c r="W575" s="14"/>
      <c r="X575" s="14"/>
      <c r="Y575" s="14"/>
      <c r="Z575" s="14"/>
      <c r="AA575" s="14"/>
      <c r="AB575" s="14"/>
      <c r="AC575" s="14"/>
      <c r="AD575" s="14"/>
      <c r="AE575" s="14"/>
      <c r="AT575" s="251" t="s">
        <v>175</v>
      </c>
      <c r="AU575" s="251" t="s">
        <v>85</v>
      </c>
      <c r="AV575" s="14" t="s">
        <v>85</v>
      </c>
      <c r="AW575" s="14" t="s">
        <v>39</v>
      </c>
      <c r="AX575" s="14" t="s">
        <v>77</v>
      </c>
      <c r="AY575" s="251" t="s">
        <v>164</v>
      </c>
    </row>
    <row r="576" s="15" customFormat="1">
      <c r="A576" s="15"/>
      <c r="B576" s="252"/>
      <c r="C576" s="253"/>
      <c r="D576" s="226" t="s">
        <v>175</v>
      </c>
      <c r="E576" s="254" t="s">
        <v>20</v>
      </c>
      <c r="F576" s="255" t="s">
        <v>225</v>
      </c>
      <c r="G576" s="253"/>
      <c r="H576" s="256">
        <v>664.89999999999998</v>
      </c>
      <c r="I576" s="257"/>
      <c r="J576" s="253"/>
      <c r="K576" s="253"/>
      <c r="L576" s="258"/>
      <c r="M576" s="259"/>
      <c r="N576" s="260"/>
      <c r="O576" s="260"/>
      <c r="P576" s="260"/>
      <c r="Q576" s="260"/>
      <c r="R576" s="260"/>
      <c r="S576" s="260"/>
      <c r="T576" s="261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T576" s="262" t="s">
        <v>175</v>
      </c>
      <c r="AU576" s="262" t="s">
        <v>85</v>
      </c>
      <c r="AV576" s="15" t="s">
        <v>171</v>
      </c>
      <c r="AW576" s="15" t="s">
        <v>39</v>
      </c>
      <c r="AX576" s="15" t="s">
        <v>22</v>
      </c>
      <c r="AY576" s="262" t="s">
        <v>164</v>
      </c>
    </row>
    <row r="577" s="2" customFormat="1" ht="14.4" customHeight="1">
      <c r="A577" s="39"/>
      <c r="B577" s="40"/>
      <c r="C577" s="213" t="s">
        <v>759</v>
      </c>
      <c r="D577" s="213" t="s">
        <v>166</v>
      </c>
      <c r="E577" s="214" t="s">
        <v>1546</v>
      </c>
      <c r="F577" s="215" t="s">
        <v>1547</v>
      </c>
      <c r="G577" s="216" t="s">
        <v>169</v>
      </c>
      <c r="H577" s="217">
        <v>209.21600000000001</v>
      </c>
      <c r="I577" s="218"/>
      <c r="J577" s="219">
        <f>ROUND(I577*H577,2)</f>
        <v>0</v>
      </c>
      <c r="K577" s="215" t="s">
        <v>170</v>
      </c>
      <c r="L577" s="45"/>
      <c r="M577" s="220" t="s">
        <v>20</v>
      </c>
      <c r="N577" s="221" t="s">
        <v>48</v>
      </c>
      <c r="O577" s="85"/>
      <c r="P577" s="222">
        <f>O577*H577</f>
        <v>0</v>
      </c>
      <c r="Q577" s="222">
        <v>0</v>
      </c>
      <c r="R577" s="222">
        <f>Q577*H577</f>
        <v>0</v>
      </c>
      <c r="S577" s="222">
        <v>0</v>
      </c>
      <c r="T577" s="223">
        <f>S577*H577</f>
        <v>0</v>
      </c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R577" s="224" t="s">
        <v>171</v>
      </c>
      <c r="AT577" s="224" t="s">
        <v>166</v>
      </c>
      <c r="AU577" s="224" t="s">
        <v>85</v>
      </c>
      <c r="AY577" s="18" t="s">
        <v>164</v>
      </c>
      <c r="BE577" s="225">
        <f>IF(N577="základní",J577,0)</f>
        <v>0</v>
      </c>
      <c r="BF577" s="225">
        <f>IF(N577="snížená",J577,0)</f>
        <v>0</v>
      </c>
      <c r="BG577" s="225">
        <f>IF(N577="zákl. přenesená",J577,0)</f>
        <v>0</v>
      </c>
      <c r="BH577" s="225">
        <f>IF(N577="sníž. přenesená",J577,0)</f>
        <v>0</v>
      </c>
      <c r="BI577" s="225">
        <f>IF(N577="nulová",J577,0)</f>
        <v>0</v>
      </c>
      <c r="BJ577" s="18" t="s">
        <v>22</v>
      </c>
      <c r="BK577" s="225">
        <f>ROUND(I577*H577,2)</f>
        <v>0</v>
      </c>
      <c r="BL577" s="18" t="s">
        <v>171</v>
      </c>
      <c r="BM577" s="224" t="s">
        <v>1548</v>
      </c>
    </row>
    <row r="578" s="2" customFormat="1">
      <c r="A578" s="39"/>
      <c r="B578" s="40"/>
      <c r="C578" s="41"/>
      <c r="D578" s="226" t="s">
        <v>173</v>
      </c>
      <c r="E578" s="41"/>
      <c r="F578" s="227" t="s">
        <v>1549</v>
      </c>
      <c r="G578" s="41"/>
      <c r="H578" s="41"/>
      <c r="I578" s="228"/>
      <c r="J578" s="41"/>
      <c r="K578" s="41"/>
      <c r="L578" s="45"/>
      <c r="M578" s="229"/>
      <c r="N578" s="230"/>
      <c r="O578" s="85"/>
      <c r="P578" s="85"/>
      <c r="Q578" s="85"/>
      <c r="R578" s="85"/>
      <c r="S578" s="85"/>
      <c r="T578" s="86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T578" s="18" t="s">
        <v>173</v>
      </c>
      <c r="AU578" s="18" t="s">
        <v>85</v>
      </c>
    </row>
    <row r="579" s="13" customFormat="1">
      <c r="A579" s="13"/>
      <c r="B579" s="231"/>
      <c r="C579" s="232"/>
      <c r="D579" s="226" t="s">
        <v>175</v>
      </c>
      <c r="E579" s="233" t="s">
        <v>20</v>
      </c>
      <c r="F579" s="234" t="s">
        <v>1362</v>
      </c>
      <c r="G579" s="232"/>
      <c r="H579" s="233" t="s">
        <v>20</v>
      </c>
      <c r="I579" s="235"/>
      <c r="J579" s="232"/>
      <c r="K579" s="232"/>
      <c r="L579" s="236"/>
      <c r="M579" s="237"/>
      <c r="N579" s="238"/>
      <c r="O579" s="238"/>
      <c r="P579" s="238"/>
      <c r="Q579" s="238"/>
      <c r="R579" s="238"/>
      <c r="S579" s="238"/>
      <c r="T579" s="239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240" t="s">
        <v>175</v>
      </c>
      <c r="AU579" s="240" t="s">
        <v>85</v>
      </c>
      <c r="AV579" s="13" t="s">
        <v>22</v>
      </c>
      <c r="AW579" s="13" t="s">
        <v>39</v>
      </c>
      <c r="AX579" s="13" t="s">
        <v>77</v>
      </c>
      <c r="AY579" s="240" t="s">
        <v>164</v>
      </c>
    </row>
    <row r="580" s="14" customFormat="1">
      <c r="A580" s="14"/>
      <c r="B580" s="241"/>
      <c r="C580" s="242"/>
      <c r="D580" s="226" t="s">
        <v>175</v>
      </c>
      <c r="E580" s="243" t="s">
        <v>20</v>
      </c>
      <c r="F580" s="244" t="s">
        <v>1550</v>
      </c>
      <c r="G580" s="242"/>
      <c r="H580" s="245">
        <v>209.21600000000001</v>
      </c>
      <c r="I580" s="246"/>
      <c r="J580" s="242"/>
      <c r="K580" s="242"/>
      <c r="L580" s="247"/>
      <c r="M580" s="248"/>
      <c r="N580" s="249"/>
      <c r="O580" s="249"/>
      <c r="P580" s="249"/>
      <c r="Q580" s="249"/>
      <c r="R580" s="249"/>
      <c r="S580" s="249"/>
      <c r="T580" s="250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51" t="s">
        <v>175</v>
      </c>
      <c r="AU580" s="251" t="s">
        <v>85</v>
      </c>
      <c r="AV580" s="14" t="s">
        <v>85</v>
      </c>
      <c r="AW580" s="14" t="s">
        <v>39</v>
      </c>
      <c r="AX580" s="14" t="s">
        <v>22</v>
      </c>
      <c r="AY580" s="251" t="s">
        <v>164</v>
      </c>
    </row>
    <row r="581" s="2" customFormat="1" ht="14.4" customHeight="1">
      <c r="A581" s="39"/>
      <c r="B581" s="40"/>
      <c r="C581" s="213" t="s">
        <v>764</v>
      </c>
      <c r="D581" s="213" t="s">
        <v>166</v>
      </c>
      <c r="E581" s="214" t="s">
        <v>540</v>
      </c>
      <c r="F581" s="215" t="s">
        <v>541</v>
      </c>
      <c r="G581" s="216" t="s">
        <v>169</v>
      </c>
      <c r="H581" s="217">
        <v>324.60000000000002</v>
      </c>
      <c r="I581" s="218"/>
      <c r="J581" s="219">
        <f>ROUND(I581*H581,2)</f>
        <v>0</v>
      </c>
      <c r="K581" s="215" t="s">
        <v>170</v>
      </c>
      <c r="L581" s="45"/>
      <c r="M581" s="220" t="s">
        <v>20</v>
      </c>
      <c r="N581" s="221" t="s">
        <v>48</v>
      </c>
      <c r="O581" s="85"/>
      <c r="P581" s="222">
        <f>O581*H581</f>
        <v>0</v>
      </c>
      <c r="Q581" s="222">
        <v>0.10373</v>
      </c>
      <c r="R581" s="222">
        <f>Q581*H581</f>
        <v>33.670758000000006</v>
      </c>
      <c r="S581" s="222">
        <v>0</v>
      </c>
      <c r="T581" s="223">
        <f>S581*H581</f>
        <v>0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24" t="s">
        <v>171</v>
      </c>
      <c r="AT581" s="224" t="s">
        <v>166</v>
      </c>
      <c r="AU581" s="224" t="s">
        <v>85</v>
      </c>
      <c r="AY581" s="18" t="s">
        <v>164</v>
      </c>
      <c r="BE581" s="225">
        <f>IF(N581="základní",J581,0)</f>
        <v>0</v>
      </c>
      <c r="BF581" s="225">
        <f>IF(N581="snížená",J581,0)</f>
        <v>0</v>
      </c>
      <c r="BG581" s="225">
        <f>IF(N581="zákl. přenesená",J581,0)</f>
        <v>0</v>
      </c>
      <c r="BH581" s="225">
        <f>IF(N581="sníž. přenesená",J581,0)</f>
        <v>0</v>
      </c>
      <c r="BI581" s="225">
        <f>IF(N581="nulová",J581,0)</f>
        <v>0</v>
      </c>
      <c r="BJ581" s="18" t="s">
        <v>22</v>
      </c>
      <c r="BK581" s="225">
        <f>ROUND(I581*H581,2)</f>
        <v>0</v>
      </c>
      <c r="BL581" s="18" t="s">
        <v>171</v>
      </c>
      <c r="BM581" s="224" t="s">
        <v>1551</v>
      </c>
    </row>
    <row r="582" s="2" customFormat="1">
      <c r="A582" s="39"/>
      <c r="B582" s="40"/>
      <c r="C582" s="41"/>
      <c r="D582" s="226" t="s">
        <v>173</v>
      </c>
      <c r="E582" s="41"/>
      <c r="F582" s="227" t="s">
        <v>543</v>
      </c>
      <c r="G582" s="41"/>
      <c r="H582" s="41"/>
      <c r="I582" s="228"/>
      <c r="J582" s="41"/>
      <c r="K582" s="41"/>
      <c r="L582" s="45"/>
      <c r="M582" s="229"/>
      <c r="N582" s="230"/>
      <c r="O582" s="85"/>
      <c r="P582" s="85"/>
      <c r="Q582" s="85"/>
      <c r="R582" s="85"/>
      <c r="S582" s="85"/>
      <c r="T582" s="86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T582" s="18" t="s">
        <v>173</v>
      </c>
      <c r="AU582" s="18" t="s">
        <v>85</v>
      </c>
    </row>
    <row r="583" s="13" customFormat="1">
      <c r="A583" s="13"/>
      <c r="B583" s="231"/>
      <c r="C583" s="232"/>
      <c r="D583" s="226" t="s">
        <v>175</v>
      </c>
      <c r="E583" s="233" t="s">
        <v>20</v>
      </c>
      <c r="F583" s="234" t="s">
        <v>1506</v>
      </c>
      <c r="G583" s="232"/>
      <c r="H583" s="233" t="s">
        <v>20</v>
      </c>
      <c r="I583" s="235"/>
      <c r="J583" s="232"/>
      <c r="K583" s="232"/>
      <c r="L583" s="236"/>
      <c r="M583" s="237"/>
      <c r="N583" s="238"/>
      <c r="O583" s="238"/>
      <c r="P583" s="238"/>
      <c r="Q583" s="238"/>
      <c r="R583" s="238"/>
      <c r="S583" s="238"/>
      <c r="T583" s="239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40" t="s">
        <v>175</v>
      </c>
      <c r="AU583" s="240" t="s">
        <v>85</v>
      </c>
      <c r="AV583" s="13" t="s">
        <v>22</v>
      </c>
      <c r="AW583" s="13" t="s">
        <v>39</v>
      </c>
      <c r="AX583" s="13" t="s">
        <v>77</v>
      </c>
      <c r="AY583" s="240" t="s">
        <v>164</v>
      </c>
    </row>
    <row r="584" s="13" customFormat="1">
      <c r="A584" s="13"/>
      <c r="B584" s="231"/>
      <c r="C584" s="232"/>
      <c r="D584" s="226" t="s">
        <v>175</v>
      </c>
      <c r="E584" s="233" t="s">
        <v>20</v>
      </c>
      <c r="F584" s="234" t="s">
        <v>1552</v>
      </c>
      <c r="G584" s="232"/>
      <c r="H584" s="233" t="s">
        <v>20</v>
      </c>
      <c r="I584" s="235"/>
      <c r="J584" s="232"/>
      <c r="K584" s="232"/>
      <c r="L584" s="236"/>
      <c r="M584" s="237"/>
      <c r="N584" s="238"/>
      <c r="O584" s="238"/>
      <c r="P584" s="238"/>
      <c r="Q584" s="238"/>
      <c r="R584" s="238"/>
      <c r="S584" s="238"/>
      <c r="T584" s="239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240" t="s">
        <v>175</v>
      </c>
      <c r="AU584" s="240" t="s">
        <v>85</v>
      </c>
      <c r="AV584" s="13" t="s">
        <v>22</v>
      </c>
      <c r="AW584" s="13" t="s">
        <v>39</v>
      </c>
      <c r="AX584" s="13" t="s">
        <v>77</v>
      </c>
      <c r="AY584" s="240" t="s">
        <v>164</v>
      </c>
    </row>
    <row r="585" s="14" customFormat="1">
      <c r="A585" s="14"/>
      <c r="B585" s="241"/>
      <c r="C585" s="242"/>
      <c r="D585" s="226" t="s">
        <v>175</v>
      </c>
      <c r="E585" s="243" t="s">
        <v>20</v>
      </c>
      <c r="F585" s="244" t="s">
        <v>1553</v>
      </c>
      <c r="G585" s="242"/>
      <c r="H585" s="245">
        <v>151</v>
      </c>
      <c r="I585" s="246"/>
      <c r="J585" s="242"/>
      <c r="K585" s="242"/>
      <c r="L585" s="247"/>
      <c r="M585" s="248"/>
      <c r="N585" s="249"/>
      <c r="O585" s="249"/>
      <c r="P585" s="249"/>
      <c r="Q585" s="249"/>
      <c r="R585" s="249"/>
      <c r="S585" s="249"/>
      <c r="T585" s="250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51" t="s">
        <v>175</v>
      </c>
      <c r="AU585" s="251" t="s">
        <v>85</v>
      </c>
      <c r="AV585" s="14" t="s">
        <v>85</v>
      </c>
      <c r="AW585" s="14" t="s">
        <v>39</v>
      </c>
      <c r="AX585" s="14" t="s">
        <v>77</v>
      </c>
      <c r="AY585" s="251" t="s">
        <v>164</v>
      </c>
    </row>
    <row r="586" s="13" customFormat="1">
      <c r="A586" s="13"/>
      <c r="B586" s="231"/>
      <c r="C586" s="232"/>
      <c r="D586" s="226" t="s">
        <v>175</v>
      </c>
      <c r="E586" s="233" t="s">
        <v>20</v>
      </c>
      <c r="F586" s="234" t="s">
        <v>1509</v>
      </c>
      <c r="G586" s="232"/>
      <c r="H586" s="233" t="s">
        <v>20</v>
      </c>
      <c r="I586" s="235"/>
      <c r="J586" s="232"/>
      <c r="K586" s="232"/>
      <c r="L586" s="236"/>
      <c r="M586" s="237"/>
      <c r="N586" s="238"/>
      <c r="O586" s="238"/>
      <c r="P586" s="238"/>
      <c r="Q586" s="238"/>
      <c r="R586" s="238"/>
      <c r="S586" s="238"/>
      <c r="T586" s="239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240" t="s">
        <v>175</v>
      </c>
      <c r="AU586" s="240" t="s">
        <v>85</v>
      </c>
      <c r="AV586" s="13" t="s">
        <v>22</v>
      </c>
      <c r="AW586" s="13" t="s">
        <v>39</v>
      </c>
      <c r="AX586" s="13" t="s">
        <v>77</v>
      </c>
      <c r="AY586" s="240" t="s">
        <v>164</v>
      </c>
    </row>
    <row r="587" s="13" customFormat="1">
      <c r="A587" s="13"/>
      <c r="B587" s="231"/>
      <c r="C587" s="232"/>
      <c r="D587" s="226" t="s">
        <v>175</v>
      </c>
      <c r="E587" s="233" t="s">
        <v>20</v>
      </c>
      <c r="F587" s="234" t="s">
        <v>1554</v>
      </c>
      <c r="G587" s="232"/>
      <c r="H587" s="233" t="s">
        <v>20</v>
      </c>
      <c r="I587" s="235"/>
      <c r="J587" s="232"/>
      <c r="K587" s="232"/>
      <c r="L587" s="236"/>
      <c r="M587" s="237"/>
      <c r="N587" s="238"/>
      <c r="O587" s="238"/>
      <c r="P587" s="238"/>
      <c r="Q587" s="238"/>
      <c r="R587" s="238"/>
      <c r="S587" s="238"/>
      <c r="T587" s="239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40" t="s">
        <v>175</v>
      </c>
      <c r="AU587" s="240" t="s">
        <v>85</v>
      </c>
      <c r="AV587" s="13" t="s">
        <v>22</v>
      </c>
      <c r="AW587" s="13" t="s">
        <v>39</v>
      </c>
      <c r="AX587" s="13" t="s">
        <v>77</v>
      </c>
      <c r="AY587" s="240" t="s">
        <v>164</v>
      </c>
    </row>
    <row r="588" s="14" customFormat="1">
      <c r="A588" s="14"/>
      <c r="B588" s="241"/>
      <c r="C588" s="242"/>
      <c r="D588" s="226" t="s">
        <v>175</v>
      </c>
      <c r="E588" s="243" t="s">
        <v>20</v>
      </c>
      <c r="F588" s="244" t="s">
        <v>1555</v>
      </c>
      <c r="G588" s="242"/>
      <c r="H588" s="245">
        <v>173.59999999999999</v>
      </c>
      <c r="I588" s="246"/>
      <c r="J588" s="242"/>
      <c r="K588" s="242"/>
      <c r="L588" s="247"/>
      <c r="M588" s="248"/>
      <c r="N588" s="249"/>
      <c r="O588" s="249"/>
      <c r="P588" s="249"/>
      <c r="Q588" s="249"/>
      <c r="R588" s="249"/>
      <c r="S588" s="249"/>
      <c r="T588" s="250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51" t="s">
        <v>175</v>
      </c>
      <c r="AU588" s="251" t="s">
        <v>85</v>
      </c>
      <c r="AV588" s="14" t="s">
        <v>85</v>
      </c>
      <c r="AW588" s="14" t="s">
        <v>39</v>
      </c>
      <c r="AX588" s="14" t="s">
        <v>77</v>
      </c>
      <c r="AY588" s="251" t="s">
        <v>164</v>
      </c>
    </row>
    <row r="589" s="15" customFormat="1">
      <c r="A589" s="15"/>
      <c r="B589" s="252"/>
      <c r="C589" s="253"/>
      <c r="D589" s="226" t="s">
        <v>175</v>
      </c>
      <c r="E589" s="254" t="s">
        <v>20</v>
      </c>
      <c r="F589" s="255" t="s">
        <v>225</v>
      </c>
      <c r="G589" s="253"/>
      <c r="H589" s="256">
        <v>324.60000000000002</v>
      </c>
      <c r="I589" s="257"/>
      <c r="J589" s="253"/>
      <c r="K589" s="253"/>
      <c r="L589" s="258"/>
      <c r="M589" s="259"/>
      <c r="N589" s="260"/>
      <c r="O589" s="260"/>
      <c r="P589" s="260"/>
      <c r="Q589" s="260"/>
      <c r="R589" s="260"/>
      <c r="S589" s="260"/>
      <c r="T589" s="261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T589" s="262" t="s">
        <v>175</v>
      </c>
      <c r="AU589" s="262" t="s">
        <v>85</v>
      </c>
      <c r="AV589" s="15" t="s">
        <v>171</v>
      </c>
      <c r="AW589" s="15" t="s">
        <v>39</v>
      </c>
      <c r="AX589" s="15" t="s">
        <v>22</v>
      </c>
      <c r="AY589" s="262" t="s">
        <v>164</v>
      </c>
    </row>
    <row r="590" s="12" customFormat="1" ht="22.8" customHeight="1">
      <c r="A590" s="12"/>
      <c r="B590" s="197"/>
      <c r="C590" s="198"/>
      <c r="D590" s="199" t="s">
        <v>76</v>
      </c>
      <c r="E590" s="211" t="s">
        <v>226</v>
      </c>
      <c r="F590" s="211" t="s">
        <v>571</v>
      </c>
      <c r="G590" s="198"/>
      <c r="H590" s="198"/>
      <c r="I590" s="201"/>
      <c r="J590" s="212">
        <f>BK590</f>
        <v>0</v>
      </c>
      <c r="K590" s="198"/>
      <c r="L590" s="203"/>
      <c r="M590" s="204"/>
      <c r="N590" s="205"/>
      <c r="O590" s="205"/>
      <c r="P590" s="206">
        <f>SUM(P591:P611)</f>
        <v>0</v>
      </c>
      <c r="Q590" s="205"/>
      <c r="R590" s="206">
        <f>SUM(R591:R611)</f>
        <v>9.0214800000000004</v>
      </c>
      <c r="S590" s="205"/>
      <c r="T590" s="207">
        <f>SUM(T591:T611)</f>
        <v>2.5200000000000005</v>
      </c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R590" s="208" t="s">
        <v>22</v>
      </c>
      <c r="AT590" s="209" t="s">
        <v>76</v>
      </c>
      <c r="AU590" s="209" t="s">
        <v>22</v>
      </c>
      <c r="AY590" s="208" t="s">
        <v>164</v>
      </c>
      <c r="BK590" s="210">
        <f>SUM(BK591:BK611)</f>
        <v>0</v>
      </c>
    </row>
    <row r="591" s="2" customFormat="1" ht="14.4" customHeight="1">
      <c r="A591" s="39"/>
      <c r="B591" s="40"/>
      <c r="C591" s="213" t="s">
        <v>769</v>
      </c>
      <c r="D591" s="213" t="s">
        <v>166</v>
      </c>
      <c r="E591" s="214" t="s">
        <v>1556</v>
      </c>
      <c r="F591" s="215" t="s">
        <v>1557</v>
      </c>
      <c r="G591" s="216" t="s">
        <v>401</v>
      </c>
      <c r="H591" s="217">
        <v>36</v>
      </c>
      <c r="I591" s="218"/>
      <c r="J591" s="219">
        <f>ROUND(I591*H591,2)</f>
        <v>0</v>
      </c>
      <c r="K591" s="215" t="s">
        <v>170</v>
      </c>
      <c r="L591" s="45"/>
      <c r="M591" s="220" t="s">
        <v>20</v>
      </c>
      <c r="N591" s="221" t="s">
        <v>48</v>
      </c>
      <c r="O591" s="85"/>
      <c r="P591" s="222">
        <f>O591*H591</f>
        <v>0</v>
      </c>
      <c r="Q591" s="222">
        <v>4.0000000000000003E-05</v>
      </c>
      <c r="R591" s="222">
        <f>Q591*H591</f>
        <v>0.0014400000000000001</v>
      </c>
      <c r="S591" s="222">
        <v>0</v>
      </c>
      <c r="T591" s="223">
        <f>S591*H591</f>
        <v>0</v>
      </c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R591" s="224" t="s">
        <v>171</v>
      </c>
      <c r="AT591" s="224" t="s">
        <v>166</v>
      </c>
      <c r="AU591" s="224" t="s">
        <v>85</v>
      </c>
      <c r="AY591" s="18" t="s">
        <v>164</v>
      </c>
      <c r="BE591" s="225">
        <f>IF(N591="základní",J591,0)</f>
        <v>0</v>
      </c>
      <c r="BF591" s="225">
        <f>IF(N591="snížená",J591,0)</f>
        <v>0</v>
      </c>
      <c r="BG591" s="225">
        <f>IF(N591="zákl. přenesená",J591,0)</f>
        <v>0</v>
      </c>
      <c r="BH591" s="225">
        <f>IF(N591="sníž. přenesená",J591,0)</f>
        <v>0</v>
      </c>
      <c r="BI591" s="225">
        <f>IF(N591="nulová",J591,0)</f>
        <v>0</v>
      </c>
      <c r="BJ591" s="18" t="s">
        <v>22</v>
      </c>
      <c r="BK591" s="225">
        <f>ROUND(I591*H591,2)</f>
        <v>0</v>
      </c>
      <c r="BL591" s="18" t="s">
        <v>171</v>
      </c>
      <c r="BM591" s="224" t="s">
        <v>1558</v>
      </c>
    </row>
    <row r="592" s="2" customFormat="1">
      <c r="A592" s="39"/>
      <c r="B592" s="40"/>
      <c r="C592" s="41"/>
      <c r="D592" s="226" t="s">
        <v>173</v>
      </c>
      <c r="E592" s="41"/>
      <c r="F592" s="227" t="s">
        <v>1559</v>
      </c>
      <c r="G592" s="41"/>
      <c r="H592" s="41"/>
      <c r="I592" s="228"/>
      <c r="J592" s="41"/>
      <c r="K592" s="41"/>
      <c r="L592" s="45"/>
      <c r="M592" s="229"/>
      <c r="N592" s="230"/>
      <c r="O592" s="85"/>
      <c r="P592" s="85"/>
      <c r="Q592" s="85"/>
      <c r="R592" s="85"/>
      <c r="S592" s="85"/>
      <c r="T592" s="86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T592" s="18" t="s">
        <v>173</v>
      </c>
      <c r="AU592" s="18" t="s">
        <v>85</v>
      </c>
    </row>
    <row r="593" s="13" customFormat="1">
      <c r="A593" s="13"/>
      <c r="B593" s="231"/>
      <c r="C593" s="232"/>
      <c r="D593" s="226" t="s">
        <v>175</v>
      </c>
      <c r="E593" s="233" t="s">
        <v>20</v>
      </c>
      <c r="F593" s="234" t="s">
        <v>1560</v>
      </c>
      <c r="G593" s="232"/>
      <c r="H593" s="233" t="s">
        <v>20</v>
      </c>
      <c r="I593" s="235"/>
      <c r="J593" s="232"/>
      <c r="K593" s="232"/>
      <c r="L593" s="236"/>
      <c r="M593" s="237"/>
      <c r="N593" s="238"/>
      <c r="O593" s="238"/>
      <c r="P593" s="238"/>
      <c r="Q593" s="238"/>
      <c r="R593" s="238"/>
      <c r="S593" s="238"/>
      <c r="T593" s="239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40" t="s">
        <v>175</v>
      </c>
      <c r="AU593" s="240" t="s">
        <v>85</v>
      </c>
      <c r="AV593" s="13" t="s">
        <v>22</v>
      </c>
      <c r="AW593" s="13" t="s">
        <v>39</v>
      </c>
      <c r="AX593" s="13" t="s">
        <v>77</v>
      </c>
      <c r="AY593" s="240" t="s">
        <v>164</v>
      </c>
    </row>
    <row r="594" s="14" customFormat="1">
      <c r="A594" s="14"/>
      <c r="B594" s="241"/>
      <c r="C594" s="242"/>
      <c r="D594" s="226" t="s">
        <v>175</v>
      </c>
      <c r="E594" s="243" t="s">
        <v>20</v>
      </c>
      <c r="F594" s="244" t="s">
        <v>431</v>
      </c>
      <c r="G594" s="242"/>
      <c r="H594" s="245">
        <v>36</v>
      </c>
      <c r="I594" s="246"/>
      <c r="J594" s="242"/>
      <c r="K594" s="242"/>
      <c r="L594" s="247"/>
      <c r="M594" s="248"/>
      <c r="N594" s="249"/>
      <c r="O594" s="249"/>
      <c r="P594" s="249"/>
      <c r="Q594" s="249"/>
      <c r="R594" s="249"/>
      <c r="S594" s="249"/>
      <c r="T594" s="250"/>
      <c r="U594" s="14"/>
      <c r="V594" s="14"/>
      <c r="W594" s="14"/>
      <c r="X594" s="14"/>
      <c r="Y594" s="14"/>
      <c r="Z594" s="14"/>
      <c r="AA594" s="14"/>
      <c r="AB594" s="14"/>
      <c r="AC594" s="14"/>
      <c r="AD594" s="14"/>
      <c r="AE594" s="14"/>
      <c r="AT594" s="251" t="s">
        <v>175</v>
      </c>
      <c r="AU594" s="251" t="s">
        <v>85</v>
      </c>
      <c r="AV594" s="14" t="s">
        <v>85</v>
      </c>
      <c r="AW594" s="14" t="s">
        <v>39</v>
      </c>
      <c r="AX594" s="14" t="s">
        <v>22</v>
      </c>
      <c r="AY594" s="251" t="s">
        <v>164</v>
      </c>
    </row>
    <row r="595" s="2" customFormat="1" ht="14.4" customHeight="1">
      <c r="A595" s="39"/>
      <c r="B595" s="40"/>
      <c r="C595" s="263" t="s">
        <v>776</v>
      </c>
      <c r="D595" s="263" t="s">
        <v>270</v>
      </c>
      <c r="E595" s="264" t="s">
        <v>1561</v>
      </c>
      <c r="F595" s="265" t="s">
        <v>1562</v>
      </c>
      <c r="G595" s="266" t="s">
        <v>434</v>
      </c>
      <c r="H595" s="267">
        <v>6</v>
      </c>
      <c r="I595" s="268"/>
      <c r="J595" s="269">
        <f>ROUND(I595*H595,2)</f>
        <v>0</v>
      </c>
      <c r="K595" s="265" t="s">
        <v>20</v>
      </c>
      <c r="L595" s="270"/>
      <c r="M595" s="271" t="s">
        <v>20</v>
      </c>
      <c r="N595" s="272" t="s">
        <v>48</v>
      </c>
      <c r="O595" s="85"/>
      <c r="P595" s="222">
        <f>O595*H595</f>
        <v>0</v>
      </c>
      <c r="Q595" s="222">
        <v>0.1212</v>
      </c>
      <c r="R595" s="222">
        <f>Q595*H595</f>
        <v>0.72720000000000007</v>
      </c>
      <c r="S595" s="222">
        <v>0</v>
      </c>
      <c r="T595" s="223">
        <f>S595*H595</f>
        <v>0</v>
      </c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R595" s="224" t="s">
        <v>226</v>
      </c>
      <c r="AT595" s="224" t="s">
        <v>270</v>
      </c>
      <c r="AU595" s="224" t="s">
        <v>85</v>
      </c>
      <c r="AY595" s="18" t="s">
        <v>164</v>
      </c>
      <c r="BE595" s="225">
        <f>IF(N595="základní",J595,0)</f>
        <v>0</v>
      </c>
      <c r="BF595" s="225">
        <f>IF(N595="snížená",J595,0)</f>
        <v>0</v>
      </c>
      <c r="BG595" s="225">
        <f>IF(N595="zákl. přenesená",J595,0)</f>
        <v>0</v>
      </c>
      <c r="BH595" s="225">
        <f>IF(N595="sníž. přenesená",J595,0)</f>
        <v>0</v>
      </c>
      <c r="BI595" s="225">
        <f>IF(N595="nulová",J595,0)</f>
        <v>0</v>
      </c>
      <c r="BJ595" s="18" t="s">
        <v>22</v>
      </c>
      <c r="BK595" s="225">
        <f>ROUND(I595*H595,2)</f>
        <v>0</v>
      </c>
      <c r="BL595" s="18" t="s">
        <v>171</v>
      </c>
      <c r="BM595" s="224" t="s">
        <v>1563</v>
      </c>
    </row>
    <row r="596" s="2" customFormat="1">
      <c r="A596" s="39"/>
      <c r="B596" s="40"/>
      <c r="C596" s="41"/>
      <c r="D596" s="226" t="s">
        <v>173</v>
      </c>
      <c r="E596" s="41"/>
      <c r="F596" s="227" t="s">
        <v>1562</v>
      </c>
      <c r="G596" s="41"/>
      <c r="H596" s="41"/>
      <c r="I596" s="228"/>
      <c r="J596" s="41"/>
      <c r="K596" s="41"/>
      <c r="L596" s="45"/>
      <c r="M596" s="229"/>
      <c r="N596" s="230"/>
      <c r="O596" s="85"/>
      <c r="P596" s="85"/>
      <c r="Q596" s="85"/>
      <c r="R596" s="85"/>
      <c r="S596" s="85"/>
      <c r="T596" s="86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T596" s="18" t="s">
        <v>173</v>
      </c>
      <c r="AU596" s="18" t="s">
        <v>85</v>
      </c>
    </row>
    <row r="597" s="13" customFormat="1">
      <c r="A597" s="13"/>
      <c r="B597" s="231"/>
      <c r="C597" s="232"/>
      <c r="D597" s="226" t="s">
        <v>175</v>
      </c>
      <c r="E597" s="233" t="s">
        <v>20</v>
      </c>
      <c r="F597" s="234" t="s">
        <v>1564</v>
      </c>
      <c r="G597" s="232"/>
      <c r="H597" s="233" t="s">
        <v>20</v>
      </c>
      <c r="I597" s="235"/>
      <c r="J597" s="232"/>
      <c r="K597" s="232"/>
      <c r="L597" s="236"/>
      <c r="M597" s="237"/>
      <c r="N597" s="238"/>
      <c r="O597" s="238"/>
      <c r="P597" s="238"/>
      <c r="Q597" s="238"/>
      <c r="R597" s="238"/>
      <c r="S597" s="238"/>
      <c r="T597" s="239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40" t="s">
        <v>175</v>
      </c>
      <c r="AU597" s="240" t="s">
        <v>85</v>
      </c>
      <c r="AV597" s="13" t="s">
        <v>22</v>
      </c>
      <c r="AW597" s="13" t="s">
        <v>39</v>
      </c>
      <c r="AX597" s="13" t="s">
        <v>77</v>
      </c>
      <c r="AY597" s="240" t="s">
        <v>164</v>
      </c>
    </row>
    <row r="598" s="14" customFormat="1">
      <c r="A598" s="14"/>
      <c r="B598" s="241"/>
      <c r="C598" s="242"/>
      <c r="D598" s="226" t="s">
        <v>175</v>
      </c>
      <c r="E598" s="243" t="s">
        <v>20</v>
      </c>
      <c r="F598" s="244" t="s">
        <v>1565</v>
      </c>
      <c r="G598" s="242"/>
      <c r="H598" s="245">
        <v>6</v>
      </c>
      <c r="I598" s="246"/>
      <c r="J598" s="242"/>
      <c r="K598" s="242"/>
      <c r="L598" s="247"/>
      <c r="M598" s="248"/>
      <c r="N598" s="249"/>
      <c r="O598" s="249"/>
      <c r="P598" s="249"/>
      <c r="Q598" s="249"/>
      <c r="R598" s="249"/>
      <c r="S598" s="249"/>
      <c r="T598" s="250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51" t="s">
        <v>175</v>
      </c>
      <c r="AU598" s="251" t="s">
        <v>85</v>
      </c>
      <c r="AV598" s="14" t="s">
        <v>85</v>
      </c>
      <c r="AW598" s="14" t="s">
        <v>39</v>
      </c>
      <c r="AX598" s="14" t="s">
        <v>22</v>
      </c>
      <c r="AY598" s="251" t="s">
        <v>164</v>
      </c>
    </row>
    <row r="599" s="2" customFormat="1" ht="14.4" customHeight="1">
      <c r="A599" s="39"/>
      <c r="B599" s="40"/>
      <c r="C599" s="213" t="s">
        <v>780</v>
      </c>
      <c r="D599" s="213" t="s">
        <v>166</v>
      </c>
      <c r="E599" s="214" t="s">
        <v>1566</v>
      </c>
      <c r="F599" s="215" t="s">
        <v>1567</v>
      </c>
      <c r="G599" s="216" t="s">
        <v>401</v>
      </c>
      <c r="H599" s="217">
        <v>36</v>
      </c>
      <c r="I599" s="218"/>
      <c r="J599" s="219">
        <f>ROUND(I599*H599,2)</f>
        <v>0</v>
      </c>
      <c r="K599" s="215" t="s">
        <v>170</v>
      </c>
      <c r="L599" s="45"/>
      <c r="M599" s="220" t="s">
        <v>20</v>
      </c>
      <c r="N599" s="221" t="s">
        <v>48</v>
      </c>
      <c r="O599" s="85"/>
      <c r="P599" s="222">
        <f>O599*H599</f>
        <v>0</v>
      </c>
      <c r="Q599" s="222">
        <v>0</v>
      </c>
      <c r="R599" s="222">
        <f>Q599*H599</f>
        <v>0</v>
      </c>
      <c r="S599" s="222">
        <v>0.070000000000000007</v>
      </c>
      <c r="T599" s="223">
        <f>S599*H599</f>
        <v>2.5200000000000005</v>
      </c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R599" s="224" t="s">
        <v>171</v>
      </c>
      <c r="AT599" s="224" t="s">
        <v>166</v>
      </c>
      <c r="AU599" s="224" t="s">
        <v>85</v>
      </c>
      <c r="AY599" s="18" t="s">
        <v>164</v>
      </c>
      <c r="BE599" s="225">
        <f>IF(N599="základní",J599,0)</f>
        <v>0</v>
      </c>
      <c r="BF599" s="225">
        <f>IF(N599="snížená",J599,0)</f>
        <v>0</v>
      </c>
      <c r="BG599" s="225">
        <f>IF(N599="zákl. přenesená",J599,0)</f>
        <v>0</v>
      </c>
      <c r="BH599" s="225">
        <f>IF(N599="sníž. přenesená",J599,0)</f>
        <v>0</v>
      </c>
      <c r="BI599" s="225">
        <f>IF(N599="nulová",J599,0)</f>
        <v>0</v>
      </c>
      <c r="BJ599" s="18" t="s">
        <v>22</v>
      </c>
      <c r="BK599" s="225">
        <f>ROUND(I599*H599,2)</f>
        <v>0</v>
      </c>
      <c r="BL599" s="18" t="s">
        <v>171</v>
      </c>
      <c r="BM599" s="224" t="s">
        <v>1568</v>
      </c>
    </row>
    <row r="600" s="2" customFormat="1">
      <c r="A600" s="39"/>
      <c r="B600" s="40"/>
      <c r="C600" s="41"/>
      <c r="D600" s="226" t="s">
        <v>173</v>
      </c>
      <c r="E600" s="41"/>
      <c r="F600" s="227" t="s">
        <v>1569</v>
      </c>
      <c r="G600" s="41"/>
      <c r="H600" s="41"/>
      <c r="I600" s="228"/>
      <c r="J600" s="41"/>
      <c r="K600" s="41"/>
      <c r="L600" s="45"/>
      <c r="M600" s="229"/>
      <c r="N600" s="230"/>
      <c r="O600" s="85"/>
      <c r="P600" s="85"/>
      <c r="Q600" s="85"/>
      <c r="R600" s="85"/>
      <c r="S600" s="85"/>
      <c r="T600" s="86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T600" s="18" t="s">
        <v>173</v>
      </c>
      <c r="AU600" s="18" t="s">
        <v>85</v>
      </c>
    </row>
    <row r="601" s="13" customFormat="1">
      <c r="A601" s="13"/>
      <c r="B601" s="231"/>
      <c r="C601" s="232"/>
      <c r="D601" s="226" t="s">
        <v>175</v>
      </c>
      <c r="E601" s="233" t="s">
        <v>20</v>
      </c>
      <c r="F601" s="234" t="s">
        <v>1570</v>
      </c>
      <c r="G601" s="232"/>
      <c r="H601" s="233" t="s">
        <v>20</v>
      </c>
      <c r="I601" s="235"/>
      <c r="J601" s="232"/>
      <c r="K601" s="232"/>
      <c r="L601" s="236"/>
      <c r="M601" s="237"/>
      <c r="N601" s="238"/>
      <c r="O601" s="238"/>
      <c r="P601" s="238"/>
      <c r="Q601" s="238"/>
      <c r="R601" s="238"/>
      <c r="S601" s="238"/>
      <c r="T601" s="239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40" t="s">
        <v>175</v>
      </c>
      <c r="AU601" s="240" t="s">
        <v>85</v>
      </c>
      <c r="AV601" s="13" t="s">
        <v>22</v>
      </c>
      <c r="AW601" s="13" t="s">
        <v>39</v>
      </c>
      <c r="AX601" s="13" t="s">
        <v>77</v>
      </c>
      <c r="AY601" s="240" t="s">
        <v>164</v>
      </c>
    </row>
    <row r="602" s="14" customFormat="1">
      <c r="A602" s="14"/>
      <c r="B602" s="241"/>
      <c r="C602" s="242"/>
      <c r="D602" s="226" t="s">
        <v>175</v>
      </c>
      <c r="E602" s="243" t="s">
        <v>20</v>
      </c>
      <c r="F602" s="244" t="s">
        <v>431</v>
      </c>
      <c r="G602" s="242"/>
      <c r="H602" s="245">
        <v>36</v>
      </c>
      <c r="I602" s="246"/>
      <c r="J602" s="242"/>
      <c r="K602" s="242"/>
      <c r="L602" s="247"/>
      <c r="M602" s="248"/>
      <c r="N602" s="249"/>
      <c r="O602" s="249"/>
      <c r="P602" s="249"/>
      <c r="Q602" s="249"/>
      <c r="R602" s="249"/>
      <c r="S602" s="249"/>
      <c r="T602" s="250"/>
      <c r="U602" s="14"/>
      <c r="V602" s="14"/>
      <c r="W602" s="14"/>
      <c r="X602" s="14"/>
      <c r="Y602" s="14"/>
      <c r="Z602" s="14"/>
      <c r="AA602" s="14"/>
      <c r="AB602" s="14"/>
      <c r="AC602" s="14"/>
      <c r="AD602" s="14"/>
      <c r="AE602" s="14"/>
      <c r="AT602" s="251" t="s">
        <v>175</v>
      </c>
      <c r="AU602" s="251" t="s">
        <v>85</v>
      </c>
      <c r="AV602" s="14" t="s">
        <v>85</v>
      </c>
      <c r="AW602" s="14" t="s">
        <v>39</v>
      </c>
      <c r="AX602" s="14" t="s">
        <v>22</v>
      </c>
      <c r="AY602" s="251" t="s">
        <v>164</v>
      </c>
    </row>
    <row r="603" s="2" customFormat="1" ht="14.4" customHeight="1">
      <c r="A603" s="39"/>
      <c r="B603" s="40"/>
      <c r="C603" s="213" t="s">
        <v>787</v>
      </c>
      <c r="D603" s="213" t="s">
        <v>166</v>
      </c>
      <c r="E603" s="214" t="s">
        <v>573</v>
      </c>
      <c r="F603" s="215" t="s">
        <v>574</v>
      </c>
      <c r="G603" s="216" t="s">
        <v>401</v>
      </c>
      <c r="H603" s="217">
        <v>58</v>
      </c>
      <c r="I603" s="218"/>
      <c r="J603" s="219">
        <f>ROUND(I603*H603,2)</f>
        <v>0</v>
      </c>
      <c r="K603" s="215" t="s">
        <v>170</v>
      </c>
      <c r="L603" s="45"/>
      <c r="M603" s="220" t="s">
        <v>20</v>
      </c>
      <c r="N603" s="221" t="s">
        <v>48</v>
      </c>
      <c r="O603" s="85"/>
      <c r="P603" s="222">
        <f>O603*H603</f>
        <v>0</v>
      </c>
      <c r="Q603" s="222">
        <v>0.14298</v>
      </c>
      <c r="R603" s="222">
        <f>Q603*H603</f>
        <v>8.29284</v>
      </c>
      <c r="S603" s="222">
        <v>0</v>
      </c>
      <c r="T603" s="223">
        <f>S603*H603</f>
        <v>0</v>
      </c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R603" s="224" t="s">
        <v>171</v>
      </c>
      <c r="AT603" s="224" t="s">
        <v>166</v>
      </c>
      <c r="AU603" s="224" t="s">
        <v>85</v>
      </c>
      <c r="AY603" s="18" t="s">
        <v>164</v>
      </c>
      <c r="BE603" s="225">
        <f>IF(N603="základní",J603,0)</f>
        <v>0</v>
      </c>
      <c r="BF603" s="225">
        <f>IF(N603="snížená",J603,0)</f>
        <v>0</v>
      </c>
      <c r="BG603" s="225">
        <f>IF(N603="zákl. přenesená",J603,0)</f>
        <v>0</v>
      </c>
      <c r="BH603" s="225">
        <f>IF(N603="sníž. přenesená",J603,0)</f>
        <v>0</v>
      </c>
      <c r="BI603" s="225">
        <f>IF(N603="nulová",J603,0)</f>
        <v>0</v>
      </c>
      <c r="BJ603" s="18" t="s">
        <v>22</v>
      </c>
      <c r="BK603" s="225">
        <f>ROUND(I603*H603,2)</f>
        <v>0</v>
      </c>
      <c r="BL603" s="18" t="s">
        <v>171</v>
      </c>
      <c r="BM603" s="224" t="s">
        <v>1571</v>
      </c>
    </row>
    <row r="604" s="2" customFormat="1">
      <c r="A604" s="39"/>
      <c r="B604" s="40"/>
      <c r="C604" s="41"/>
      <c r="D604" s="226" t="s">
        <v>173</v>
      </c>
      <c r="E604" s="41"/>
      <c r="F604" s="227" t="s">
        <v>576</v>
      </c>
      <c r="G604" s="41"/>
      <c r="H604" s="41"/>
      <c r="I604" s="228"/>
      <c r="J604" s="41"/>
      <c r="K604" s="41"/>
      <c r="L604" s="45"/>
      <c r="M604" s="229"/>
      <c r="N604" s="230"/>
      <c r="O604" s="85"/>
      <c r="P604" s="85"/>
      <c r="Q604" s="85"/>
      <c r="R604" s="85"/>
      <c r="S604" s="85"/>
      <c r="T604" s="86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T604" s="18" t="s">
        <v>173</v>
      </c>
      <c r="AU604" s="18" t="s">
        <v>85</v>
      </c>
    </row>
    <row r="605" s="13" customFormat="1">
      <c r="A605" s="13"/>
      <c r="B605" s="231"/>
      <c r="C605" s="232"/>
      <c r="D605" s="226" t="s">
        <v>175</v>
      </c>
      <c r="E605" s="233" t="s">
        <v>20</v>
      </c>
      <c r="F605" s="234" t="s">
        <v>1134</v>
      </c>
      <c r="G605" s="232"/>
      <c r="H605" s="233" t="s">
        <v>20</v>
      </c>
      <c r="I605" s="235"/>
      <c r="J605" s="232"/>
      <c r="K605" s="232"/>
      <c r="L605" s="236"/>
      <c r="M605" s="237"/>
      <c r="N605" s="238"/>
      <c r="O605" s="238"/>
      <c r="P605" s="238"/>
      <c r="Q605" s="238"/>
      <c r="R605" s="238"/>
      <c r="S605" s="238"/>
      <c r="T605" s="239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40" t="s">
        <v>175</v>
      </c>
      <c r="AU605" s="240" t="s">
        <v>85</v>
      </c>
      <c r="AV605" s="13" t="s">
        <v>22</v>
      </c>
      <c r="AW605" s="13" t="s">
        <v>39</v>
      </c>
      <c r="AX605" s="13" t="s">
        <v>77</v>
      </c>
      <c r="AY605" s="240" t="s">
        <v>164</v>
      </c>
    </row>
    <row r="606" s="14" customFormat="1">
      <c r="A606" s="14"/>
      <c r="B606" s="241"/>
      <c r="C606" s="242"/>
      <c r="D606" s="226" t="s">
        <v>175</v>
      </c>
      <c r="E606" s="243" t="s">
        <v>20</v>
      </c>
      <c r="F606" s="244" t="s">
        <v>1135</v>
      </c>
      <c r="G606" s="242"/>
      <c r="H606" s="245">
        <v>30</v>
      </c>
      <c r="I606" s="246"/>
      <c r="J606" s="242"/>
      <c r="K606" s="242"/>
      <c r="L606" s="247"/>
      <c r="M606" s="248"/>
      <c r="N606" s="249"/>
      <c r="O606" s="249"/>
      <c r="P606" s="249"/>
      <c r="Q606" s="249"/>
      <c r="R606" s="249"/>
      <c r="S606" s="249"/>
      <c r="T606" s="250"/>
      <c r="U606" s="14"/>
      <c r="V606" s="14"/>
      <c r="W606" s="14"/>
      <c r="X606" s="14"/>
      <c r="Y606" s="14"/>
      <c r="Z606" s="14"/>
      <c r="AA606" s="14"/>
      <c r="AB606" s="14"/>
      <c r="AC606" s="14"/>
      <c r="AD606" s="14"/>
      <c r="AE606" s="14"/>
      <c r="AT606" s="251" t="s">
        <v>175</v>
      </c>
      <c r="AU606" s="251" t="s">
        <v>85</v>
      </c>
      <c r="AV606" s="14" t="s">
        <v>85</v>
      </c>
      <c r="AW606" s="14" t="s">
        <v>39</v>
      </c>
      <c r="AX606" s="14" t="s">
        <v>77</v>
      </c>
      <c r="AY606" s="251" t="s">
        <v>164</v>
      </c>
    </row>
    <row r="607" s="13" customFormat="1">
      <c r="A607" s="13"/>
      <c r="B607" s="231"/>
      <c r="C607" s="232"/>
      <c r="D607" s="226" t="s">
        <v>175</v>
      </c>
      <c r="E607" s="233" t="s">
        <v>20</v>
      </c>
      <c r="F607" s="234" t="s">
        <v>1572</v>
      </c>
      <c r="G607" s="232"/>
      <c r="H607" s="233" t="s">
        <v>20</v>
      </c>
      <c r="I607" s="235"/>
      <c r="J607" s="232"/>
      <c r="K607" s="232"/>
      <c r="L607" s="236"/>
      <c r="M607" s="237"/>
      <c r="N607" s="238"/>
      <c r="O607" s="238"/>
      <c r="P607" s="238"/>
      <c r="Q607" s="238"/>
      <c r="R607" s="238"/>
      <c r="S607" s="238"/>
      <c r="T607" s="239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40" t="s">
        <v>175</v>
      </c>
      <c r="AU607" s="240" t="s">
        <v>85</v>
      </c>
      <c r="AV607" s="13" t="s">
        <v>22</v>
      </c>
      <c r="AW607" s="13" t="s">
        <v>39</v>
      </c>
      <c r="AX607" s="13" t="s">
        <v>77</v>
      </c>
      <c r="AY607" s="240" t="s">
        <v>164</v>
      </c>
    </row>
    <row r="608" s="14" customFormat="1">
      <c r="A608" s="14"/>
      <c r="B608" s="241"/>
      <c r="C608" s="242"/>
      <c r="D608" s="226" t="s">
        <v>175</v>
      </c>
      <c r="E608" s="243" t="s">
        <v>20</v>
      </c>
      <c r="F608" s="244" t="s">
        <v>1573</v>
      </c>
      <c r="G608" s="242"/>
      <c r="H608" s="245">
        <v>13</v>
      </c>
      <c r="I608" s="246"/>
      <c r="J608" s="242"/>
      <c r="K608" s="242"/>
      <c r="L608" s="247"/>
      <c r="M608" s="248"/>
      <c r="N608" s="249"/>
      <c r="O608" s="249"/>
      <c r="P608" s="249"/>
      <c r="Q608" s="249"/>
      <c r="R608" s="249"/>
      <c r="S608" s="249"/>
      <c r="T608" s="250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51" t="s">
        <v>175</v>
      </c>
      <c r="AU608" s="251" t="s">
        <v>85</v>
      </c>
      <c r="AV608" s="14" t="s">
        <v>85</v>
      </c>
      <c r="AW608" s="14" t="s">
        <v>39</v>
      </c>
      <c r="AX608" s="14" t="s">
        <v>77</v>
      </c>
      <c r="AY608" s="251" t="s">
        <v>164</v>
      </c>
    </row>
    <row r="609" s="13" customFormat="1">
      <c r="A609" s="13"/>
      <c r="B609" s="231"/>
      <c r="C609" s="232"/>
      <c r="D609" s="226" t="s">
        <v>175</v>
      </c>
      <c r="E609" s="233" t="s">
        <v>20</v>
      </c>
      <c r="F609" s="234" t="s">
        <v>1574</v>
      </c>
      <c r="G609" s="232"/>
      <c r="H609" s="233" t="s">
        <v>20</v>
      </c>
      <c r="I609" s="235"/>
      <c r="J609" s="232"/>
      <c r="K609" s="232"/>
      <c r="L609" s="236"/>
      <c r="M609" s="237"/>
      <c r="N609" s="238"/>
      <c r="O609" s="238"/>
      <c r="P609" s="238"/>
      <c r="Q609" s="238"/>
      <c r="R609" s="238"/>
      <c r="S609" s="238"/>
      <c r="T609" s="239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T609" s="240" t="s">
        <v>175</v>
      </c>
      <c r="AU609" s="240" t="s">
        <v>85</v>
      </c>
      <c r="AV609" s="13" t="s">
        <v>22</v>
      </c>
      <c r="AW609" s="13" t="s">
        <v>39</v>
      </c>
      <c r="AX609" s="13" t="s">
        <v>77</v>
      </c>
      <c r="AY609" s="240" t="s">
        <v>164</v>
      </c>
    </row>
    <row r="610" s="14" customFormat="1">
      <c r="A610" s="14"/>
      <c r="B610" s="241"/>
      <c r="C610" s="242"/>
      <c r="D610" s="226" t="s">
        <v>175</v>
      </c>
      <c r="E610" s="243" t="s">
        <v>20</v>
      </c>
      <c r="F610" s="244" t="s">
        <v>8</v>
      </c>
      <c r="G610" s="242"/>
      <c r="H610" s="245">
        <v>15</v>
      </c>
      <c r="I610" s="246"/>
      <c r="J610" s="242"/>
      <c r="K610" s="242"/>
      <c r="L610" s="247"/>
      <c r="M610" s="248"/>
      <c r="N610" s="249"/>
      <c r="O610" s="249"/>
      <c r="P610" s="249"/>
      <c r="Q610" s="249"/>
      <c r="R610" s="249"/>
      <c r="S610" s="249"/>
      <c r="T610" s="250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51" t="s">
        <v>175</v>
      </c>
      <c r="AU610" s="251" t="s">
        <v>85</v>
      </c>
      <c r="AV610" s="14" t="s">
        <v>85</v>
      </c>
      <c r="AW610" s="14" t="s">
        <v>39</v>
      </c>
      <c r="AX610" s="14" t="s">
        <v>77</v>
      </c>
      <c r="AY610" s="251" t="s">
        <v>164</v>
      </c>
    </row>
    <row r="611" s="15" customFormat="1">
      <c r="A611" s="15"/>
      <c r="B611" s="252"/>
      <c r="C611" s="253"/>
      <c r="D611" s="226" t="s">
        <v>175</v>
      </c>
      <c r="E611" s="254" t="s">
        <v>20</v>
      </c>
      <c r="F611" s="255" t="s">
        <v>225</v>
      </c>
      <c r="G611" s="253"/>
      <c r="H611" s="256">
        <v>58</v>
      </c>
      <c r="I611" s="257"/>
      <c r="J611" s="253"/>
      <c r="K611" s="253"/>
      <c r="L611" s="258"/>
      <c r="M611" s="259"/>
      <c r="N611" s="260"/>
      <c r="O611" s="260"/>
      <c r="P611" s="260"/>
      <c r="Q611" s="260"/>
      <c r="R611" s="260"/>
      <c r="S611" s="260"/>
      <c r="T611" s="261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T611" s="262" t="s">
        <v>175</v>
      </c>
      <c r="AU611" s="262" t="s">
        <v>85</v>
      </c>
      <c r="AV611" s="15" t="s">
        <v>171</v>
      </c>
      <c r="AW611" s="15" t="s">
        <v>39</v>
      </c>
      <c r="AX611" s="15" t="s">
        <v>22</v>
      </c>
      <c r="AY611" s="262" t="s">
        <v>164</v>
      </c>
    </row>
    <row r="612" s="12" customFormat="1" ht="22.8" customHeight="1">
      <c r="A612" s="12"/>
      <c r="B612" s="197"/>
      <c r="C612" s="198"/>
      <c r="D612" s="199" t="s">
        <v>76</v>
      </c>
      <c r="E612" s="211" t="s">
        <v>235</v>
      </c>
      <c r="F612" s="211" t="s">
        <v>579</v>
      </c>
      <c r="G612" s="198"/>
      <c r="H612" s="198"/>
      <c r="I612" s="201"/>
      <c r="J612" s="212">
        <f>BK612</f>
        <v>0</v>
      </c>
      <c r="K612" s="198"/>
      <c r="L612" s="203"/>
      <c r="M612" s="204"/>
      <c r="N612" s="205"/>
      <c r="O612" s="205"/>
      <c r="P612" s="206">
        <f>P613+SUM(P614:P639)</f>
        <v>0</v>
      </c>
      <c r="Q612" s="205"/>
      <c r="R612" s="206">
        <f>R613+SUM(R614:R639)</f>
        <v>0.82019430000000004</v>
      </c>
      <c r="S612" s="205"/>
      <c r="T612" s="207">
        <f>T613+SUM(T614:T639)</f>
        <v>15.700000000000001</v>
      </c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R612" s="208" t="s">
        <v>22</v>
      </c>
      <c r="AT612" s="209" t="s">
        <v>76</v>
      </c>
      <c r="AU612" s="209" t="s">
        <v>22</v>
      </c>
      <c r="AY612" s="208" t="s">
        <v>164</v>
      </c>
      <c r="BK612" s="210">
        <f>BK613+SUM(BK614:BK639)</f>
        <v>0</v>
      </c>
    </row>
    <row r="613" s="2" customFormat="1" ht="14.4" customHeight="1">
      <c r="A613" s="39"/>
      <c r="B613" s="40"/>
      <c r="C613" s="213" t="s">
        <v>793</v>
      </c>
      <c r="D613" s="213" t="s">
        <v>166</v>
      </c>
      <c r="E613" s="214" t="s">
        <v>648</v>
      </c>
      <c r="F613" s="215" t="s">
        <v>649</v>
      </c>
      <c r="G613" s="216" t="s">
        <v>169</v>
      </c>
      <c r="H613" s="217">
        <v>66</v>
      </c>
      <c r="I613" s="218"/>
      <c r="J613" s="219">
        <f>ROUND(I613*H613,2)</f>
        <v>0</v>
      </c>
      <c r="K613" s="215" t="s">
        <v>170</v>
      </c>
      <c r="L613" s="45"/>
      <c r="M613" s="220" t="s">
        <v>20</v>
      </c>
      <c r="N613" s="221" t="s">
        <v>48</v>
      </c>
      <c r="O613" s="85"/>
      <c r="P613" s="222">
        <f>O613*H613</f>
        <v>0</v>
      </c>
      <c r="Q613" s="222">
        <v>0.00036000000000000002</v>
      </c>
      <c r="R613" s="222">
        <f>Q613*H613</f>
        <v>0.02376</v>
      </c>
      <c r="S613" s="222">
        <v>0</v>
      </c>
      <c r="T613" s="223">
        <f>S613*H613</f>
        <v>0</v>
      </c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R613" s="224" t="s">
        <v>171</v>
      </c>
      <c r="AT613" s="224" t="s">
        <v>166</v>
      </c>
      <c r="AU613" s="224" t="s">
        <v>85</v>
      </c>
      <c r="AY613" s="18" t="s">
        <v>164</v>
      </c>
      <c r="BE613" s="225">
        <f>IF(N613="základní",J613,0)</f>
        <v>0</v>
      </c>
      <c r="BF613" s="225">
        <f>IF(N613="snížená",J613,0)</f>
        <v>0</v>
      </c>
      <c r="BG613" s="225">
        <f>IF(N613="zákl. přenesená",J613,0)</f>
        <v>0</v>
      </c>
      <c r="BH613" s="225">
        <f>IF(N613="sníž. přenesená",J613,0)</f>
        <v>0</v>
      </c>
      <c r="BI613" s="225">
        <f>IF(N613="nulová",J613,0)</f>
        <v>0</v>
      </c>
      <c r="BJ613" s="18" t="s">
        <v>22</v>
      </c>
      <c r="BK613" s="225">
        <f>ROUND(I613*H613,2)</f>
        <v>0</v>
      </c>
      <c r="BL613" s="18" t="s">
        <v>171</v>
      </c>
      <c r="BM613" s="224" t="s">
        <v>1575</v>
      </c>
    </row>
    <row r="614" s="2" customFormat="1">
      <c r="A614" s="39"/>
      <c r="B614" s="40"/>
      <c r="C614" s="41"/>
      <c r="D614" s="226" t="s">
        <v>173</v>
      </c>
      <c r="E614" s="41"/>
      <c r="F614" s="227" t="s">
        <v>651</v>
      </c>
      <c r="G614" s="41"/>
      <c r="H614" s="41"/>
      <c r="I614" s="228"/>
      <c r="J614" s="41"/>
      <c r="K614" s="41"/>
      <c r="L614" s="45"/>
      <c r="M614" s="229"/>
      <c r="N614" s="230"/>
      <c r="O614" s="85"/>
      <c r="P614" s="85"/>
      <c r="Q614" s="85"/>
      <c r="R614" s="85"/>
      <c r="S614" s="85"/>
      <c r="T614" s="86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T614" s="18" t="s">
        <v>173</v>
      </c>
      <c r="AU614" s="18" t="s">
        <v>85</v>
      </c>
    </row>
    <row r="615" s="13" customFormat="1">
      <c r="A615" s="13"/>
      <c r="B615" s="231"/>
      <c r="C615" s="232"/>
      <c r="D615" s="226" t="s">
        <v>175</v>
      </c>
      <c r="E615" s="233" t="s">
        <v>20</v>
      </c>
      <c r="F615" s="234" t="s">
        <v>652</v>
      </c>
      <c r="G615" s="232"/>
      <c r="H615" s="233" t="s">
        <v>20</v>
      </c>
      <c r="I615" s="235"/>
      <c r="J615" s="232"/>
      <c r="K615" s="232"/>
      <c r="L615" s="236"/>
      <c r="M615" s="237"/>
      <c r="N615" s="238"/>
      <c r="O615" s="238"/>
      <c r="P615" s="238"/>
      <c r="Q615" s="238"/>
      <c r="R615" s="238"/>
      <c r="S615" s="238"/>
      <c r="T615" s="239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40" t="s">
        <v>175</v>
      </c>
      <c r="AU615" s="240" t="s">
        <v>85</v>
      </c>
      <c r="AV615" s="13" t="s">
        <v>22</v>
      </c>
      <c r="AW615" s="13" t="s">
        <v>39</v>
      </c>
      <c r="AX615" s="13" t="s">
        <v>77</v>
      </c>
      <c r="AY615" s="240" t="s">
        <v>164</v>
      </c>
    </row>
    <row r="616" s="14" customFormat="1">
      <c r="A616" s="14"/>
      <c r="B616" s="241"/>
      <c r="C616" s="242"/>
      <c r="D616" s="226" t="s">
        <v>175</v>
      </c>
      <c r="E616" s="243" t="s">
        <v>20</v>
      </c>
      <c r="F616" s="244" t="s">
        <v>1576</v>
      </c>
      <c r="G616" s="242"/>
      <c r="H616" s="245">
        <v>66</v>
      </c>
      <c r="I616" s="246"/>
      <c r="J616" s="242"/>
      <c r="K616" s="242"/>
      <c r="L616" s="247"/>
      <c r="M616" s="248"/>
      <c r="N616" s="249"/>
      <c r="O616" s="249"/>
      <c r="P616" s="249"/>
      <c r="Q616" s="249"/>
      <c r="R616" s="249"/>
      <c r="S616" s="249"/>
      <c r="T616" s="250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51" t="s">
        <v>175</v>
      </c>
      <c r="AU616" s="251" t="s">
        <v>85</v>
      </c>
      <c r="AV616" s="14" t="s">
        <v>85</v>
      </c>
      <c r="AW616" s="14" t="s">
        <v>39</v>
      </c>
      <c r="AX616" s="14" t="s">
        <v>22</v>
      </c>
      <c r="AY616" s="251" t="s">
        <v>164</v>
      </c>
    </row>
    <row r="617" s="2" customFormat="1" ht="14.4" customHeight="1">
      <c r="A617" s="39"/>
      <c r="B617" s="40"/>
      <c r="C617" s="213" t="s">
        <v>798</v>
      </c>
      <c r="D617" s="213" t="s">
        <v>166</v>
      </c>
      <c r="E617" s="214" t="s">
        <v>1577</v>
      </c>
      <c r="F617" s="215" t="s">
        <v>1578</v>
      </c>
      <c r="G617" s="216" t="s">
        <v>169</v>
      </c>
      <c r="H617" s="217">
        <v>250.84999999999999</v>
      </c>
      <c r="I617" s="218"/>
      <c r="J617" s="219">
        <f>ROUND(I617*H617,2)</f>
        <v>0</v>
      </c>
      <c r="K617" s="215" t="s">
        <v>170</v>
      </c>
      <c r="L617" s="45"/>
      <c r="M617" s="220" t="s">
        <v>20</v>
      </c>
      <c r="N617" s="221" t="s">
        <v>48</v>
      </c>
      <c r="O617" s="85"/>
      <c r="P617" s="222">
        <f>O617*H617</f>
        <v>0</v>
      </c>
      <c r="Q617" s="222">
        <v>0.00046999999999999999</v>
      </c>
      <c r="R617" s="222">
        <f>Q617*H617</f>
        <v>0.11789949999999999</v>
      </c>
      <c r="S617" s="222">
        <v>0</v>
      </c>
      <c r="T617" s="223">
        <f>S617*H617</f>
        <v>0</v>
      </c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R617" s="224" t="s">
        <v>171</v>
      </c>
      <c r="AT617" s="224" t="s">
        <v>166</v>
      </c>
      <c r="AU617" s="224" t="s">
        <v>85</v>
      </c>
      <c r="AY617" s="18" t="s">
        <v>164</v>
      </c>
      <c r="BE617" s="225">
        <f>IF(N617="základní",J617,0)</f>
        <v>0</v>
      </c>
      <c r="BF617" s="225">
        <f>IF(N617="snížená",J617,0)</f>
        <v>0</v>
      </c>
      <c r="BG617" s="225">
        <f>IF(N617="zákl. přenesená",J617,0)</f>
        <v>0</v>
      </c>
      <c r="BH617" s="225">
        <f>IF(N617="sníž. přenesená",J617,0)</f>
        <v>0</v>
      </c>
      <c r="BI617" s="225">
        <f>IF(N617="nulová",J617,0)</f>
        <v>0</v>
      </c>
      <c r="BJ617" s="18" t="s">
        <v>22</v>
      </c>
      <c r="BK617" s="225">
        <f>ROUND(I617*H617,2)</f>
        <v>0</v>
      </c>
      <c r="BL617" s="18" t="s">
        <v>171</v>
      </c>
      <c r="BM617" s="224" t="s">
        <v>1579</v>
      </c>
    </row>
    <row r="618" s="2" customFormat="1">
      <c r="A618" s="39"/>
      <c r="B618" s="40"/>
      <c r="C618" s="41"/>
      <c r="D618" s="226" t="s">
        <v>173</v>
      </c>
      <c r="E618" s="41"/>
      <c r="F618" s="227" t="s">
        <v>1580</v>
      </c>
      <c r="G618" s="41"/>
      <c r="H618" s="41"/>
      <c r="I618" s="228"/>
      <c r="J618" s="41"/>
      <c r="K618" s="41"/>
      <c r="L618" s="45"/>
      <c r="M618" s="229"/>
      <c r="N618" s="230"/>
      <c r="O618" s="85"/>
      <c r="P618" s="85"/>
      <c r="Q618" s="85"/>
      <c r="R618" s="85"/>
      <c r="S618" s="85"/>
      <c r="T618" s="86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T618" s="18" t="s">
        <v>173</v>
      </c>
      <c r="AU618" s="18" t="s">
        <v>85</v>
      </c>
    </row>
    <row r="619" s="13" customFormat="1">
      <c r="A619" s="13"/>
      <c r="B619" s="231"/>
      <c r="C619" s="232"/>
      <c r="D619" s="226" t="s">
        <v>175</v>
      </c>
      <c r="E619" s="233" t="s">
        <v>20</v>
      </c>
      <c r="F619" s="234" t="s">
        <v>1362</v>
      </c>
      <c r="G619" s="232"/>
      <c r="H619" s="233" t="s">
        <v>20</v>
      </c>
      <c r="I619" s="235"/>
      <c r="J619" s="232"/>
      <c r="K619" s="232"/>
      <c r="L619" s="236"/>
      <c r="M619" s="237"/>
      <c r="N619" s="238"/>
      <c r="O619" s="238"/>
      <c r="P619" s="238"/>
      <c r="Q619" s="238"/>
      <c r="R619" s="238"/>
      <c r="S619" s="238"/>
      <c r="T619" s="239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40" t="s">
        <v>175</v>
      </c>
      <c r="AU619" s="240" t="s">
        <v>85</v>
      </c>
      <c r="AV619" s="13" t="s">
        <v>22</v>
      </c>
      <c r="AW619" s="13" t="s">
        <v>39</v>
      </c>
      <c r="AX619" s="13" t="s">
        <v>77</v>
      </c>
      <c r="AY619" s="240" t="s">
        <v>164</v>
      </c>
    </row>
    <row r="620" s="14" customFormat="1">
      <c r="A620" s="14"/>
      <c r="B620" s="241"/>
      <c r="C620" s="242"/>
      <c r="D620" s="226" t="s">
        <v>175</v>
      </c>
      <c r="E620" s="243" t="s">
        <v>20</v>
      </c>
      <c r="F620" s="244" t="s">
        <v>1581</v>
      </c>
      <c r="G620" s="242"/>
      <c r="H620" s="245">
        <v>250.84999999999999</v>
      </c>
      <c r="I620" s="246"/>
      <c r="J620" s="242"/>
      <c r="K620" s="242"/>
      <c r="L620" s="247"/>
      <c r="M620" s="248"/>
      <c r="N620" s="249"/>
      <c r="O620" s="249"/>
      <c r="P620" s="249"/>
      <c r="Q620" s="249"/>
      <c r="R620" s="249"/>
      <c r="S620" s="249"/>
      <c r="T620" s="250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T620" s="251" t="s">
        <v>175</v>
      </c>
      <c r="AU620" s="251" t="s">
        <v>85</v>
      </c>
      <c r="AV620" s="14" t="s">
        <v>85</v>
      </c>
      <c r="AW620" s="14" t="s">
        <v>39</v>
      </c>
      <c r="AX620" s="14" t="s">
        <v>22</v>
      </c>
      <c r="AY620" s="251" t="s">
        <v>164</v>
      </c>
    </row>
    <row r="621" s="2" customFormat="1" ht="14.4" customHeight="1">
      <c r="A621" s="39"/>
      <c r="B621" s="40"/>
      <c r="C621" s="213" t="s">
        <v>803</v>
      </c>
      <c r="D621" s="213" t="s">
        <v>166</v>
      </c>
      <c r="E621" s="214" t="s">
        <v>1582</v>
      </c>
      <c r="F621" s="215" t="s">
        <v>1583</v>
      </c>
      <c r="G621" s="216" t="s">
        <v>434</v>
      </c>
      <c r="H621" s="217">
        <v>18</v>
      </c>
      <c r="I621" s="218"/>
      <c r="J621" s="219">
        <f>ROUND(I621*H621,2)</f>
        <v>0</v>
      </c>
      <c r="K621" s="215" t="s">
        <v>170</v>
      </c>
      <c r="L621" s="45"/>
      <c r="M621" s="220" t="s">
        <v>20</v>
      </c>
      <c r="N621" s="221" t="s">
        <v>48</v>
      </c>
      <c r="O621" s="85"/>
      <c r="P621" s="222">
        <f>O621*H621</f>
        <v>0</v>
      </c>
      <c r="Q621" s="222">
        <v>0.00023000000000000001</v>
      </c>
      <c r="R621" s="222">
        <f>Q621*H621</f>
        <v>0.0041400000000000005</v>
      </c>
      <c r="S621" s="222">
        <v>0</v>
      </c>
      <c r="T621" s="223">
        <f>S621*H621</f>
        <v>0</v>
      </c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R621" s="224" t="s">
        <v>171</v>
      </c>
      <c r="AT621" s="224" t="s">
        <v>166</v>
      </c>
      <c r="AU621" s="224" t="s">
        <v>85</v>
      </c>
      <c r="AY621" s="18" t="s">
        <v>164</v>
      </c>
      <c r="BE621" s="225">
        <f>IF(N621="základní",J621,0)</f>
        <v>0</v>
      </c>
      <c r="BF621" s="225">
        <f>IF(N621="snížená",J621,0)</f>
        <v>0</v>
      </c>
      <c r="BG621" s="225">
        <f>IF(N621="zákl. přenesená",J621,0)</f>
        <v>0</v>
      </c>
      <c r="BH621" s="225">
        <f>IF(N621="sníž. přenesená",J621,0)</f>
        <v>0</v>
      </c>
      <c r="BI621" s="225">
        <f>IF(N621="nulová",J621,0)</f>
        <v>0</v>
      </c>
      <c r="BJ621" s="18" t="s">
        <v>22</v>
      </c>
      <c r="BK621" s="225">
        <f>ROUND(I621*H621,2)</f>
        <v>0</v>
      </c>
      <c r="BL621" s="18" t="s">
        <v>171</v>
      </c>
      <c r="BM621" s="224" t="s">
        <v>1584</v>
      </c>
    </row>
    <row r="622" s="2" customFormat="1">
      <c r="A622" s="39"/>
      <c r="B622" s="40"/>
      <c r="C622" s="41"/>
      <c r="D622" s="226" t="s">
        <v>173</v>
      </c>
      <c r="E622" s="41"/>
      <c r="F622" s="227" t="s">
        <v>1585</v>
      </c>
      <c r="G622" s="41"/>
      <c r="H622" s="41"/>
      <c r="I622" s="228"/>
      <c r="J622" s="41"/>
      <c r="K622" s="41"/>
      <c r="L622" s="45"/>
      <c r="M622" s="229"/>
      <c r="N622" s="230"/>
      <c r="O622" s="85"/>
      <c r="P622" s="85"/>
      <c r="Q622" s="85"/>
      <c r="R622" s="85"/>
      <c r="S622" s="85"/>
      <c r="T622" s="86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T622" s="18" t="s">
        <v>173</v>
      </c>
      <c r="AU622" s="18" t="s">
        <v>85</v>
      </c>
    </row>
    <row r="623" s="13" customFormat="1">
      <c r="A623" s="13"/>
      <c r="B623" s="231"/>
      <c r="C623" s="232"/>
      <c r="D623" s="226" t="s">
        <v>175</v>
      </c>
      <c r="E623" s="233" t="s">
        <v>20</v>
      </c>
      <c r="F623" s="234" t="s">
        <v>1426</v>
      </c>
      <c r="G623" s="232"/>
      <c r="H623" s="233" t="s">
        <v>20</v>
      </c>
      <c r="I623" s="235"/>
      <c r="J623" s="232"/>
      <c r="K623" s="232"/>
      <c r="L623" s="236"/>
      <c r="M623" s="237"/>
      <c r="N623" s="238"/>
      <c r="O623" s="238"/>
      <c r="P623" s="238"/>
      <c r="Q623" s="238"/>
      <c r="R623" s="238"/>
      <c r="S623" s="238"/>
      <c r="T623" s="239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T623" s="240" t="s">
        <v>175</v>
      </c>
      <c r="AU623" s="240" t="s">
        <v>85</v>
      </c>
      <c r="AV623" s="13" t="s">
        <v>22</v>
      </c>
      <c r="AW623" s="13" t="s">
        <v>39</v>
      </c>
      <c r="AX623" s="13" t="s">
        <v>77</v>
      </c>
      <c r="AY623" s="240" t="s">
        <v>164</v>
      </c>
    </row>
    <row r="624" s="14" customFormat="1">
      <c r="A624" s="14"/>
      <c r="B624" s="241"/>
      <c r="C624" s="242"/>
      <c r="D624" s="226" t="s">
        <v>175</v>
      </c>
      <c r="E624" s="243" t="s">
        <v>20</v>
      </c>
      <c r="F624" s="244" t="s">
        <v>305</v>
      </c>
      <c r="G624" s="242"/>
      <c r="H624" s="245">
        <v>18</v>
      </c>
      <c r="I624" s="246"/>
      <c r="J624" s="242"/>
      <c r="K624" s="242"/>
      <c r="L624" s="247"/>
      <c r="M624" s="248"/>
      <c r="N624" s="249"/>
      <c r="O624" s="249"/>
      <c r="P624" s="249"/>
      <c r="Q624" s="249"/>
      <c r="R624" s="249"/>
      <c r="S624" s="249"/>
      <c r="T624" s="250"/>
      <c r="U624" s="14"/>
      <c r="V624" s="14"/>
      <c r="W624" s="14"/>
      <c r="X624" s="14"/>
      <c r="Y624" s="14"/>
      <c r="Z624" s="14"/>
      <c r="AA624" s="14"/>
      <c r="AB624" s="14"/>
      <c r="AC624" s="14"/>
      <c r="AD624" s="14"/>
      <c r="AE624" s="14"/>
      <c r="AT624" s="251" t="s">
        <v>175</v>
      </c>
      <c r="AU624" s="251" t="s">
        <v>85</v>
      </c>
      <c r="AV624" s="14" t="s">
        <v>85</v>
      </c>
      <c r="AW624" s="14" t="s">
        <v>39</v>
      </c>
      <c r="AX624" s="14" t="s">
        <v>22</v>
      </c>
      <c r="AY624" s="251" t="s">
        <v>164</v>
      </c>
    </row>
    <row r="625" s="2" customFormat="1" ht="14.4" customHeight="1">
      <c r="A625" s="39"/>
      <c r="B625" s="40"/>
      <c r="C625" s="213" t="s">
        <v>808</v>
      </c>
      <c r="D625" s="213" t="s">
        <v>166</v>
      </c>
      <c r="E625" s="214" t="s">
        <v>1586</v>
      </c>
      <c r="F625" s="215" t="s">
        <v>1587</v>
      </c>
      <c r="G625" s="216" t="s">
        <v>401</v>
      </c>
      <c r="H625" s="217">
        <v>50</v>
      </c>
      <c r="I625" s="218"/>
      <c r="J625" s="219">
        <f>ROUND(I625*H625,2)</f>
        <v>0</v>
      </c>
      <c r="K625" s="215" t="s">
        <v>170</v>
      </c>
      <c r="L625" s="45"/>
      <c r="M625" s="220" t="s">
        <v>20</v>
      </c>
      <c r="N625" s="221" t="s">
        <v>48</v>
      </c>
      <c r="O625" s="85"/>
      <c r="P625" s="222">
        <f>O625*H625</f>
        <v>0</v>
      </c>
      <c r="Q625" s="222">
        <v>0</v>
      </c>
      <c r="R625" s="222">
        <f>Q625*H625</f>
        <v>0</v>
      </c>
      <c r="S625" s="222">
        <v>0.19400000000000001</v>
      </c>
      <c r="T625" s="223">
        <f>S625*H625</f>
        <v>9.7000000000000011</v>
      </c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R625" s="224" t="s">
        <v>171</v>
      </c>
      <c r="AT625" s="224" t="s">
        <v>166</v>
      </c>
      <c r="AU625" s="224" t="s">
        <v>85</v>
      </c>
      <c r="AY625" s="18" t="s">
        <v>164</v>
      </c>
      <c r="BE625" s="225">
        <f>IF(N625="základní",J625,0)</f>
        <v>0</v>
      </c>
      <c r="BF625" s="225">
        <f>IF(N625="snížená",J625,0)</f>
        <v>0</v>
      </c>
      <c r="BG625" s="225">
        <f>IF(N625="zákl. přenesená",J625,0)</f>
        <v>0</v>
      </c>
      <c r="BH625" s="225">
        <f>IF(N625="sníž. přenesená",J625,0)</f>
        <v>0</v>
      </c>
      <c r="BI625" s="225">
        <f>IF(N625="nulová",J625,0)</f>
        <v>0</v>
      </c>
      <c r="BJ625" s="18" t="s">
        <v>22</v>
      </c>
      <c r="BK625" s="225">
        <f>ROUND(I625*H625,2)</f>
        <v>0</v>
      </c>
      <c r="BL625" s="18" t="s">
        <v>171</v>
      </c>
      <c r="BM625" s="224" t="s">
        <v>1588</v>
      </c>
    </row>
    <row r="626" s="2" customFormat="1">
      <c r="A626" s="39"/>
      <c r="B626" s="40"/>
      <c r="C626" s="41"/>
      <c r="D626" s="226" t="s">
        <v>173</v>
      </c>
      <c r="E626" s="41"/>
      <c r="F626" s="227" t="s">
        <v>1589</v>
      </c>
      <c r="G626" s="41"/>
      <c r="H626" s="41"/>
      <c r="I626" s="228"/>
      <c r="J626" s="41"/>
      <c r="K626" s="41"/>
      <c r="L626" s="45"/>
      <c r="M626" s="229"/>
      <c r="N626" s="230"/>
      <c r="O626" s="85"/>
      <c r="P626" s="85"/>
      <c r="Q626" s="85"/>
      <c r="R626" s="85"/>
      <c r="S626" s="85"/>
      <c r="T626" s="86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T626" s="18" t="s">
        <v>173</v>
      </c>
      <c r="AU626" s="18" t="s">
        <v>85</v>
      </c>
    </row>
    <row r="627" s="13" customFormat="1">
      <c r="A627" s="13"/>
      <c r="B627" s="231"/>
      <c r="C627" s="232"/>
      <c r="D627" s="226" t="s">
        <v>175</v>
      </c>
      <c r="E627" s="233" t="s">
        <v>20</v>
      </c>
      <c r="F627" s="234" t="s">
        <v>267</v>
      </c>
      <c r="G627" s="232"/>
      <c r="H627" s="233" t="s">
        <v>20</v>
      </c>
      <c r="I627" s="235"/>
      <c r="J627" s="232"/>
      <c r="K627" s="232"/>
      <c r="L627" s="236"/>
      <c r="M627" s="237"/>
      <c r="N627" s="238"/>
      <c r="O627" s="238"/>
      <c r="P627" s="238"/>
      <c r="Q627" s="238"/>
      <c r="R627" s="238"/>
      <c r="S627" s="238"/>
      <c r="T627" s="239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40" t="s">
        <v>175</v>
      </c>
      <c r="AU627" s="240" t="s">
        <v>85</v>
      </c>
      <c r="AV627" s="13" t="s">
        <v>22</v>
      </c>
      <c r="AW627" s="13" t="s">
        <v>39</v>
      </c>
      <c r="AX627" s="13" t="s">
        <v>77</v>
      </c>
      <c r="AY627" s="240" t="s">
        <v>164</v>
      </c>
    </row>
    <row r="628" s="14" customFormat="1">
      <c r="A628" s="14"/>
      <c r="B628" s="241"/>
      <c r="C628" s="242"/>
      <c r="D628" s="226" t="s">
        <v>175</v>
      </c>
      <c r="E628" s="243" t="s">
        <v>20</v>
      </c>
      <c r="F628" s="244" t="s">
        <v>539</v>
      </c>
      <c r="G628" s="242"/>
      <c r="H628" s="245">
        <v>50</v>
      </c>
      <c r="I628" s="246"/>
      <c r="J628" s="242"/>
      <c r="K628" s="242"/>
      <c r="L628" s="247"/>
      <c r="M628" s="248"/>
      <c r="N628" s="249"/>
      <c r="O628" s="249"/>
      <c r="P628" s="249"/>
      <c r="Q628" s="249"/>
      <c r="R628" s="249"/>
      <c r="S628" s="249"/>
      <c r="T628" s="250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51" t="s">
        <v>175</v>
      </c>
      <c r="AU628" s="251" t="s">
        <v>85</v>
      </c>
      <c r="AV628" s="14" t="s">
        <v>85</v>
      </c>
      <c r="AW628" s="14" t="s">
        <v>39</v>
      </c>
      <c r="AX628" s="14" t="s">
        <v>22</v>
      </c>
      <c r="AY628" s="251" t="s">
        <v>164</v>
      </c>
    </row>
    <row r="629" s="2" customFormat="1" ht="14.4" customHeight="1">
      <c r="A629" s="39"/>
      <c r="B629" s="40"/>
      <c r="C629" s="213" t="s">
        <v>813</v>
      </c>
      <c r="D629" s="213" t="s">
        <v>166</v>
      </c>
      <c r="E629" s="214" t="s">
        <v>678</v>
      </c>
      <c r="F629" s="215" t="s">
        <v>679</v>
      </c>
      <c r="G629" s="216" t="s">
        <v>169</v>
      </c>
      <c r="H629" s="217">
        <v>300</v>
      </c>
      <c r="I629" s="218"/>
      <c r="J629" s="219">
        <f>ROUND(I629*H629,2)</f>
        <v>0</v>
      </c>
      <c r="K629" s="215" t="s">
        <v>170</v>
      </c>
      <c r="L629" s="45"/>
      <c r="M629" s="220" t="s">
        <v>20</v>
      </c>
      <c r="N629" s="221" t="s">
        <v>48</v>
      </c>
      <c r="O629" s="85"/>
      <c r="P629" s="222">
        <f>O629*H629</f>
        <v>0</v>
      </c>
      <c r="Q629" s="222">
        <v>0</v>
      </c>
      <c r="R629" s="222">
        <f>Q629*H629</f>
        <v>0</v>
      </c>
      <c r="S629" s="222">
        <v>0.02</v>
      </c>
      <c r="T629" s="223">
        <f>S629*H629</f>
        <v>6</v>
      </c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R629" s="224" t="s">
        <v>171</v>
      </c>
      <c r="AT629" s="224" t="s">
        <v>166</v>
      </c>
      <c r="AU629" s="224" t="s">
        <v>85</v>
      </c>
      <c r="AY629" s="18" t="s">
        <v>164</v>
      </c>
      <c r="BE629" s="225">
        <f>IF(N629="základní",J629,0)</f>
        <v>0</v>
      </c>
      <c r="BF629" s="225">
        <f>IF(N629="snížená",J629,0)</f>
        <v>0</v>
      </c>
      <c r="BG629" s="225">
        <f>IF(N629="zákl. přenesená",J629,0)</f>
        <v>0</v>
      </c>
      <c r="BH629" s="225">
        <f>IF(N629="sníž. přenesená",J629,0)</f>
        <v>0</v>
      </c>
      <c r="BI629" s="225">
        <f>IF(N629="nulová",J629,0)</f>
        <v>0</v>
      </c>
      <c r="BJ629" s="18" t="s">
        <v>22</v>
      </c>
      <c r="BK629" s="225">
        <f>ROUND(I629*H629,2)</f>
        <v>0</v>
      </c>
      <c r="BL629" s="18" t="s">
        <v>171</v>
      </c>
      <c r="BM629" s="224" t="s">
        <v>1590</v>
      </c>
    </row>
    <row r="630" s="2" customFormat="1">
      <c r="A630" s="39"/>
      <c r="B630" s="40"/>
      <c r="C630" s="41"/>
      <c r="D630" s="226" t="s">
        <v>173</v>
      </c>
      <c r="E630" s="41"/>
      <c r="F630" s="227" t="s">
        <v>681</v>
      </c>
      <c r="G630" s="41"/>
      <c r="H630" s="41"/>
      <c r="I630" s="228"/>
      <c r="J630" s="41"/>
      <c r="K630" s="41"/>
      <c r="L630" s="45"/>
      <c r="M630" s="229"/>
      <c r="N630" s="230"/>
      <c r="O630" s="85"/>
      <c r="P630" s="85"/>
      <c r="Q630" s="85"/>
      <c r="R630" s="85"/>
      <c r="S630" s="85"/>
      <c r="T630" s="86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T630" s="18" t="s">
        <v>173</v>
      </c>
      <c r="AU630" s="18" t="s">
        <v>85</v>
      </c>
    </row>
    <row r="631" s="13" customFormat="1">
      <c r="A631" s="13"/>
      <c r="B631" s="231"/>
      <c r="C631" s="232"/>
      <c r="D631" s="226" t="s">
        <v>175</v>
      </c>
      <c r="E631" s="233" t="s">
        <v>20</v>
      </c>
      <c r="F631" s="234" t="s">
        <v>1591</v>
      </c>
      <c r="G631" s="232"/>
      <c r="H631" s="233" t="s">
        <v>20</v>
      </c>
      <c r="I631" s="235"/>
      <c r="J631" s="232"/>
      <c r="K631" s="232"/>
      <c r="L631" s="236"/>
      <c r="M631" s="237"/>
      <c r="N631" s="238"/>
      <c r="O631" s="238"/>
      <c r="P631" s="238"/>
      <c r="Q631" s="238"/>
      <c r="R631" s="238"/>
      <c r="S631" s="238"/>
      <c r="T631" s="239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0" t="s">
        <v>175</v>
      </c>
      <c r="AU631" s="240" t="s">
        <v>85</v>
      </c>
      <c r="AV631" s="13" t="s">
        <v>22</v>
      </c>
      <c r="AW631" s="13" t="s">
        <v>39</v>
      </c>
      <c r="AX631" s="13" t="s">
        <v>77</v>
      </c>
      <c r="AY631" s="240" t="s">
        <v>164</v>
      </c>
    </row>
    <row r="632" s="14" customFormat="1">
      <c r="A632" s="14"/>
      <c r="B632" s="241"/>
      <c r="C632" s="242"/>
      <c r="D632" s="226" t="s">
        <v>175</v>
      </c>
      <c r="E632" s="243" t="s">
        <v>20</v>
      </c>
      <c r="F632" s="244" t="s">
        <v>1000</v>
      </c>
      <c r="G632" s="242"/>
      <c r="H632" s="245">
        <v>300</v>
      </c>
      <c r="I632" s="246"/>
      <c r="J632" s="242"/>
      <c r="K632" s="242"/>
      <c r="L632" s="247"/>
      <c r="M632" s="248"/>
      <c r="N632" s="249"/>
      <c r="O632" s="249"/>
      <c r="P632" s="249"/>
      <c r="Q632" s="249"/>
      <c r="R632" s="249"/>
      <c r="S632" s="249"/>
      <c r="T632" s="250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51" t="s">
        <v>175</v>
      </c>
      <c r="AU632" s="251" t="s">
        <v>85</v>
      </c>
      <c r="AV632" s="14" t="s">
        <v>85</v>
      </c>
      <c r="AW632" s="14" t="s">
        <v>39</v>
      </c>
      <c r="AX632" s="14" t="s">
        <v>22</v>
      </c>
      <c r="AY632" s="251" t="s">
        <v>164</v>
      </c>
    </row>
    <row r="633" s="2" customFormat="1" ht="14.4" customHeight="1">
      <c r="A633" s="39"/>
      <c r="B633" s="40"/>
      <c r="C633" s="213" t="s">
        <v>820</v>
      </c>
      <c r="D633" s="213" t="s">
        <v>166</v>
      </c>
      <c r="E633" s="214" t="s">
        <v>609</v>
      </c>
      <c r="F633" s="215" t="s">
        <v>1592</v>
      </c>
      <c r="G633" s="216" t="s">
        <v>169</v>
      </c>
      <c r="H633" s="217">
        <v>28.530000000000001</v>
      </c>
      <c r="I633" s="218"/>
      <c r="J633" s="219">
        <f>ROUND(I633*H633,2)</f>
        <v>0</v>
      </c>
      <c r="K633" s="215" t="s">
        <v>20</v>
      </c>
      <c r="L633" s="45"/>
      <c r="M633" s="220" t="s">
        <v>20</v>
      </c>
      <c r="N633" s="221" t="s">
        <v>48</v>
      </c>
      <c r="O633" s="85"/>
      <c r="P633" s="222">
        <f>O633*H633</f>
        <v>0</v>
      </c>
      <c r="Q633" s="222">
        <v>0.00116</v>
      </c>
      <c r="R633" s="222">
        <f>Q633*H633</f>
        <v>0.033094800000000001</v>
      </c>
      <c r="S633" s="222">
        <v>0</v>
      </c>
      <c r="T633" s="223">
        <f>S633*H633</f>
        <v>0</v>
      </c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R633" s="224" t="s">
        <v>171</v>
      </c>
      <c r="AT633" s="224" t="s">
        <v>166</v>
      </c>
      <c r="AU633" s="224" t="s">
        <v>85</v>
      </c>
      <c r="AY633" s="18" t="s">
        <v>164</v>
      </c>
      <c r="BE633" s="225">
        <f>IF(N633="základní",J633,0)</f>
        <v>0</v>
      </c>
      <c r="BF633" s="225">
        <f>IF(N633="snížená",J633,0)</f>
        <v>0</v>
      </c>
      <c r="BG633" s="225">
        <f>IF(N633="zákl. přenesená",J633,0)</f>
        <v>0</v>
      </c>
      <c r="BH633" s="225">
        <f>IF(N633="sníž. přenesená",J633,0)</f>
        <v>0</v>
      </c>
      <c r="BI633" s="225">
        <f>IF(N633="nulová",J633,0)</f>
        <v>0</v>
      </c>
      <c r="BJ633" s="18" t="s">
        <v>22</v>
      </c>
      <c r="BK633" s="225">
        <f>ROUND(I633*H633,2)</f>
        <v>0</v>
      </c>
      <c r="BL633" s="18" t="s">
        <v>171</v>
      </c>
      <c r="BM633" s="224" t="s">
        <v>1593</v>
      </c>
    </row>
    <row r="634" s="2" customFormat="1">
      <c r="A634" s="39"/>
      <c r="B634" s="40"/>
      <c r="C634" s="41"/>
      <c r="D634" s="226" t="s">
        <v>173</v>
      </c>
      <c r="E634" s="41"/>
      <c r="F634" s="227" t="s">
        <v>1592</v>
      </c>
      <c r="G634" s="41"/>
      <c r="H634" s="41"/>
      <c r="I634" s="228"/>
      <c r="J634" s="41"/>
      <c r="K634" s="41"/>
      <c r="L634" s="45"/>
      <c r="M634" s="229"/>
      <c r="N634" s="230"/>
      <c r="O634" s="85"/>
      <c r="P634" s="85"/>
      <c r="Q634" s="85"/>
      <c r="R634" s="85"/>
      <c r="S634" s="85"/>
      <c r="T634" s="86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T634" s="18" t="s">
        <v>173</v>
      </c>
      <c r="AU634" s="18" t="s">
        <v>85</v>
      </c>
    </row>
    <row r="635" s="13" customFormat="1">
      <c r="A635" s="13"/>
      <c r="B635" s="231"/>
      <c r="C635" s="232"/>
      <c r="D635" s="226" t="s">
        <v>175</v>
      </c>
      <c r="E635" s="233" t="s">
        <v>20</v>
      </c>
      <c r="F635" s="234" t="s">
        <v>1594</v>
      </c>
      <c r="G635" s="232"/>
      <c r="H635" s="233" t="s">
        <v>20</v>
      </c>
      <c r="I635" s="235"/>
      <c r="J635" s="232"/>
      <c r="K635" s="232"/>
      <c r="L635" s="236"/>
      <c r="M635" s="237"/>
      <c r="N635" s="238"/>
      <c r="O635" s="238"/>
      <c r="P635" s="238"/>
      <c r="Q635" s="238"/>
      <c r="R635" s="238"/>
      <c r="S635" s="238"/>
      <c r="T635" s="239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40" t="s">
        <v>175</v>
      </c>
      <c r="AU635" s="240" t="s">
        <v>85</v>
      </c>
      <c r="AV635" s="13" t="s">
        <v>22</v>
      </c>
      <c r="AW635" s="13" t="s">
        <v>39</v>
      </c>
      <c r="AX635" s="13" t="s">
        <v>77</v>
      </c>
      <c r="AY635" s="240" t="s">
        <v>164</v>
      </c>
    </row>
    <row r="636" s="14" customFormat="1">
      <c r="A636" s="14"/>
      <c r="B636" s="241"/>
      <c r="C636" s="242"/>
      <c r="D636" s="226" t="s">
        <v>175</v>
      </c>
      <c r="E636" s="243" t="s">
        <v>20</v>
      </c>
      <c r="F636" s="244" t="s">
        <v>1595</v>
      </c>
      <c r="G636" s="242"/>
      <c r="H636" s="245">
        <v>14.381</v>
      </c>
      <c r="I636" s="246"/>
      <c r="J636" s="242"/>
      <c r="K636" s="242"/>
      <c r="L636" s="247"/>
      <c r="M636" s="248"/>
      <c r="N636" s="249"/>
      <c r="O636" s="249"/>
      <c r="P636" s="249"/>
      <c r="Q636" s="249"/>
      <c r="R636" s="249"/>
      <c r="S636" s="249"/>
      <c r="T636" s="250"/>
      <c r="U636" s="14"/>
      <c r="V636" s="14"/>
      <c r="W636" s="14"/>
      <c r="X636" s="14"/>
      <c r="Y636" s="14"/>
      <c r="Z636" s="14"/>
      <c r="AA636" s="14"/>
      <c r="AB636" s="14"/>
      <c r="AC636" s="14"/>
      <c r="AD636" s="14"/>
      <c r="AE636" s="14"/>
      <c r="AT636" s="251" t="s">
        <v>175</v>
      </c>
      <c r="AU636" s="251" t="s">
        <v>85</v>
      </c>
      <c r="AV636" s="14" t="s">
        <v>85</v>
      </c>
      <c r="AW636" s="14" t="s">
        <v>39</v>
      </c>
      <c r="AX636" s="14" t="s">
        <v>77</v>
      </c>
      <c r="AY636" s="251" t="s">
        <v>164</v>
      </c>
    </row>
    <row r="637" s="14" customFormat="1">
      <c r="A637" s="14"/>
      <c r="B637" s="241"/>
      <c r="C637" s="242"/>
      <c r="D637" s="226" t="s">
        <v>175</v>
      </c>
      <c r="E637" s="243" t="s">
        <v>20</v>
      </c>
      <c r="F637" s="244" t="s">
        <v>1596</v>
      </c>
      <c r="G637" s="242"/>
      <c r="H637" s="245">
        <v>14.148999999999999</v>
      </c>
      <c r="I637" s="246"/>
      <c r="J637" s="242"/>
      <c r="K637" s="242"/>
      <c r="L637" s="247"/>
      <c r="M637" s="248"/>
      <c r="N637" s="249"/>
      <c r="O637" s="249"/>
      <c r="P637" s="249"/>
      <c r="Q637" s="249"/>
      <c r="R637" s="249"/>
      <c r="S637" s="249"/>
      <c r="T637" s="250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51" t="s">
        <v>175</v>
      </c>
      <c r="AU637" s="251" t="s">
        <v>85</v>
      </c>
      <c r="AV637" s="14" t="s">
        <v>85</v>
      </c>
      <c r="AW637" s="14" t="s">
        <v>39</v>
      </c>
      <c r="AX637" s="14" t="s">
        <v>77</v>
      </c>
      <c r="AY637" s="251" t="s">
        <v>164</v>
      </c>
    </row>
    <row r="638" s="15" customFormat="1">
      <c r="A638" s="15"/>
      <c r="B638" s="252"/>
      <c r="C638" s="253"/>
      <c r="D638" s="226" t="s">
        <v>175</v>
      </c>
      <c r="E638" s="254" t="s">
        <v>20</v>
      </c>
      <c r="F638" s="255" t="s">
        <v>225</v>
      </c>
      <c r="G638" s="253"/>
      <c r="H638" s="256">
        <v>28.530000000000001</v>
      </c>
      <c r="I638" s="257"/>
      <c r="J638" s="253"/>
      <c r="K638" s="253"/>
      <c r="L638" s="258"/>
      <c r="M638" s="259"/>
      <c r="N638" s="260"/>
      <c r="O638" s="260"/>
      <c r="P638" s="260"/>
      <c r="Q638" s="260"/>
      <c r="R638" s="260"/>
      <c r="S638" s="260"/>
      <c r="T638" s="261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T638" s="262" t="s">
        <v>175</v>
      </c>
      <c r="AU638" s="262" t="s">
        <v>85</v>
      </c>
      <c r="AV638" s="15" t="s">
        <v>171</v>
      </c>
      <c r="AW638" s="15" t="s">
        <v>39</v>
      </c>
      <c r="AX638" s="15" t="s">
        <v>22</v>
      </c>
      <c r="AY638" s="262" t="s">
        <v>164</v>
      </c>
    </row>
    <row r="639" s="12" customFormat="1" ht="20.88" customHeight="1">
      <c r="A639" s="12"/>
      <c r="B639" s="197"/>
      <c r="C639" s="198"/>
      <c r="D639" s="199" t="s">
        <v>76</v>
      </c>
      <c r="E639" s="211" t="s">
        <v>793</v>
      </c>
      <c r="F639" s="211" t="s">
        <v>1597</v>
      </c>
      <c r="G639" s="198"/>
      <c r="H639" s="198"/>
      <c r="I639" s="201"/>
      <c r="J639" s="212">
        <f>BK639</f>
        <v>0</v>
      </c>
      <c r="K639" s="198"/>
      <c r="L639" s="203"/>
      <c r="M639" s="204"/>
      <c r="N639" s="205"/>
      <c r="O639" s="205"/>
      <c r="P639" s="206">
        <f>SUM(P640:P646)</f>
        <v>0</v>
      </c>
      <c r="Q639" s="205"/>
      <c r="R639" s="206">
        <f>SUM(R640:R646)</f>
        <v>0.64129999999999998</v>
      </c>
      <c r="S639" s="205"/>
      <c r="T639" s="207">
        <f>SUM(T640:T646)</f>
        <v>0</v>
      </c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R639" s="208" t="s">
        <v>22</v>
      </c>
      <c r="AT639" s="209" t="s">
        <v>76</v>
      </c>
      <c r="AU639" s="209" t="s">
        <v>85</v>
      </c>
      <c r="AY639" s="208" t="s">
        <v>164</v>
      </c>
      <c r="BK639" s="210">
        <f>SUM(BK640:BK646)</f>
        <v>0</v>
      </c>
    </row>
    <row r="640" s="2" customFormat="1" ht="24.15" customHeight="1">
      <c r="A640" s="39"/>
      <c r="B640" s="40"/>
      <c r="C640" s="213" t="s">
        <v>828</v>
      </c>
      <c r="D640" s="213" t="s">
        <v>166</v>
      </c>
      <c r="E640" s="214" t="s">
        <v>613</v>
      </c>
      <c r="F640" s="215" t="s">
        <v>1598</v>
      </c>
      <c r="G640" s="216" t="s">
        <v>401</v>
      </c>
      <c r="H640" s="217">
        <v>24.199999999999999</v>
      </c>
      <c r="I640" s="218"/>
      <c r="J640" s="219">
        <f>ROUND(I640*H640,2)</f>
        <v>0</v>
      </c>
      <c r="K640" s="215" t="s">
        <v>20</v>
      </c>
      <c r="L640" s="45"/>
      <c r="M640" s="220" t="s">
        <v>20</v>
      </c>
      <c r="N640" s="221" t="s">
        <v>48</v>
      </c>
      <c r="O640" s="85"/>
      <c r="P640" s="222">
        <f>O640*H640</f>
        <v>0</v>
      </c>
      <c r="Q640" s="222">
        <v>0.026499999999999999</v>
      </c>
      <c r="R640" s="222">
        <f>Q640*H640</f>
        <v>0.64129999999999998</v>
      </c>
      <c r="S640" s="222">
        <v>0</v>
      </c>
      <c r="T640" s="223">
        <f>S640*H640</f>
        <v>0</v>
      </c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R640" s="224" t="s">
        <v>171</v>
      </c>
      <c r="AT640" s="224" t="s">
        <v>166</v>
      </c>
      <c r="AU640" s="224" t="s">
        <v>186</v>
      </c>
      <c r="AY640" s="18" t="s">
        <v>164</v>
      </c>
      <c r="BE640" s="225">
        <f>IF(N640="základní",J640,0)</f>
        <v>0</v>
      </c>
      <c r="BF640" s="225">
        <f>IF(N640="snížená",J640,0)</f>
        <v>0</v>
      </c>
      <c r="BG640" s="225">
        <f>IF(N640="zákl. přenesená",J640,0)</f>
        <v>0</v>
      </c>
      <c r="BH640" s="225">
        <f>IF(N640="sníž. přenesená",J640,0)</f>
        <v>0</v>
      </c>
      <c r="BI640" s="225">
        <f>IF(N640="nulová",J640,0)</f>
        <v>0</v>
      </c>
      <c r="BJ640" s="18" t="s">
        <v>22</v>
      </c>
      <c r="BK640" s="225">
        <f>ROUND(I640*H640,2)</f>
        <v>0</v>
      </c>
      <c r="BL640" s="18" t="s">
        <v>171</v>
      </c>
      <c r="BM640" s="224" t="s">
        <v>1599</v>
      </c>
    </row>
    <row r="641" s="2" customFormat="1">
      <c r="A641" s="39"/>
      <c r="B641" s="40"/>
      <c r="C641" s="41"/>
      <c r="D641" s="226" t="s">
        <v>173</v>
      </c>
      <c r="E641" s="41"/>
      <c r="F641" s="227" t="s">
        <v>1600</v>
      </c>
      <c r="G641" s="41"/>
      <c r="H641" s="41"/>
      <c r="I641" s="228"/>
      <c r="J641" s="41"/>
      <c r="K641" s="41"/>
      <c r="L641" s="45"/>
      <c r="M641" s="229"/>
      <c r="N641" s="230"/>
      <c r="O641" s="85"/>
      <c r="P641" s="85"/>
      <c r="Q641" s="85"/>
      <c r="R641" s="85"/>
      <c r="S641" s="85"/>
      <c r="T641" s="86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T641" s="18" t="s">
        <v>173</v>
      </c>
      <c r="AU641" s="18" t="s">
        <v>186</v>
      </c>
    </row>
    <row r="642" s="13" customFormat="1">
      <c r="A642" s="13"/>
      <c r="B642" s="231"/>
      <c r="C642" s="232"/>
      <c r="D642" s="226" t="s">
        <v>175</v>
      </c>
      <c r="E642" s="233" t="s">
        <v>20</v>
      </c>
      <c r="F642" s="234" t="s">
        <v>1601</v>
      </c>
      <c r="G642" s="232"/>
      <c r="H642" s="233" t="s">
        <v>20</v>
      </c>
      <c r="I642" s="235"/>
      <c r="J642" s="232"/>
      <c r="K642" s="232"/>
      <c r="L642" s="236"/>
      <c r="M642" s="237"/>
      <c r="N642" s="238"/>
      <c r="O642" s="238"/>
      <c r="P642" s="238"/>
      <c r="Q642" s="238"/>
      <c r="R642" s="238"/>
      <c r="S642" s="238"/>
      <c r="T642" s="239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T642" s="240" t="s">
        <v>175</v>
      </c>
      <c r="AU642" s="240" t="s">
        <v>186</v>
      </c>
      <c r="AV642" s="13" t="s">
        <v>22</v>
      </c>
      <c r="AW642" s="13" t="s">
        <v>39</v>
      </c>
      <c r="AX642" s="13" t="s">
        <v>77</v>
      </c>
      <c r="AY642" s="240" t="s">
        <v>164</v>
      </c>
    </row>
    <row r="643" s="14" customFormat="1">
      <c r="A643" s="14"/>
      <c r="B643" s="241"/>
      <c r="C643" s="242"/>
      <c r="D643" s="226" t="s">
        <v>175</v>
      </c>
      <c r="E643" s="243" t="s">
        <v>20</v>
      </c>
      <c r="F643" s="244" t="s">
        <v>1602</v>
      </c>
      <c r="G643" s="242"/>
      <c r="H643" s="245">
        <v>8.8000000000000007</v>
      </c>
      <c r="I643" s="246"/>
      <c r="J643" s="242"/>
      <c r="K643" s="242"/>
      <c r="L643" s="247"/>
      <c r="M643" s="248"/>
      <c r="N643" s="249"/>
      <c r="O643" s="249"/>
      <c r="P643" s="249"/>
      <c r="Q643" s="249"/>
      <c r="R643" s="249"/>
      <c r="S643" s="249"/>
      <c r="T643" s="250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51" t="s">
        <v>175</v>
      </c>
      <c r="AU643" s="251" t="s">
        <v>186</v>
      </c>
      <c r="AV643" s="14" t="s">
        <v>85</v>
      </c>
      <c r="AW643" s="14" t="s">
        <v>39</v>
      </c>
      <c r="AX643" s="14" t="s">
        <v>77</v>
      </c>
      <c r="AY643" s="251" t="s">
        <v>164</v>
      </c>
    </row>
    <row r="644" s="13" customFormat="1">
      <c r="A644" s="13"/>
      <c r="B644" s="231"/>
      <c r="C644" s="232"/>
      <c r="D644" s="226" t="s">
        <v>175</v>
      </c>
      <c r="E644" s="233" t="s">
        <v>20</v>
      </c>
      <c r="F644" s="234" t="s">
        <v>1362</v>
      </c>
      <c r="G644" s="232"/>
      <c r="H644" s="233" t="s">
        <v>20</v>
      </c>
      <c r="I644" s="235"/>
      <c r="J644" s="232"/>
      <c r="K644" s="232"/>
      <c r="L644" s="236"/>
      <c r="M644" s="237"/>
      <c r="N644" s="238"/>
      <c r="O644" s="238"/>
      <c r="P644" s="238"/>
      <c r="Q644" s="238"/>
      <c r="R644" s="238"/>
      <c r="S644" s="238"/>
      <c r="T644" s="239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T644" s="240" t="s">
        <v>175</v>
      </c>
      <c r="AU644" s="240" t="s">
        <v>186</v>
      </c>
      <c r="AV644" s="13" t="s">
        <v>22</v>
      </c>
      <c r="AW644" s="13" t="s">
        <v>39</v>
      </c>
      <c r="AX644" s="13" t="s">
        <v>77</v>
      </c>
      <c r="AY644" s="240" t="s">
        <v>164</v>
      </c>
    </row>
    <row r="645" s="14" customFormat="1">
      <c r="A645" s="14"/>
      <c r="B645" s="241"/>
      <c r="C645" s="242"/>
      <c r="D645" s="226" t="s">
        <v>175</v>
      </c>
      <c r="E645" s="243" t="s">
        <v>20</v>
      </c>
      <c r="F645" s="244" t="s">
        <v>1603</v>
      </c>
      <c r="G645" s="242"/>
      <c r="H645" s="245">
        <v>15.4</v>
      </c>
      <c r="I645" s="246"/>
      <c r="J645" s="242"/>
      <c r="K645" s="242"/>
      <c r="L645" s="247"/>
      <c r="M645" s="248"/>
      <c r="N645" s="249"/>
      <c r="O645" s="249"/>
      <c r="P645" s="249"/>
      <c r="Q645" s="249"/>
      <c r="R645" s="249"/>
      <c r="S645" s="249"/>
      <c r="T645" s="250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51" t="s">
        <v>175</v>
      </c>
      <c r="AU645" s="251" t="s">
        <v>186</v>
      </c>
      <c r="AV645" s="14" t="s">
        <v>85</v>
      </c>
      <c r="AW645" s="14" t="s">
        <v>39</v>
      </c>
      <c r="AX645" s="14" t="s">
        <v>77</v>
      </c>
      <c r="AY645" s="251" t="s">
        <v>164</v>
      </c>
    </row>
    <row r="646" s="15" customFormat="1">
      <c r="A646" s="15"/>
      <c r="B646" s="252"/>
      <c r="C646" s="253"/>
      <c r="D646" s="226" t="s">
        <v>175</v>
      </c>
      <c r="E646" s="254" t="s">
        <v>20</v>
      </c>
      <c r="F646" s="255" t="s">
        <v>225</v>
      </c>
      <c r="G646" s="253"/>
      <c r="H646" s="256">
        <v>24.199999999999999</v>
      </c>
      <c r="I646" s="257"/>
      <c r="J646" s="253"/>
      <c r="K646" s="253"/>
      <c r="L646" s="258"/>
      <c r="M646" s="259"/>
      <c r="N646" s="260"/>
      <c r="O646" s="260"/>
      <c r="P646" s="260"/>
      <c r="Q646" s="260"/>
      <c r="R646" s="260"/>
      <c r="S646" s="260"/>
      <c r="T646" s="261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T646" s="262" t="s">
        <v>175</v>
      </c>
      <c r="AU646" s="262" t="s">
        <v>186</v>
      </c>
      <c r="AV646" s="15" t="s">
        <v>171</v>
      </c>
      <c r="AW646" s="15" t="s">
        <v>39</v>
      </c>
      <c r="AX646" s="15" t="s">
        <v>22</v>
      </c>
      <c r="AY646" s="262" t="s">
        <v>164</v>
      </c>
    </row>
    <row r="647" s="12" customFormat="1" ht="22.8" customHeight="1">
      <c r="A647" s="12"/>
      <c r="B647" s="197"/>
      <c r="C647" s="198"/>
      <c r="D647" s="199" t="s">
        <v>76</v>
      </c>
      <c r="E647" s="211" t="s">
        <v>709</v>
      </c>
      <c r="F647" s="211" t="s">
        <v>710</v>
      </c>
      <c r="G647" s="198"/>
      <c r="H647" s="198"/>
      <c r="I647" s="201"/>
      <c r="J647" s="212">
        <f>BK647</f>
        <v>0</v>
      </c>
      <c r="K647" s="198"/>
      <c r="L647" s="203"/>
      <c r="M647" s="204"/>
      <c r="N647" s="205"/>
      <c r="O647" s="205"/>
      <c r="P647" s="206">
        <f>SUM(P648:P651)</f>
        <v>0</v>
      </c>
      <c r="Q647" s="205"/>
      <c r="R647" s="206">
        <f>SUM(R648:R651)</f>
        <v>0</v>
      </c>
      <c r="S647" s="205"/>
      <c r="T647" s="207">
        <f>SUM(T648:T651)</f>
        <v>0</v>
      </c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R647" s="208" t="s">
        <v>22</v>
      </c>
      <c r="AT647" s="209" t="s">
        <v>76</v>
      </c>
      <c r="AU647" s="209" t="s">
        <v>22</v>
      </c>
      <c r="AY647" s="208" t="s">
        <v>164</v>
      </c>
      <c r="BK647" s="210">
        <f>SUM(BK648:BK651)</f>
        <v>0</v>
      </c>
    </row>
    <row r="648" s="2" customFormat="1" ht="14.4" customHeight="1">
      <c r="A648" s="39"/>
      <c r="B648" s="40"/>
      <c r="C648" s="213" t="s">
        <v>1604</v>
      </c>
      <c r="D648" s="213" t="s">
        <v>166</v>
      </c>
      <c r="E648" s="214" t="s">
        <v>712</v>
      </c>
      <c r="F648" s="215" t="s">
        <v>713</v>
      </c>
      <c r="G648" s="216" t="s">
        <v>273</v>
      </c>
      <c r="H648" s="217">
        <v>3564.5169999999998</v>
      </c>
      <c r="I648" s="218"/>
      <c r="J648" s="219">
        <f>ROUND(I648*H648,2)</f>
        <v>0</v>
      </c>
      <c r="K648" s="215" t="s">
        <v>170</v>
      </c>
      <c r="L648" s="45"/>
      <c r="M648" s="220" t="s">
        <v>20</v>
      </c>
      <c r="N648" s="221" t="s">
        <v>48</v>
      </c>
      <c r="O648" s="85"/>
      <c r="P648" s="222">
        <f>O648*H648</f>
        <v>0</v>
      </c>
      <c r="Q648" s="222">
        <v>0</v>
      </c>
      <c r="R648" s="222">
        <f>Q648*H648</f>
        <v>0</v>
      </c>
      <c r="S648" s="222">
        <v>0</v>
      </c>
      <c r="T648" s="223">
        <f>S648*H648</f>
        <v>0</v>
      </c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R648" s="224" t="s">
        <v>171</v>
      </c>
      <c r="AT648" s="224" t="s">
        <v>166</v>
      </c>
      <c r="AU648" s="224" t="s">
        <v>85</v>
      </c>
      <c r="AY648" s="18" t="s">
        <v>164</v>
      </c>
      <c r="BE648" s="225">
        <f>IF(N648="základní",J648,0)</f>
        <v>0</v>
      </c>
      <c r="BF648" s="225">
        <f>IF(N648="snížená",J648,0)</f>
        <v>0</v>
      </c>
      <c r="BG648" s="225">
        <f>IF(N648="zákl. přenesená",J648,0)</f>
        <v>0</v>
      </c>
      <c r="BH648" s="225">
        <f>IF(N648="sníž. přenesená",J648,0)</f>
        <v>0</v>
      </c>
      <c r="BI648" s="225">
        <f>IF(N648="nulová",J648,0)</f>
        <v>0</v>
      </c>
      <c r="BJ648" s="18" t="s">
        <v>22</v>
      </c>
      <c r="BK648" s="225">
        <f>ROUND(I648*H648,2)</f>
        <v>0</v>
      </c>
      <c r="BL648" s="18" t="s">
        <v>171</v>
      </c>
      <c r="BM648" s="224" t="s">
        <v>1605</v>
      </c>
    </row>
    <row r="649" s="2" customFormat="1">
      <c r="A649" s="39"/>
      <c r="B649" s="40"/>
      <c r="C649" s="41"/>
      <c r="D649" s="226" t="s">
        <v>173</v>
      </c>
      <c r="E649" s="41"/>
      <c r="F649" s="227" t="s">
        <v>715</v>
      </c>
      <c r="G649" s="41"/>
      <c r="H649" s="41"/>
      <c r="I649" s="228"/>
      <c r="J649" s="41"/>
      <c r="K649" s="41"/>
      <c r="L649" s="45"/>
      <c r="M649" s="229"/>
      <c r="N649" s="230"/>
      <c r="O649" s="85"/>
      <c r="P649" s="85"/>
      <c r="Q649" s="85"/>
      <c r="R649" s="85"/>
      <c r="S649" s="85"/>
      <c r="T649" s="86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T649" s="18" t="s">
        <v>173</v>
      </c>
      <c r="AU649" s="18" t="s">
        <v>85</v>
      </c>
    </row>
    <row r="650" s="2" customFormat="1" ht="14.4" customHeight="1">
      <c r="A650" s="39"/>
      <c r="B650" s="40"/>
      <c r="C650" s="213" t="s">
        <v>1606</v>
      </c>
      <c r="D650" s="213" t="s">
        <v>166</v>
      </c>
      <c r="E650" s="214" t="s">
        <v>1021</v>
      </c>
      <c r="F650" s="215" t="s">
        <v>1022</v>
      </c>
      <c r="G650" s="216" t="s">
        <v>273</v>
      </c>
      <c r="H650" s="217">
        <v>3564.5169999999998</v>
      </c>
      <c r="I650" s="218"/>
      <c r="J650" s="219">
        <f>ROUND(I650*H650,2)</f>
        <v>0</v>
      </c>
      <c r="K650" s="215" t="s">
        <v>170</v>
      </c>
      <c r="L650" s="45"/>
      <c r="M650" s="220" t="s">
        <v>20</v>
      </c>
      <c r="N650" s="221" t="s">
        <v>48</v>
      </c>
      <c r="O650" s="85"/>
      <c r="P650" s="222">
        <f>O650*H650</f>
        <v>0</v>
      </c>
      <c r="Q650" s="222">
        <v>0</v>
      </c>
      <c r="R650" s="222">
        <f>Q650*H650</f>
        <v>0</v>
      </c>
      <c r="S650" s="222">
        <v>0</v>
      </c>
      <c r="T650" s="223">
        <f>S650*H650</f>
        <v>0</v>
      </c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R650" s="224" t="s">
        <v>171</v>
      </c>
      <c r="AT650" s="224" t="s">
        <v>166</v>
      </c>
      <c r="AU650" s="224" t="s">
        <v>85</v>
      </c>
      <c r="AY650" s="18" t="s">
        <v>164</v>
      </c>
      <c r="BE650" s="225">
        <f>IF(N650="základní",J650,0)</f>
        <v>0</v>
      </c>
      <c r="BF650" s="225">
        <f>IF(N650="snížená",J650,0)</f>
        <v>0</v>
      </c>
      <c r="BG650" s="225">
        <f>IF(N650="zákl. přenesená",J650,0)</f>
        <v>0</v>
      </c>
      <c r="BH650" s="225">
        <f>IF(N650="sníž. přenesená",J650,0)</f>
        <v>0</v>
      </c>
      <c r="BI650" s="225">
        <f>IF(N650="nulová",J650,0)</f>
        <v>0</v>
      </c>
      <c r="BJ650" s="18" t="s">
        <v>22</v>
      </c>
      <c r="BK650" s="225">
        <f>ROUND(I650*H650,2)</f>
        <v>0</v>
      </c>
      <c r="BL650" s="18" t="s">
        <v>171</v>
      </c>
      <c r="BM650" s="224" t="s">
        <v>1607</v>
      </c>
    </row>
    <row r="651" s="2" customFormat="1">
      <c r="A651" s="39"/>
      <c r="B651" s="40"/>
      <c r="C651" s="41"/>
      <c r="D651" s="226" t="s">
        <v>173</v>
      </c>
      <c r="E651" s="41"/>
      <c r="F651" s="227" t="s">
        <v>1024</v>
      </c>
      <c r="G651" s="41"/>
      <c r="H651" s="41"/>
      <c r="I651" s="228"/>
      <c r="J651" s="41"/>
      <c r="K651" s="41"/>
      <c r="L651" s="45"/>
      <c r="M651" s="229"/>
      <c r="N651" s="230"/>
      <c r="O651" s="85"/>
      <c r="P651" s="85"/>
      <c r="Q651" s="85"/>
      <c r="R651" s="85"/>
      <c r="S651" s="85"/>
      <c r="T651" s="86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T651" s="18" t="s">
        <v>173</v>
      </c>
      <c r="AU651" s="18" t="s">
        <v>85</v>
      </c>
    </row>
    <row r="652" s="12" customFormat="1" ht="25.92" customHeight="1">
      <c r="A652" s="12"/>
      <c r="B652" s="197"/>
      <c r="C652" s="198"/>
      <c r="D652" s="199" t="s">
        <v>76</v>
      </c>
      <c r="E652" s="200" t="s">
        <v>721</v>
      </c>
      <c r="F652" s="200" t="s">
        <v>722</v>
      </c>
      <c r="G652" s="198"/>
      <c r="H652" s="198"/>
      <c r="I652" s="201"/>
      <c r="J652" s="202">
        <f>BK652</f>
        <v>0</v>
      </c>
      <c r="K652" s="198"/>
      <c r="L652" s="203"/>
      <c r="M652" s="204"/>
      <c r="N652" s="205"/>
      <c r="O652" s="205"/>
      <c r="P652" s="206">
        <f>P653</f>
        <v>0</v>
      </c>
      <c r="Q652" s="205"/>
      <c r="R652" s="206">
        <f>R653</f>
        <v>0.042000000000000003</v>
      </c>
      <c r="S652" s="205"/>
      <c r="T652" s="207">
        <f>T653</f>
        <v>0</v>
      </c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R652" s="208" t="s">
        <v>85</v>
      </c>
      <c r="AT652" s="209" t="s">
        <v>76</v>
      </c>
      <c r="AU652" s="209" t="s">
        <v>77</v>
      </c>
      <c r="AY652" s="208" t="s">
        <v>164</v>
      </c>
      <c r="BK652" s="210">
        <f>BK653</f>
        <v>0</v>
      </c>
    </row>
    <row r="653" s="12" customFormat="1" ht="22.8" customHeight="1">
      <c r="A653" s="12"/>
      <c r="B653" s="197"/>
      <c r="C653" s="198"/>
      <c r="D653" s="199" t="s">
        <v>76</v>
      </c>
      <c r="E653" s="211" t="s">
        <v>1608</v>
      </c>
      <c r="F653" s="211" t="s">
        <v>1609</v>
      </c>
      <c r="G653" s="198"/>
      <c r="H653" s="198"/>
      <c r="I653" s="201"/>
      <c r="J653" s="212">
        <f>BK653</f>
        <v>0</v>
      </c>
      <c r="K653" s="198"/>
      <c r="L653" s="203"/>
      <c r="M653" s="204"/>
      <c r="N653" s="205"/>
      <c r="O653" s="205"/>
      <c r="P653" s="206">
        <f>SUM(P654:P661)</f>
        <v>0</v>
      </c>
      <c r="Q653" s="205"/>
      <c r="R653" s="206">
        <f>SUM(R654:R661)</f>
        <v>0.042000000000000003</v>
      </c>
      <c r="S653" s="205"/>
      <c r="T653" s="207">
        <f>SUM(T654:T661)</f>
        <v>0</v>
      </c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R653" s="208" t="s">
        <v>85</v>
      </c>
      <c r="AT653" s="209" t="s">
        <v>76</v>
      </c>
      <c r="AU653" s="209" t="s">
        <v>22</v>
      </c>
      <c r="AY653" s="208" t="s">
        <v>164</v>
      </c>
      <c r="BK653" s="210">
        <f>SUM(BK654:BK661)</f>
        <v>0</v>
      </c>
    </row>
    <row r="654" s="2" customFormat="1" ht="14.4" customHeight="1">
      <c r="A654" s="39"/>
      <c r="B654" s="40"/>
      <c r="C654" s="213" t="s">
        <v>28</v>
      </c>
      <c r="D654" s="213" t="s">
        <v>166</v>
      </c>
      <c r="E654" s="214" t="s">
        <v>1610</v>
      </c>
      <c r="F654" s="215" t="s">
        <v>1611</v>
      </c>
      <c r="G654" s="216" t="s">
        <v>169</v>
      </c>
      <c r="H654" s="217">
        <v>104.608</v>
      </c>
      <c r="I654" s="218"/>
      <c r="J654" s="219">
        <f>ROUND(I654*H654,2)</f>
        <v>0</v>
      </c>
      <c r="K654" s="215" t="s">
        <v>170</v>
      </c>
      <c r="L654" s="45"/>
      <c r="M654" s="220" t="s">
        <v>20</v>
      </c>
      <c r="N654" s="221" t="s">
        <v>48</v>
      </c>
      <c r="O654" s="85"/>
      <c r="P654" s="222">
        <f>O654*H654</f>
        <v>0</v>
      </c>
      <c r="Q654" s="222">
        <v>0</v>
      </c>
      <c r="R654" s="222">
        <f>Q654*H654</f>
        <v>0</v>
      </c>
      <c r="S654" s="222">
        <v>0</v>
      </c>
      <c r="T654" s="223">
        <f>S654*H654</f>
        <v>0</v>
      </c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R654" s="224" t="s">
        <v>291</v>
      </c>
      <c r="AT654" s="224" t="s">
        <v>166</v>
      </c>
      <c r="AU654" s="224" t="s">
        <v>85</v>
      </c>
      <c r="AY654" s="18" t="s">
        <v>164</v>
      </c>
      <c r="BE654" s="225">
        <f>IF(N654="základní",J654,0)</f>
        <v>0</v>
      </c>
      <c r="BF654" s="225">
        <f>IF(N654="snížená",J654,0)</f>
        <v>0</v>
      </c>
      <c r="BG654" s="225">
        <f>IF(N654="zákl. přenesená",J654,0)</f>
        <v>0</v>
      </c>
      <c r="BH654" s="225">
        <f>IF(N654="sníž. přenesená",J654,0)</f>
        <v>0</v>
      </c>
      <c r="BI654" s="225">
        <f>IF(N654="nulová",J654,0)</f>
        <v>0</v>
      </c>
      <c r="BJ654" s="18" t="s">
        <v>22</v>
      </c>
      <c r="BK654" s="225">
        <f>ROUND(I654*H654,2)</f>
        <v>0</v>
      </c>
      <c r="BL654" s="18" t="s">
        <v>291</v>
      </c>
      <c r="BM654" s="224" t="s">
        <v>1612</v>
      </c>
    </row>
    <row r="655" s="2" customFormat="1">
      <c r="A655" s="39"/>
      <c r="B655" s="40"/>
      <c r="C655" s="41"/>
      <c r="D655" s="226" t="s">
        <v>173</v>
      </c>
      <c r="E655" s="41"/>
      <c r="F655" s="227" t="s">
        <v>1613</v>
      </c>
      <c r="G655" s="41"/>
      <c r="H655" s="41"/>
      <c r="I655" s="228"/>
      <c r="J655" s="41"/>
      <c r="K655" s="41"/>
      <c r="L655" s="45"/>
      <c r="M655" s="229"/>
      <c r="N655" s="230"/>
      <c r="O655" s="85"/>
      <c r="P655" s="85"/>
      <c r="Q655" s="85"/>
      <c r="R655" s="85"/>
      <c r="S655" s="85"/>
      <c r="T655" s="86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T655" s="18" t="s">
        <v>173</v>
      </c>
      <c r="AU655" s="18" t="s">
        <v>85</v>
      </c>
    </row>
    <row r="656" s="13" customFormat="1">
      <c r="A656" s="13"/>
      <c r="B656" s="231"/>
      <c r="C656" s="232"/>
      <c r="D656" s="226" t="s">
        <v>175</v>
      </c>
      <c r="E656" s="233" t="s">
        <v>20</v>
      </c>
      <c r="F656" s="234" t="s">
        <v>1362</v>
      </c>
      <c r="G656" s="232"/>
      <c r="H656" s="233" t="s">
        <v>20</v>
      </c>
      <c r="I656" s="235"/>
      <c r="J656" s="232"/>
      <c r="K656" s="232"/>
      <c r="L656" s="236"/>
      <c r="M656" s="237"/>
      <c r="N656" s="238"/>
      <c r="O656" s="238"/>
      <c r="P656" s="238"/>
      <c r="Q656" s="238"/>
      <c r="R656" s="238"/>
      <c r="S656" s="238"/>
      <c r="T656" s="239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T656" s="240" t="s">
        <v>175</v>
      </c>
      <c r="AU656" s="240" t="s">
        <v>85</v>
      </c>
      <c r="AV656" s="13" t="s">
        <v>22</v>
      </c>
      <c r="AW656" s="13" t="s">
        <v>39</v>
      </c>
      <c r="AX656" s="13" t="s">
        <v>77</v>
      </c>
      <c r="AY656" s="240" t="s">
        <v>164</v>
      </c>
    </row>
    <row r="657" s="14" customFormat="1">
      <c r="A657" s="14"/>
      <c r="B657" s="241"/>
      <c r="C657" s="242"/>
      <c r="D657" s="226" t="s">
        <v>175</v>
      </c>
      <c r="E657" s="243" t="s">
        <v>20</v>
      </c>
      <c r="F657" s="244" t="s">
        <v>1614</v>
      </c>
      <c r="G657" s="242"/>
      <c r="H657" s="245">
        <v>104.608</v>
      </c>
      <c r="I657" s="246"/>
      <c r="J657" s="242"/>
      <c r="K657" s="242"/>
      <c r="L657" s="247"/>
      <c r="M657" s="248"/>
      <c r="N657" s="249"/>
      <c r="O657" s="249"/>
      <c r="P657" s="249"/>
      <c r="Q657" s="249"/>
      <c r="R657" s="249"/>
      <c r="S657" s="249"/>
      <c r="T657" s="250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51" t="s">
        <v>175</v>
      </c>
      <c r="AU657" s="251" t="s">
        <v>85</v>
      </c>
      <c r="AV657" s="14" t="s">
        <v>85</v>
      </c>
      <c r="AW657" s="14" t="s">
        <v>39</v>
      </c>
      <c r="AX657" s="14" t="s">
        <v>22</v>
      </c>
      <c r="AY657" s="251" t="s">
        <v>164</v>
      </c>
    </row>
    <row r="658" s="2" customFormat="1" ht="14.4" customHeight="1">
      <c r="A658" s="39"/>
      <c r="B658" s="40"/>
      <c r="C658" s="263" t="s">
        <v>1615</v>
      </c>
      <c r="D658" s="263" t="s">
        <v>270</v>
      </c>
      <c r="E658" s="264" t="s">
        <v>1616</v>
      </c>
      <c r="F658" s="265" t="s">
        <v>1617</v>
      </c>
      <c r="G658" s="266" t="s">
        <v>273</v>
      </c>
      <c r="H658" s="267">
        <v>0.042000000000000003</v>
      </c>
      <c r="I658" s="268"/>
      <c r="J658" s="269">
        <f>ROUND(I658*H658,2)</f>
        <v>0</v>
      </c>
      <c r="K658" s="265" t="s">
        <v>170</v>
      </c>
      <c r="L658" s="270"/>
      <c r="M658" s="271" t="s">
        <v>20</v>
      </c>
      <c r="N658" s="272" t="s">
        <v>48</v>
      </c>
      <c r="O658" s="85"/>
      <c r="P658" s="222">
        <f>O658*H658</f>
        <v>0</v>
      </c>
      <c r="Q658" s="222">
        <v>1</v>
      </c>
      <c r="R658" s="222">
        <f>Q658*H658</f>
        <v>0.042000000000000003</v>
      </c>
      <c r="S658" s="222">
        <v>0</v>
      </c>
      <c r="T658" s="223">
        <f>S658*H658</f>
        <v>0</v>
      </c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R658" s="224" t="s">
        <v>406</v>
      </c>
      <c r="AT658" s="224" t="s">
        <v>270</v>
      </c>
      <c r="AU658" s="224" t="s">
        <v>85</v>
      </c>
      <c r="AY658" s="18" t="s">
        <v>164</v>
      </c>
      <c r="BE658" s="225">
        <f>IF(N658="základní",J658,0)</f>
        <v>0</v>
      </c>
      <c r="BF658" s="225">
        <f>IF(N658="snížená",J658,0)</f>
        <v>0</v>
      </c>
      <c r="BG658" s="225">
        <f>IF(N658="zákl. přenesená",J658,0)</f>
        <v>0</v>
      </c>
      <c r="BH658" s="225">
        <f>IF(N658="sníž. přenesená",J658,0)</f>
        <v>0</v>
      </c>
      <c r="BI658" s="225">
        <f>IF(N658="nulová",J658,0)</f>
        <v>0</v>
      </c>
      <c r="BJ658" s="18" t="s">
        <v>22</v>
      </c>
      <c r="BK658" s="225">
        <f>ROUND(I658*H658,2)</f>
        <v>0</v>
      </c>
      <c r="BL658" s="18" t="s">
        <v>291</v>
      </c>
      <c r="BM658" s="224" t="s">
        <v>1618</v>
      </c>
    </row>
    <row r="659" s="2" customFormat="1">
      <c r="A659" s="39"/>
      <c r="B659" s="40"/>
      <c r="C659" s="41"/>
      <c r="D659" s="226" t="s">
        <v>173</v>
      </c>
      <c r="E659" s="41"/>
      <c r="F659" s="227" t="s">
        <v>1617</v>
      </c>
      <c r="G659" s="41"/>
      <c r="H659" s="41"/>
      <c r="I659" s="228"/>
      <c r="J659" s="41"/>
      <c r="K659" s="41"/>
      <c r="L659" s="45"/>
      <c r="M659" s="229"/>
      <c r="N659" s="230"/>
      <c r="O659" s="85"/>
      <c r="P659" s="85"/>
      <c r="Q659" s="85"/>
      <c r="R659" s="85"/>
      <c r="S659" s="85"/>
      <c r="T659" s="86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T659" s="18" t="s">
        <v>173</v>
      </c>
      <c r="AU659" s="18" t="s">
        <v>85</v>
      </c>
    </row>
    <row r="660" s="13" customFormat="1">
      <c r="A660" s="13"/>
      <c r="B660" s="231"/>
      <c r="C660" s="232"/>
      <c r="D660" s="226" t="s">
        <v>175</v>
      </c>
      <c r="E660" s="233" t="s">
        <v>20</v>
      </c>
      <c r="F660" s="234" t="s">
        <v>1619</v>
      </c>
      <c r="G660" s="232"/>
      <c r="H660" s="233" t="s">
        <v>20</v>
      </c>
      <c r="I660" s="235"/>
      <c r="J660" s="232"/>
      <c r="K660" s="232"/>
      <c r="L660" s="236"/>
      <c r="M660" s="237"/>
      <c r="N660" s="238"/>
      <c r="O660" s="238"/>
      <c r="P660" s="238"/>
      <c r="Q660" s="238"/>
      <c r="R660" s="238"/>
      <c r="S660" s="238"/>
      <c r="T660" s="239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40" t="s">
        <v>175</v>
      </c>
      <c r="AU660" s="240" t="s">
        <v>85</v>
      </c>
      <c r="AV660" s="13" t="s">
        <v>22</v>
      </c>
      <c r="AW660" s="13" t="s">
        <v>39</v>
      </c>
      <c r="AX660" s="13" t="s">
        <v>77</v>
      </c>
      <c r="AY660" s="240" t="s">
        <v>164</v>
      </c>
    </row>
    <row r="661" s="14" customFormat="1">
      <c r="A661" s="14"/>
      <c r="B661" s="241"/>
      <c r="C661" s="242"/>
      <c r="D661" s="226" t="s">
        <v>175</v>
      </c>
      <c r="E661" s="243" t="s">
        <v>20</v>
      </c>
      <c r="F661" s="244" t="s">
        <v>1620</v>
      </c>
      <c r="G661" s="242"/>
      <c r="H661" s="245">
        <v>0.042000000000000003</v>
      </c>
      <c r="I661" s="246"/>
      <c r="J661" s="242"/>
      <c r="K661" s="242"/>
      <c r="L661" s="247"/>
      <c r="M661" s="248"/>
      <c r="N661" s="249"/>
      <c r="O661" s="249"/>
      <c r="P661" s="249"/>
      <c r="Q661" s="249"/>
      <c r="R661" s="249"/>
      <c r="S661" s="249"/>
      <c r="T661" s="250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51" t="s">
        <v>175</v>
      </c>
      <c r="AU661" s="251" t="s">
        <v>85</v>
      </c>
      <c r="AV661" s="14" t="s">
        <v>85</v>
      </c>
      <c r="AW661" s="14" t="s">
        <v>39</v>
      </c>
      <c r="AX661" s="14" t="s">
        <v>22</v>
      </c>
      <c r="AY661" s="251" t="s">
        <v>164</v>
      </c>
    </row>
    <row r="662" s="12" customFormat="1" ht="25.92" customHeight="1">
      <c r="A662" s="12"/>
      <c r="B662" s="197"/>
      <c r="C662" s="198"/>
      <c r="D662" s="199" t="s">
        <v>76</v>
      </c>
      <c r="E662" s="200" t="s">
        <v>737</v>
      </c>
      <c r="F662" s="200" t="s">
        <v>738</v>
      </c>
      <c r="G662" s="198"/>
      <c r="H662" s="198"/>
      <c r="I662" s="201"/>
      <c r="J662" s="202">
        <f>BK662</f>
        <v>0</v>
      </c>
      <c r="K662" s="198"/>
      <c r="L662" s="203"/>
      <c r="M662" s="204"/>
      <c r="N662" s="205"/>
      <c r="O662" s="205"/>
      <c r="P662" s="206">
        <f>P663+P689+P699+P727+P732</f>
        <v>0</v>
      </c>
      <c r="Q662" s="205"/>
      <c r="R662" s="206">
        <f>R663+R689+R699+R727+R732</f>
        <v>0</v>
      </c>
      <c r="S662" s="205"/>
      <c r="T662" s="207">
        <f>T663+T689+T699+T727+T732</f>
        <v>0</v>
      </c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R662" s="208" t="s">
        <v>200</v>
      </c>
      <c r="AT662" s="209" t="s">
        <v>76</v>
      </c>
      <c r="AU662" s="209" t="s">
        <v>77</v>
      </c>
      <c r="AY662" s="208" t="s">
        <v>164</v>
      </c>
      <c r="BK662" s="210">
        <f>BK663+BK689+BK699+BK727+BK732</f>
        <v>0</v>
      </c>
    </row>
    <row r="663" s="12" customFormat="1" ht="22.8" customHeight="1">
      <c r="A663" s="12"/>
      <c r="B663" s="197"/>
      <c r="C663" s="198"/>
      <c r="D663" s="199" t="s">
        <v>76</v>
      </c>
      <c r="E663" s="211" t="s">
        <v>739</v>
      </c>
      <c r="F663" s="211" t="s">
        <v>740</v>
      </c>
      <c r="G663" s="198"/>
      <c r="H663" s="198"/>
      <c r="I663" s="201"/>
      <c r="J663" s="212">
        <f>BK663</f>
        <v>0</v>
      </c>
      <c r="K663" s="198"/>
      <c r="L663" s="203"/>
      <c r="M663" s="204"/>
      <c r="N663" s="205"/>
      <c r="O663" s="205"/>
      <c r="P663" s="206">
        <f>SUM(P664:P688)</f>
        <v>0</v>
      </c>
      <c r="Q663" s="205"/>
      <c r="R663" s="206">
        <f>SUM(R664:R688)</f>
        <v>0</v>
      </c>
      <c r="S663" s="205"/>
      <c r="T663" s="207">
        <f>SUM(T664:T688)</f>
        <v>0</v>
      </c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R663" s="208" t="s">
        <v>200</v>
      </c>
      <c r="AT663" s="209" t="s">
        <v>76</v>
      </c>
      <c r="AU663" s="209" t="s">
        <v>22</v>
      </c>
      <c r="AY663" s="208" t="s">
        <v>164</v>
      </c>
      <c r="BK663" s="210">
        <f>SUM(BK664:BK688)</f>
        <v>0</v>
      </c>
    </row>
    <row r="664" s="2" customFormat="1" ht="14.4" customHeight="1">
      <c r="A664" s="39"/>
      <c r="B664" s="40"/>
      <c r="C664" s="213" t="s">
        <v>1621</v>
      </c>
      <c r="D664" s="213" t="s">
        <v>166</v>
      </c>
      <c r="E664" s="214" t="s">
        <v>742</v>
      </c>
      <c r="F664" s="215" t="s">
        <v>743</v>
      </c>
      <c r="G664" s="216" t="s">
        <v>744</v>
      </c>
      <c r="H664" s="217">
        <v>3</v>
      </c>
      <c r="I664" s="218"/>
      <c r="J664" s="219">
        <f>ROUND(I664*H664,2)</f>
        <v>0</v>
      </c>
      <c r="K664" s="215" t="s">
        <v>170</v>
      </c>
      <c r="L664" s="45"/>
      <c r="M664" s="220" t="s">
        <v>20</v>
      </c>
      <c r="N664" s="221" t="s">
        <v>48</v>
      </c>
      <c r="O664" s="85"/>
      <c r="P664" s="222">
        <f>O664*H664</f>
        <v>0</v>
      </c>
      <c r="Q664" s="222">
        <v>0</v>
      </c>
      <c r="R664" s="222">
        <f>Q664*H664</f>
        <v>0</v>
      </c>
      <c r="S664" s="222">
        <v>0</v>
      </c>
      <c r="T664" s="223">
        <f>S664*H664</f>
        <v>0</v>
      </c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R664" s="224" t="s">
        <v>745</v>
      </c>
      <c r="AT664" s="224" t="s">
        <v>166</v>
      </c>
      <c r="AU664" s="224" t="s">
        <v>85</v>
      </c>
      <c r="AY664" s="18" t="s">
        <v>164</v>
      </c>
      <c r="BE664" s="225">
        <f>IF(N664="základní",J664,0)</f>
        <v>0</v>
      </c>
      <c r="BF664" s="225">
        <f>IF(N664="snížená",J664,0)</f>
        <v>0</v>
      </c>
      <c r="BG664" s="225">
        <f>IF(N664="zákl. přenesená",J664,0)</f>
        <v>0</v>
      </c>
      <c r="BH664" s="225">
        <f>IF(N664="sníž. přenesená",J664,0)</f>
        <v>0</v>
      </c>
      <c r="BI664" s="225">
        <f>IF(N664="nulová",J664,0)</f>
        <v>0</v>
      </c>
      <c r="BJ664" s="18" t="s">
        <v>22</v>
      </c>
      <c r="BK664" s="225">
        <f>ROUND(I664*H664,2)</f>
        <v>0</v>
      </c>
      <c r="BL664" s="18" t="s">
        <v>745</v>
      </c>
      <c r="BM664" s="224" t="s">
        <v>1622</v>
      </c>
    </row>
    <row r="665" s="2" customFormat="1">
      <c r="A665" s="39"/>
      <c r="B665" s="40"/>
      <c r="C665" s="41"/>
      <c r="D665" s="226" t="s">
        <v>173</v>
      </c>
      <c r="E665" s="41"/>
      <c r="F665" s="227" t="s">
        <v>743</v>
      </c>
      <c r="G665" s="41"/>
      <c r="H665" s="41"/>
      <c r="I665" s="228"/>
      <c r="J665" s="41"/>
      <c r="K665" s="41"/>
      <c r="L665" s="45"/>
      <c r="M665" s="229"/>
      <c r="N665" s="230"/>
      <c r="O665" s="85"/>
      <c r="P665" s="85"/>
      <c r="Q665" s="85"/>
      <c r="R665" s="85"/>
      <c r="S665" s="85"/>
      <c r="T665" s="86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T665" s="18" t="s">
        <v>173</v>
      </c>
      <c r="AU665" s="18" t="s">
        <v>85</v>
      </c>
    </row>
    <row r="666" s="13" customFormat="1">
      <c r="A666" s="13"/>
      <c r="B666" s="231"/>
      <c r="C666" s="232"/>
      <c r="D666" s="226" t="s">
        <v>175</v>
      </c>
      <c r="E666" s="233" t="s">
        <v>20</v>
      </c>
      <c r="F666" s="234" t="s">
        <v>747</v>
      </c>
      <c r="G666" s="232"/>
      <c r="H666" s="233" t="s">
        <v>20</v>
      </c>
      <c r="I666" s="235"/>
      <c r="J666" s="232"/>
      <c r="K666" s="232"/>
      <c r="L666" s="236"/>
      <c r="M666" s="237"/>
      <c r="N666" s="238"/>
      <c r="O666" s="238"/>
      <c r="P666" s="238"/>
      <c r="Q666" s="238"/>
      <c r="R666" s="238"/>
      <c r="S666" s="238"/>
      <c r="T666" s="239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T666" s="240" t="s">
        <v>175</v>
      </c>
      <c r="AU666" s="240" t="s">
        <v>85</v>
      </c>
      <c r="AV666" s="13" t="s">
        <v>22</v>
      </c>
      <c r="AW666" s="13" t="s">
        <v>39</v>
      </c>
      <c r="AX666" s="13" t="s">
        <v>77</v>
      </c>
      <c r="AY666" s="240" t="s">
        <v>164</v>
      </c>
    </row>
    <row r="667" s="14" customFormat="1">
      <c r="A667" s="14"/>
      <c r="B667" s="241"/>
      <c r="C667" s="242"/>
      <c r="D667" s="226" t="s">
        <v>175</v>
      </c>
      <c r="E667" s="243" t="s">
        <v>20</v>
      </c>
      <c r="F667" s="244" t="s">
        <v>186</v>
      </c>
      <c r="G667" s="242"/>
      <c r="H667" s="245">
        <v>3</v>
      </c>
      <c r="I667" s="246"/>
      <c r="J667" s="242"/>
      <c r="K667" s="242"/>
      <c r="L667" s="247"/>
      <c r="M667" s="248"/>
      <c r="N667" s="249"/>
      <c r="O667" s="249"/>
      <c r="P667" s="249"/>
      <c r="Q667" s="249"/>
      <c r="R667" s="249"/>
      <c r="S667" s="249"/>
      <c r="T667" s="250"/>
      <c r="U667" s="14"/>
      <c r="V667" s="14"/>
      <c r="W667" s="14"/>
      <c r="X667" s="14"/>
      <c r="Y667" s="14"/>
      <c r="Z667" s="14"/>
      <c r="AA667" s="14"/>
      <c r="AB667" s="14"/>
      <c r="AC667" s="14"/>
      <c r="AD667" s="14"/>
      <c r="AE667" s="14"/>
      <c r="AT667" s="251" t="s">
        <v>175</v>
      </c>
      <c r="AU667" s="251" t="s">
        <v>85</v>
      </c>
      <c r="AV667" s="14" t="s">
        <v>85</v>
      </c>
      <c r="AW667" s="14" t="s">
        <v>39</v>
      </c>
      <c r="AX667" s="14" t="s">
        <v>22</v>
      </c>
      <c r="AY667" s="251" t="s">
        <v>164</v>
      </c>
    </row>
    <row r="668" s="2" customFormat="1" ht="14.4" customHeight="1">
      <c r="A668" s="39"/>
      <c r="B668" s="40"/>
      <c r="C668" s="213" t="s">
        <v>1623</v>
      </c>
      <c r="D668" s="213" t="s">
        <v>166</v>
      </c>
      <c r="E668" s="214" t="s">
        <v>749</v>
      </c>
      <c r="F668" s="215" t="s">
        <v>750</v>
      </c>
      <c r="G668" s="216" t="s">
        <v>751</v>
      </c>
      <c r="H668" s="217">
        <v>1</v>
      </c>
      <c r="I668" s="218"/>
      <c r="J668" s="219">
        <f>ROUND(I668*H668,2)</f>
        <v>0</v>
      </c>
      <c r="K668" s="215" t="s">
        <v>170</v>
      </c>
      <c r="L668" s="45"/>
      <c r="M668" s="220" t="s">
        <v>20</v>
      </c>
      <c r="N668" s="221" t="s">
        <v>48</v>
      </c>
      <c r="O668" s="85"/>
      <c r="P668" s="222">
        <f>O668*H668</f>
        <v>0</v>
      </c>
      <c r="Q668" s="222">
        <v>0</v>
      </c>
      <c r="R668" s="222">
        <f>Q668*H668</f>
        <v>0</v>
      </c>
      <c r="S668" s="222">
        <v>0</v>
      </c>
      <c r="T668" s="223">
        <f>S668*H668</f>
        <v>0</v>
      </c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R668" s="224" t="s">
        <v>745</v>
      </c>
      <c r="AT668" s="224" t="s">
        <v>166</v>
      </c>
      <c r="AU668" s="224" t="s">
        <v>85</v>
      </c>
      <c r="AY668" s="18" t="s">
        <v>164</v>
      </c>
      <c r="BE668" s="225">
        <f>IF(N668="základní",J668,0)</f>
        <v>0</v>
      </c>
      <c r="BF668" s="225">
        <f>IF(N668="snížená",J668,0)</f>
        <v>0</v>
      </c>
      <c r="BG668" s="225">
        <f>IF(N668="zákl. přenesená",J668,0)</f>
        <v>0</v>
      </c>
      <c r="BH668" s="225">
        <f>IF(N668="sníž. přenesená",J668,0)</f>
        <v>0</v>
      </c>
      <c r="BI668" s="225">
        <f>IF(N668="nulová",J668,0)</f>
        <v>0</v>
      </c>
      <c r="BJ668" s="18" t="s">
        <v>22</v>
      </c>
      <c r="BK668" s="225">
        <f>ROUND(I668*H668,2)</f>
        <v>0</v>
      </c>
      <c r="BL668" s="18" t="s">
        <v>745</v>
      </c>
      <c r="BM668" s="224" t="s">
        <v>1624</v>
      </c>
    </row>
    <row r="669" s="2" customFormat="1">
      <c r="A669" s="39"/>
      <c r="B669" s="40"/>
      <c r="C669" s="41"/>
      <c r="D669" s="226" t="s">
        <v>173</v>
      </c>
      <c r="E669" s="41"/>
      <c r="F669" s="227" t="s">
        <v>750</v>
      </c>
      <c r="G669" s="41"/>
      <c r="H669" s="41"/>
      <c r="I669" s="228"/>
      <c r="J669" s="41"/>
      <c r="K669" s="41"/>
      <c r="L669" s="45"/>
      <c r="M669" s="229"/>
      <c r="N669" s="230"/>
      <c r="O669" s="85"/>
      <c r="P669" s="85"/>
      <c r="Q669" s="85"/>
      <c r="R669" s="85"/>
      <c r="S669" s="85"/>
      <c r="T669" s="86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T669" s="18" t="s">
        <v>173</v>
      </c>
      <c r="AU669" s="18" t="s">
        <v>85</v>
      </c>
    </row>
    <row r="670" s="13" customFormat="1">
      <c r="A670" s="13"/>
      <c r="B670" s="231"/>
      <c r="C670" s="232"/>
      <c r="D670" s="226" t="s">
        <v>175</v>
      </c>
      <c r="E670" s="233" t="s">
        <v>20</v>
      </c>
      <c r="F670" s="234" t="s">
        <v>753</v>
      </c>
      <c r="G670" s="232"/>
      <c r="H670" s="233" t="s">
        <v>20</v>
      </c>
      <c r="I670" s="235"/>
      <c r="J670" s="232"/>
      <c r="K670" s="232"/>
      <c r="L670" s="236"/>
      <c r="M670" s="237"/>
      <c r="N670" s="238"/>
      <c r="O670" s="238"/>
      <c r="P670" s="238"/>
      <c r="Q670" s="238"/>
      <c r="R670" s="238"/>
      <c r="S670" s="238"/>
      <c r="T670" s="239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T670" s="240" t="s">
        <v>175</v>
      </c>
      <c r="AU670" s="240" t="s">
        <v>85</v>
      </c>
      <c r="AV670" s="13" t="s">
        <v>22</v>
      </c>
      <c r="AW670" s="13" t="s">
        <v>39</v>
      </c>
      <c r="AX670" s="13" t="s">
        <v>77</v>
      </c>
      <c r="AY670" s="240" t="s">
        <v>164</v>
      </c>
    </row>
    <row r="671" s="14" customFormat="1">
      <c r="A671" s="14"/>
      <c r="B671" s="241"/>
      <c r="C671" s="242"/>
      <c r="D671" s="226" t="s">
        <v>175</v>
      </c>
      <c r="E671" s="243" t="s">
        <v>20</v>
      </c>
      <c r="F671" s="244" t="s">
        <v>22</v>
      </c>
      <c r="G671" s="242"/>
      <c r="H671" s="245">
        <v>1</v>
      </c>
      <c r="I671" s="246"/>
      <c r="J671" s="242"/>
      <c r="K671" s="242"/>
      <c r="L671" s="247"/>
      <c r="M671" s="248"/>
      <c r="N671" s="249"/>
      <c r="O671" s="249"/>
      <c r="P671" s="249"/>
      <c r="Q671" s="249"/>
      <c r="R671" s="249"/>
      <c r="S671" s="249"/>
      <c r="T671" s="250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51" t="s">
        <v>175</v>
      </c>
      <c r="AU671" s="251" t="s">
        <v>85</v>
      </c>
      <c r="AV671" s="14" t="s">
        <v>85</v>
      </c>
      <c r="AW671" s="14" t="s">
        <v>39</v>
      </c>
      <c r="AX671" s="14" t="s">
        <v>22</v>
      </c>
      <c r="AY671" s="251" t="s">
        <v>164</v>
      </c>
    </row>
    <row r="672" s="2" customFormat="1" ht="14.4" customHeight="1">
      <c r="A672" s="39"/>
      <c r="B672" s="40"/>
      <c r="C672" s="213" t="s">
        <v>1625</v>
      </c>
      <c r="D672" s="213" t="s">
        <v>166</v>
      </c>
      <c r="E672" s="214" t="s">
        <v>755</v>
      </c>
      <c r="F672" s="215" t="s">
        <v>756</v>
      </c>
      <c r="G672" s="216" t="s">
        <v>751</v>
      </c>
      <c r="H672" s="217">
        <v>1</v>
      </c>
      <c r="I672" s="218"/>
      <c r="J672" s="219">
        <f>ROUND(I672*H672,2)</f>
        <v>0</v>
      </c>
      <c r="K672" s="215" t="s">
        <v>170</v>
      </c>
      <c r="L672" s="45"/>
      <c r="M672" s="220" t="s">
        <v>20</v>
      </c>
      <c r="N672" s="221" t="s">
        <v>48</v>
      </c>
      <c r="O672" s="85"/>
      <c r="P672" s="222">
        <f>O672*H672</f>
        <v>0</v>
      </c>
      <c r="Q672" s="222">
        <v>0</v>
      </c>
      <c r="R672" s="222">
        <f>Q672*H672</f>
        <v>0</v>
      </c>
      <c r="S672" s="222">
        <v>0</v>
      </c>
      <c r="T672" s="223">
        <f>S672*H672</f>
        <v>0</v>
      </c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R672" s="224" t="s">
        <v>745</v>
      </c>
      <c r="AT672" s="224" t="s">
        <v>166</v>
      </c>
      <c r="AU672" s="224" t="s">
        <v>85</v>
      </c>
      <c r="AY672" s="18" t="s">
        <v>164</v>
      </c>
      <c r="BE672" s="225">
        <f>IF(N672="základní",J672,0)</f>
        <v>0</v>
      </c>
      <c r="BF672" s="225">
        <f>IF(N672="snížená",J672,0)</f>
        <v>0</v>
      </c>
      <c r="BG672" s="225">
        <f>IF(N672="zákl. přenesená",J672,0)</f>
        <v>0</v>
      </c>
      <c r="BH672" s="225">
        <f>IF(N672="sníž. přenesená",J672,0)</f>
        <v>0</v>
      </c>
      <c r="BI672" s="225">
        <f>IF(N672="nulová",J672,0)</f>
        <v>0</v>
      </c>
      <c r="BJ672" s="18" t="s">
        <v>22</v>
      </c>
      <c r="BK672" s="225">
        <f>ROUND(I672*H672,2)</f>
        <v>0</v>
      </c>
      <c r="BL672" s="18" t="s">
        <v>745</v>
      </c>
      <c r="BM672" s="224" t="s">
        <v>1626</v>
      </c>
    </row>
    <row r="673" s="2" customFormat="1">
      <c r="A673" s="39"/>
      <c r="B673" s="40"/>
      <c r="C673" s="41"/>
      <c r="D673" s="226" t="s">
        <v>173</v>
      </c>
      <c r="E673" s="41"/>
      <c r="F673" s="227" t="s">
        <v>756</v>
      </c>
      <c r="G673" s="41"/>
      <c r="H673" s="41"/>
      <c r="I673" s="228"/>
      <c r="J673" s="41"/>
      <c r="K673" s="41"/>
      <c r="L673" s="45"/>
      <c r="M673" s="229"/>
      <c r="N673" s="230"/>
      <c r="O673" s="85"/>
      <c r="P673" s="85"/>
      <c r="Q673" s="85"/>
      <c r="R673" s="85"/>
      <c r="S673" s="85"/>
      <c r="T673" s="86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T673" s="18" t="s">
        <v>173</v>
      </c>
      <c r="AU673" s="18" t="s">
        <v>85</v>
      </c>
    </row>
    <row r="674" s="13" customFormat="1">
      <c r="A674" s="13"/>
      <c r="B674" s="231"/>
      <c r="C674" s="232"/>
      <c r="D674" s="226" t="s">
        <v>175</v>
      </c>
      <c r="E674" s="233" t="s">
        <v>20</v>
      </c>
      <c r="F674" s="234" t="s">
        <v>758</v>
      </c>
      <c r="G674" s="232"/>
      <c r="H674" s="233" t="s">
        <v>20</v>
      </c>
      <c r="I674" s="235"/>
      <c r="J674" s="232"/>
      <c r="K674" s="232"/>
      <c r="L674" s="236"/>
      <c r="M674" s="237"/>
      <c r="N674" s="238"/>
      <c r="O674" s="238"/>
      <c r="P674" s="238"/>
      <c r="Q674" s="238"/>
      <c r="R674" s="238"/>
      <c r="S674" s="238"/>
      <c r="T674" s="239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T674" s="240" t="s">
        <v>175</v>
      </c>
      <c r="AU674" s="240" t="s">
        <v>85</v>
      </c>
      <c r="AV674" s="13" t="s">
        <v>22</v>
      </c>
      <c r="AW674" s="13" t="s">
        <v>39</v>
      </c>
      <c r="AX674" s="13" t="s">
        <v>77</v>
      </c>
      <c r="AY674" s="240" t="s">
        <v>164</v>
      </c>
    </row>
    <row r="675" s="14" customFormat="1">
      <c r="A675" s="14"/>
      <c r="B675" s="241"/>
      <c r="C675" s="242"/>
      <c r="D675" s="226" t="s">
        <v>175</v>
      </c>
      <c r="E675" s="243" t="s">
        <v>20</v>
      </c>
      <c r="F675" s="244" t="s">
        <v>22</v>
      </c>
      <c r="G675" s="242"/>
      <c r="H675" s="245">
        <v>1</v>
      </c>
      <c r="I675" s="246"/>
      <c r="J675" s="242"/>
      <c r="K675" s="242"/>
      <c r="L675" s="247"/>
      <c r="M675" s="248"/>
      <c r="N675" s="249"/>
      <c r="O675" s="249"/>
      <c r="P675" s="249"/>
      <c r="Q675" s="249"/>
      <c r="R675" s="249"/>
      <c r="S675" s="249"/>
      <c r="T675" s="250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51" t="s">
        <v>175</v>
      </c>
      <c r="AU675" s="251" t="s">
        <v>85</v>
      </c>
      <c r="AV675" s="14" t="s">
        <v>85</v>
      </c>
      <c r="AW675" s="14" t="s">
        <v>39</v>
      </c>
      <c r="AX675" s="14" t="s">
        <v>22</v>
      </c>
      <c r="AY675" s="251" t="s">
        <v>164</v>
      </c>
    </row>
    <row r="676" s="2" customFormat="1" ht="14.4" customHeight="1">
      <c r="A676" s="39"/>
      <c r="B676" s="40"/>
      <c r="C676" s="213" t="s">
        <v>1627</v>
      </c>
      <c r="D676" s="213" t="s">
        <v>166</v>
      </c>
      <c r="E676" s="214" t="s">
        <v>760</v>
      </c>
      <c r="F676" s="215" t="s">
        <v>761</v>
      </c>
      <c r="G676" s="216" t="s">
        <v>751</v>
      </c>
      <c r="H676" s="217">
        <v>1</v>
      </c>
      <c r="I676" s="218"/>
      <c r="J676" s="219">
        <f>ROUND(I676*H676,2)</f>
        <v>0</v>
      </c>
      <c r="K676" s="215" t="s">
        <v>170</v>
      </c>
      <c r="L676" s="45"/>
      <c r="M676" s="220" t="s">
        <v>20</v>
      </c>
      <c r="N676" s="221" t="s">
        <v>48</v>
      </c>
      <c r="O676" s="85"/>
      <c r="P676" s="222">
        <f>O676*H676</f>
        <v>0</v>
      </c>
      <c r="Q676" s="222">
        <v>0</v>
      </c>
      <c r="R676" s="222">
        <f>Q676*H676</f>
        <v>0</v>
      </c>
      <c r="S676" s="222">
        <v>0</v>
      </c>
      <c r="T676" s="223">
        <f>S676*H676</f>
        <v>0</v>
      </c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R676" s="224" t="s">
        <v>745</v>
      </c>
      <c r="AT676" s="224" t="s">
        <v>166</v>
      </c>
      <c r="AU676" s="224" t="s">
        <v>85</v>
      </c>
      <c r="AY676" s="18" t="s">
        <v>164</v>
      </c>
      <c r="BE676" s="225">
        <f>IF(N676="základní",J676,0)</f>
        <v>0</v>
      </c>
      <c r="BF676" s="225">
        <f>IF(N676="snížená",J676,0)</f>
        <v>0</v>
      </c>
      <c r="BG676" s="225">
        <f>IF(N676="zákl. přenesená",J676,0)</f>
        <v>0</v>
      </c>
      <c r="BH676" s="225">
        <f>IF(N676="sníž. přenesená",J676,0)</f>
        <v>0</v>
      </c>
      <c r="BI676" s="225">
        <f>IF(N676="nulová",J676,0)</f>
        <v>0</v>
      </c>
      <c r="BJ676" s="18" t="s">
        <v>22</v>
      </c>
      <c r="BK676" s="225">
        <f>ROUND(I676*H676,2)</f>
        <v>0</v>
      </c>
      <c r="BL676" s="18" t="s">
        <v>745</v>
      </c>
      <c r="BM676" s="224" t="s">
        <v>1628</v>
      </c>
    </row>
    <row r="677" s="2" customFormat="1">
      <c r="A677" s="39"/>
      <c r="B677" s="40"/>
      <c r="C677" s="41"/>
      <c r="D677" s="226" t="s">
        <v>173</v>
      </c>
      <c r="E677" s="41"/>
      <c r="F677" s="227" t="s">
        <v>761</v>
      </c>
      <c r="G677" s="41"/>
      <c r="H677" s="41"/>
      <c r="I677" s="228"/>
      <c r="J677" s="41"/>
      <c r="K677" s="41"/>
      <c r="L677" s="45"/>
      <c r="M677" s="229"/>
      <c r="N677" s="230"/>
      <c r="O677" s="85"/>
      <c r="P677" s="85"/>
      <c r="Q677" s="85"/>
      <c r="R677" s="85"/>
      <c r="S677" s="85"/>
      <c r="T677" s="86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T677" s="18" t="s">
        <v>173</v>
      </c>
      <c r="AU677" s="18" t="s">
        <v>85</v>
      </c>
    </row>
    <row r="678" s="13" customFormat="1">
      <c r="A678" s="13"/>
      <c r="B678" s="231"/>
      <c r="C678" s="232"/>
      <c r="D678" s="226" t="s">
        <v>175</v>
      </c>
      <c r="E678" s="233" t="s">
        <v>20</v>
      </c>
      <c r="F678" s="234" t="s">
        <v>763</v>
      </c>
      <c r="G678" s="232"/>
      <c r="H678" s="233" t="s">
        <v>20</v>
      </c>
      <c r="I678" s="235"/>
      <c r="J678" s="232"/>
      <c r="K678" s="232"/>
      <c r="L678" s="236"/>
      <c r="M678" s="237"/>
      <c r="N678" s="238"/>
      <c r="O678" s="238"/>
      <c r="P678" s="238"/>
      <c r="Q678" s="238"/>
      <c r="R678" s="238"/>
      <c r="S678" s="238"/>
      <c r="T678" s="239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T678" s="240" t="s">
        <v>175</v>
      </c>
      <c r="AU678" s="240" t="s">
        <v>85</v>
      </c>
      <c r="AV678" s="13" t="s">
        <v>22</v>
      </c>
      <c r="AW678" s="13" t="s">
        <v>39</v>
      </c>
      <c r="AX678" s="13" t="s">
        <v>77</v>
      </c>
      <c r="AY678" s="240" t="s">
        <v>164</v>
      </c>
    </row>
    <row r="679" s="14" customFormat="1">
      <c r="A679" s="14"/>
      <c r="B679" s="241"/>
      <c r="C679" s="242"/>
      <c r="D679" s="226" t="s">
        <v>175</v>
      </c>
      <c r="E679" s="243" t="s">
        <v>20</v>
      </c>
      <c r="F679" s="244" t="s">
        <v>22</v>
      </c>
      <c r="G679" s="242"/>
      <c r="H679" s="245">
        <v>1</v>
      </c>
      <c r="I679" s="246"/>
      <c r="J679" s="242"/>
      <c r="K679" s="242"/>
      <c r="L679" s="247"/>
      <c r="M679" s="248"/>
      <c r="N679" s="249"/>
      <c r="O679" s="249"/>
      <c r="P679" s="249"/>
      <c r="Q679" s="249"/>
      <c r="R679" s="249"/>
      <c r="S679" s="249"/>
      <c r="T679" s="250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51" t="s">
        <v>175</v>
      </c>
      <c r="AU679" s="251" t="s">
        <v>85</v>
      </c>
      <c r="AV679" s="14" t="s">
        <v>85</v>
      </c>
      <c r="AW679" s="14" t="s">
        <v>39</v>
      </c>
      <c r="AX679" s="14" t="s">
        <v>22</v>
      </c>
      <c r="AY679" s="251" t="s">
        <v>164</v>
      </c>
    </row>
    <row r="680" s="2" customFormat="1" ht="14.4" customHeight="1">
      <c r="A680" s="39"/>
      <c r="B680" s="40"/>
      <c r="C680" s="213" t="s">
        <v>1629</v>
      </c>
      <c r="D680" s="213" t="s">
        <v>166</v>
      </c>
      <c r="E680" s="214" t="s">
        <v>765</v>
      </c>
      <c r="F680" s="215" t="s">
        <v>766</v>
      </c>
      <c r="G680" s="216" t="s">
        <v>751</v>
      </c>
      <c r="H680" s="217">
        <v>1</v>
      </c>
      <c r="I680" s="218"/>
      <c r="J680" s="219">
        <f>ROUND(I680*H680,2)</f>
        <v>0</v>
      </c>
      <c r="K680" s="215" t="s">
        <v>170</v>
      </c>
      <c r="L680" s="45"/>
      <c r="M680" s="220" t="s">
        <v>20</v>
      </c>
      <c r="N680" s="221" t="s">
        <v>48</v>
      </c>
      <c r="O680" s="85"/>
      <c r="P680" s="222">
        <f>O680*H680</f>
        <v>0</v>
      </c>
      <c r="Q680" s="222">
        <v>0</v>
      </c>
      <c r="R680" s="222">
        <f>Q680*H680</f>
        <v>0</v>
      </c>
      <c r="S680" s="222">
        <v>0</v>
      </c>
      <c r="T680" s="223">
        <f>S680*H680</f>
        <v>0</v>
      </c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R680" s="224" t="s">
        <v>745</v>
      </c>
      <c r="AT680" s="224" t="s">
        <v>166</v>
      </c>
      <c r="AU680" s="224" t="s">
        <v>85</v>
      </c>
      <c r="AY680" s="18" t="s">
        <v>164</v>
      </c>
      <c r="BE680" s="225">
        <f>IF(N680="základní",J680,0)</f>
        <v>0</v>
      </c>
      <c r="BF680" s="225">
        <f>IF(N680="snížená",J680,0)</f>
        <v>0</v>
      </c>
      <c r="BG680" s="225">
        <f>IF(N680="zákl. přenesená",J680,0)</f>
        <v>0</v>
      </c>
      <c r="BH680" s="225">
        <f>IF(N680="sníž. přenesená",J680,0)</f>
        <v>0</v>
      </c>
      <c r="BI680" s="225">
        <f>IF(N680="nulová",J680,0)</f>
        <v>0</v>
      </c>
      <c r="BJ680" s="18" t="s">
        <v>22</v>
      </c>
      <c r="BK680" s="225">
        <f>ROUND(I680*H680,2)</f>
        <v>0</v>
      </c>
      <c r="BL680" s="18" t="s">
        <v>745</v>
      </c>
      <c r="BM680" s="224" t="s">
        <v>1630</v>
      </c>
    </row>
    <row r="681" s="2" customFormat="1">
      <c r="A681" s="39"/>
      <c r="B681" s="40"/>
      <c r="C681" s="41"/>
      <c r="D681" s="226" t="s">
        <v>173</v>
      </c>
      <c r="E681" s="41"/>
      <c r="F681" s="227" t="s">
        <v>766</v>
      </c>
      <c r="G681" s="41"/>
      <c r="H681" s="41"/>
      <c r="I681" s="228"/>
      <c r="J681" s="41"/>
      <c r="K681" s="41"/>
      <c r="L681" s="45"/>
      <c r="M681" s="229"/>
      <c r="N681" s="230"/>
      <c r="O681" s="85"/>
      <c r="P681" s="85"/>
      <c r="Q681" s="85"/>
      <c r="R681" s="85"/>
      <c r="S681" s="85"/>
      <c r="T681" s="86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T681" s="18" t="s">
        <v>173</v>
      </c>
      <c r="AU681" s="18" t="s">
        <v>85</v>
      </c>
    </row>
    <row r="682" s="13" customFormat="1">
      <c r="A682" s="13"/>
      <c r="B682" s="231"/>
      <c r="C682" s="232"/>
      <c r="D682" s="226" t="s">
        <v>175</v>
      </c>
      <c r="E682" s="233" t="s">
        <v>20</v>
      </c>
      <c r="F682" s="234" t="s">
        <v>768</v>
      </c>
      <c r="G682" s="232"/>
      <c r="H682" s="233" t="s">
        <v>20</v>
      </c>
      <c r="I682" s="235"/>
      <c r="J682" s="232"/>
      <c r="K682" s="232"/>
      <c r="L682" s="236"/>
      <c r="M682" s="237"/>
      <c r="N682" s="238"/>
      <c r="O682" s="238"/>
      <c r="P682" s="238"/>
      <c r="Q682" s="238"/>
      <c r="R682" s="238"/>
      <c r="S682" s="238"/>
      <c r="T682" s="239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T682" s="240" t="s">
        <v>175</v>
      </c>
      <c r="AU682" s="240" t="s">
        <v>85</v>
      </c>
      <c r="AV682" s="13" t="s">
        <v>22</v>
      </c>
      <c r="AW682" s="13" t="s">
        <v>39</v>
      </c>
      <c r="AX682" s="13" t="s">
        <v>77</v>
      </c>
      <c r="AY682" s="240" t="s">
        <v>164</v>
      </c>
    </row>
    <row r="683" s="14" customFormat="1">
      <c r="A683" s="14"/>
      <c r="B683" s="241"/>
      <c r="C683" s="242"/>
      <c r="D683" s="226" t="s">
        <v>175</v>
      </c>
      <c r="E683" s="243" t="s">
        <v>20</v>
      </c>
      <c r="F683" s="244" t="s">
        <v>22</v>
      </c>
      <c r="G683" s="242"/>
      <c r="H683" s="245">
        <v>1</v>
      </c>
      <c r="I683" s="246"/>
      <c r="J683" s="242"/>
      <c r="K683" s="242"/>
      <c r="L683" s="247"/>
      <c r="M683" s="248"/>
      <c r="N683" s="249"/>
      <c r="O683" s="249"/>
      <c r="P683" s="249"/>
      <c r="Q683" s="249"/>
      <c r="R683" s="249"/>
      <c r="S683" s="249"/>
      <c r="T683" s="250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51" t="s">
        <v>175</v>
      </c>
      <c r="AU683" s="251" t="s">
        <v>85</v>
      </c>
      <c r="AV683" s="14" t="s">
        <v>85</v>
      </c>
      <c r="AW683" s="14" t="s">
        <v>39</v>
      </c>
      <c r="AX683" s="14" t="s">
        <v>22</v>
      </c>
      <c r="AY683" s="251" t="s">
        <v>164</v>
      </c>
    </row>
    <row r="684" s="2" customFormat="1" ht="14.4" customHeight="1">
      <c r="A684" s="39"/>
      <c r="B684" s="40"/>
      <c r="C684" s="213" t="s">
        <v>1631</v>
      </c>
      <c r="D684" s="213" t="s">
        <v>166</v>
      </c>
      <c r="E684" s="214" t="s">
        <v>770</v>
      </c>
      <c r="F684" s="215" t="s">
        <v>771</v>
      </c>
      <c r="G684" s="216" t="s">
        <v>751</v>
      </c>
      <c r="H684" s="217">
        <v>1</v>
      </c>
      <c r="I684" s="218"/>
      <c r="J684" s="219">
        <f>ROUND(I684*H684,2)</f>
        <v>0</v>
      </c>
      <c r="K684" s="215" t="s">
        <v>170</v>
      </c>
      <c r="L684" s="45"/>
      <c r="M684" s="220" t="s">
        <v>20</v>
      </c>
      <c r="N684" s="221" t="s">
        <v>48</v>
      </c>
      <c r="O684" s="85"/>
      <c r="P684" s="222">
        <f>O684*H684</f>
        <v>0</v>
      </c>
      <c r="Q684" s="222">
        <v>0</v>
      </c>
      <c r="R684" s="222">
        <f>Q684*H684</f>
        <v>0</v>
      </c>
      <c r="S684" s="222">
        <v>0</v>
      </c>
      <c r="T684" s="223">
        <f>S684*H684</f>
        <v>0</v>
      </c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R684" s="224" t="s">
        <v>745</v>
      </c>
      <c r="AT684" s="224" t="s">
        <v>166</v>
      </c>
      <c r="AU684" s="224" t="s">
        <v>85</v>
      </c>
      <c r="AY684" s="18" t="s">
        <v>164</v>
      </c>
      <c r="BE684" s="225">
        <f>IF(N684="základní",J684,0)</f>
        <v>0</v>
      </c>
      <c r="BF684" s="225">
        <f>IF(N684="snížená",J684,0)</f>
        <v>0</v>
      </c>
      <c r="BG684" s="225">
        <f>IF(N684="zákl. přenesená",J684,0)</f>
        <v>0</v>
      </c>
      <c r="BH684" s="225">
        <f>IF(N684="sníž. přenesená",J684,0)</f>
        <v>0</v>
      </c>
      <c r="BI684" s="225">
        <f>IF(N684="nulová",J684,0)</f>
        <v>0</v>
      </c>
      <c r="BJ684" s="18" t="s">
        <v>22</v>
      </c>
      <c r="BK684" s="225">
        <f>ROUND(I684*H684,2)</f>
        <v>0</v>
      </c>
      <c r="BL684" s="18" t="s">
        <v>745</v>
      </c>
      <c r="BM684" s="224" t="s">
        <v>1632</v>
      </c>
    </row>
    <row r="685" s="2" customFormat="1">
      <c r="A685" s="39"/>
      <c r="B685" s="40"/>
      <c r="C685" s="41"/>
      <c r="D685" s="226" t="s">
        <v>173</v>
      </c>
      <c r="E685" s="41"/>
      <c r="F685" s="227" t="s">
        <v>771</v>
      </c>
      <c r="G685" s="41"/>
      <c r="H685" s="41"/>
      <c r="I685" s="228"/>
      <c r="J685" s="41"/>
      <c r="K685" s="41"/>
      <c r="L685" s="45"/>
      <c r="M685" s="229"/>
      <c r="N685" s="230"/>
      <c r="O685" s="85"/>
      <c r="P685" s="85"/>
      <c r="Q685" s="85"/>
      <c r="R685" s="85"/>
      <c r="S685" s="85"/>
      <c r="T685" s="86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T685" s="18" t="s">
        <v>173</v>
      </c>
      <c r="AU685" s="18" t="s">
        <v>85</v>
      </c>
    </row>
    <row r="686" s="13" customFormat="1">
      <c r="A686" s="13"/>
      <c r="B686" s="231"/>
      <c r="C686" s="232"/>
      <c r="D686" s="226" t="s">
        <v>175</v>
      </c>
      <c r="E686" s="233" t="s">
        <v>20</v>
      </c>
      <c r="F686" s="234" t="s">
        <v>773</v>
      </c>
      <c r="G686" s="232"/>
      <c r="H686" s="233" t="s">
        <v>20</v>
      </c>
      <c r="I686" s="235"/>
      <c r="J686" s="232"/>
      <c r="K686" s="232"/>
      <c r="L686" s="236"/>
      <c r="M686" s="237"/>
      <c r="N686" s="238"/>
      <c r="O686" s="238"/>
      <c r="P686" s="238"/>
      <c r="Q686" s="238"/>
      <c r="R686" s="238"/>
      <c r="S686" s="238"/>
      <c r="T686" s="239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T686" s="240" t="s">
        <v>175</v>
      </c>
      <c r="AU686" s="240" t="s">
        <v>85</v>
      </c>
      <c r="AV686" s="13" t="s">
        <v>22</v>
      </c>
      <c r="AW686" s="13" t="s">
        <v>39</v>
      </c>
      <c r="AX686" s="13" t="s">
        <v>77</v>
      </c>
      <c r="AY686" s="240" t="s">
        <v>164</v>
      </c>
    </row>
    <row r="687" s="13" customFormat="1">
      <c r="A687" s="13"/>
      <c r="B687" s="231"/>
      <c r="C687" s="232"/>
      <c r="D687" s="226" t="s">
        <v>175</v>
      </c>
      <c r="E687" s="233" t="s">
        <v>20</v>
      </c>
      <c r="F687" s="234" t="s">
        <v>771</v>
      </c>
      <c r="G687" s="232"/>
      <c r="H687" s="233" t="s">
        <v>20</v>
      </c>
      <c r="I687" s="235"/>
      <c r="J687" s="232"/>
      <c r="K687" s="232"/>
      <c r="L687" s="236"/>
      <c r="M687" s="237"/>
      <c r="N687" s="238"/>
      <c r="O687" s="238"/>
      <c r="P687" s="238"/>
      <c r="Q687" s="238"/>
      <c r="R687" s="238"/>
      <c r="S687" s="238"/>
      <c r="T687" s="239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T687" s="240" t="s">
        <v>175</v>
      </c>
      <c r="AU687" s="240" t="s">
        <v>85</v>
      </c>
      <c r="AV687" s="13" t="s">
        <v>22</v>
      </c>
      <c r="AW687" s="13" t="s">
        <v>39</v>
      </c>
      <c r="AX687" s="13" t="s">
        <v>77</v>
      </c>
      <c r="AY687" s="240" t="s">
        <v>164</v>
      </c>
    </row>
    <row r="688" s="14" customFormat="1">
      <c r="A688" s="14"/>
      <c r="B688" s="241"/>
      <c r="C688" s="242"/>
      <c r="D688" s="226" t="s">
        <v>175</v>
      </c>
      <c r="E688" s="243" t="s">
        <v>20</v>
      </c>
      <c r="F688" s="244" t="s">
        <v>22</v>
      </c>
      <c r="G688" s="242"/>
      <c r="H688" s="245">
        <v>1</v>
      </c>
      <c r="I688" s="246"/>
      <c r="J688" s="242"/>
      <c r="K688" s="242"/>
      <c r="L688" s="247"/>
      <c r="M688" s="248"/>
      <c r="N688" s="249"/>
      <c r="O688" s="249"/>
      <c r="P688" s="249"/>
      <c r="Q688" s="249"/>
      <c r="R688" s="249"/>
      <c r="S688" s="249"/>
      <c r="T688" s="250"/>
      <c r="U688" s="14"/>
      <c r="V688" s="14"/>
      <c r="W688" s="14"/>
      <c r="X688" s="14"/>
      <c r="Y688" s="14"/>
      <c r="Z688" s="14"/>
      <c r="AA688" s="14"/>
      <c r="AB688" s="14"/>
      <c r="AC688" s="14"/>
      <c r="AD688" s="14"/>
      <c r="AE688" s="14"/>
      <c r="AT688" s="251" t="s">
        <v>175</v>
      </c>
      <c r="AU688" s="251" t="s">
        <v>85</v>
      </c>
      <c r="AV688" s="14" t="s">
        <v>85</v>
      </c>
      <c r="AW688" s="14" t="s">
        <v>39</v>
      </c>
      <c r="AX688" s="14" t="s">
        <v>22</v>
      </c>
      <c r="AY688" s="251" t="s">
        <v>164</v>
      </c>
    </row>
    <row r="689" s="12" customFormat="1" ht="22.8" customHeight="1">
      <c r="A689" s="12"/>
      <c r="B689" s="197"/>
      <c r="C689" s="198"/>
      <c r="D689" s="199" t="s">
        <v>76</v>
      </c>
      <c r="E689" s="211" t="s">
        <v>774</v>
      </c>
      <c r="F689" s="211" t="s">
        <v>775</v>
      </c>
      <c r="G689" s="198"/>
      <c r="H689" s="198"/>
      <c r="I689" s="201"/>
      <c r="J689" s="212">
        <f>BK689</f>
        <v>0</v>
      </c>
      <c r="K689" s="198"/>
      <c r="L689" s="203"/>
      <c r="M689" s="204"/>
      <c r="N689" s="205"/>
      <c r="O689" s="205"/>
      <c r="P689" s="206">
        <f>SUM(P690:P698)</f>
        <v>0</v>
      </c>
      <c r="Q689" s="205"/>
      <c r="R689" s="206">
        <f>SUM(R690:R698)</f>
        <v>0</v>
      </c>
      <c r="S689" s="205"/>
      <c r="T689" s="207">
        <f>SUM(T690:T698)</f>
        <v>0</v>
      </c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R689" s="208" t="s">
        <v>200</v>
      </c>
      <c r="AT689" s="209" t="s">
        <v>76</v>
      </c>
      <c r="AU689" s="209" t="s">
        <v>22</v>
      </c>
      <c r="AY689" s="208" t="s">
        <v>164</v>
      </c>
      <c r="BK689" s="210">
        <f>SUM(BK690:BK698)</f>
        <v>0</v>
      </c>
    </row>
    <row r="690" s="2" customFormat="1" ht="14.4" customHeight="1">
      <c r="A690" s="39"/>
      <c r="B690" s="40"/>
      <c r="C690" s="213" t="s">
        <v>1633</v>
      </c>
      <c r="D690" s="213" t="s">
        <v>166</v>
      </c>
      <c r="E690" s="214" t="s">
        <v>777</v>
      </c>
      <c r="F690" s="215" t="s">
        <v>775</v>
      </c>
      <c r="G690" s="216" t="s">
        <v>751</v>
      </c>
      <c r="H690" s="217">
        <v>1</v>
      </c>
      <c r="I690" s="218"/>
      <c r="J690" s="219">
        <f>ROUND(I690*H690,2)</f>
        <v>0</v>
      </c>
      <c r="K690" s="215" t="s">
        <v>170</v>
      </c>
      <c r="L690" s="45"/>
      <c r="M690" s="220" t="s">
        <v>20</v>
      </c>
      <c r="N690" s="221" t="s">
        <v>48</v>
      </c>
      <c r="O690" s="85"/>
      <c r="P690" s="222">
        <f>O690*H690</f>
        <v>0</v>
      </c>
      <c r="Q690" s="222">
        <v>0</v>
      </c>
      <c r="R690" s="222">
        <f>Q690*H690</f>
        <v>0</v>
      </c>
      <c r="S690" s="222">
        <v>0</v>
      </c>
      <c r="T690" s="223">
        <f>S690*H690</f>
        <v>0</v>
      </c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R690" s="224" t="s">
        <v>745</v>
      </c>
      <c r="AT690" s="224" t="s">
        <v>166</v>
      </c>
      <c r="AU690" s="224" t="s">
        <v>85</v>
      </c>
      <c r="AY690" s="18" t="s">
        <v>164</v>
      </c>
      <c r="BE690" s="225">
        <f>IF(N690="základní",J690,0)</f>
        <v>0</v>
      </c>
      <c r="BF690" s="225">
        <f>IF(N690="snížená",J690,0)</f>
        <v>0</v>
      </c>
      <c r="BG690" s="225">
        <f>IF(N690="zákl. přenesená",J690,0)</f>
        <v>0</v>
      </c>
      <c r="BH690" s="225">
        <f>IF(N690="sníž. přenesená",J690,0)</f>
        <v>0</v>
      </c>
      <c r="BI690" s="225">
        <f>IF(N690="nulová",J690,0)</f>
        <v>0</v>
      </c>
      <c r="BJ690" s="18" t="s">
        <v>22</v>
      </c>
      <c r="BK690" s="225">
        <f>ROUND(I690*H690,2)</f>
        <v>0</v>
      </c>
      <c r="BL690" s="18" t="s">
        <v>745</v>
      </c>
      <c r="BM690" s="224" t="s">
        <v>1634</v>
      </c>
    </row>
    <row r="691" s="2" customFormat="1">
      <c r="A691" s="39"/>
      <c r="B691" s="40"/>
      <c r="C691" s="41"/>
      <c r="D691" s="226" t="s">
        <v>173</v>
      </c>
      <c r="E691" s="41"/>
      <c r="F691" s="227" t="s">
        <v>775</v>
      </c>
      <c r="G691" s="41"/>
      <c r="H691" s="41"/>
      <c r="I691" s="228"/>
      <c r="J691" s="41"/>
      <c r="K691" s="41"/>
      <c r="L691" s="45"/>
      <c r="M691" s="229"/>
      <c r="N691" s="230"/>
      <c r="O691" s="85"/>
      <c r="P691" s="85"/>
      <c r="Q691" s="85"/>
      <c r="R691" s="85"/>
      <c r="S691" s="85"/>
      <c r="T691" s="86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T691" s="18" t="s">
        <v>173</v>
      </c>
      <c r="AU691" s="18" t="s">
        <v>85</v>
      </c>
    </row>
    <row r="692" s="13" customFormat="1">
      <c r="A692" s="13"/>
      <c r="B692" s="231"/>
      <c r="C692" s="232"/>
      <c r="D692" s="226" t="s">
        <v>175</v>
      </c>
      <c r="E692" s="233" t="s">
        <v>20</v>
      </c>
      <c r="F692" s="234" t="s">
        <v>779</v>
      </c>
      <c r="G692" s="232"/>
      <c r="H692" s="233" t="s">
        <v>20</v>
      </c>
      <c r="I692" s="235"/>
      <c r="J692" s="232"/>
      <c r="K692" s="232"/>
      <c r="L692" s="236"/>
      <c r="M692" s="237"/>
      <c r="N692" s="238"/>
      <c r="O692" s="238"/>
      <c r="P692" s="238"/>
      <c r="Q692" s="238"/>
      <c r="R692" s="238"/>
      <c r="S692" s="238"/>
      <c r="T692" s="239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T692" s="240" t="s">
        <v>175</v>
      </c>
      <c r="AU692" s="240" t="s">
        <v>85</v>
      </c>
      <c r="AV692" s="13" t="s">
        <v>22</v>
      </c>
      <c r="AW692" s="13" t="s">
        <v>39</v>
      </c>
      <c r="AX692" s="13" t="s">
        <v>77</v>
      </c>
      <c r="AY692" s="240" t="s">
        <v>164</v>
      </c>
    </row>
    <row r="693" s="13" customFormat="1">
      <c r="A693" s="13"/>
      <c r="B693" s="231"/>
      <c r="C693" s="232"/>
      <c r="D693" s="226" t="s">
        <v>175</v>
      </c>
      <c r="E693" s="233" t="s">
        <v>20</v>
      </c>
      <c r="F693" s="234" t="s">
        <v>775</v>
      </c>
      <c r="G693" s="232"/>
      <c r="H693" s="233" t="s">
        <v>20</v>
      </c>
      <c r="I693" s="235"/>
      <c r="J693" s="232"/>
      <c r="K693" s="232"/>
      <c r="L693" s="236"/>
      <c r="M693" s="237"/>
      <c r="N693" s="238"/>
      <c r="O693" s="238"/>
      <c r="P693" s="238"/>
      <c r="Q693" s="238"/>
      <c r="R693" s="238"/>
      <c r="S693" s="238"/>
      <c r="T693" s="239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40" t="s">
        <v>175</v>
      </c>
      <c r="AU693" s="240" t="s">
        <v>85</v>
      </c>
      <c r="AV693" s="13" t="s">
        <v>22</v>
      </c>
      <c r="AW693" s="13" t="s">
        <v>39</v>
      </c>
      <c r="AX693" s="13" t="s">
        <v>77</v>
      </c>
      <c r="AY693" s="240" t="s">
        <v>164</v>
      </c>
    </row>
    <row r="694" s="14" customFormat="1">
      <c r="A694" s="14"/>
      <c r="B694" s="241"/>
      <c r="C694" s="242"/>
      <c r="D694" s="226" t="s">
        <v>175</v>
      </c>
      <c r="E694" s="243" t="s">
        <v>20</v>
      </c>
      <c r="F694" s="244" t="s">
        <v>22</v>
      </c>
      <c r="G694" s="242"/>
      <c r="H694" s="245">
        <v>1</v>
      </c>
      <c r="I694" s="246"/>
      <c r="J694" s="242"/>
      <c r="K694" s="242"/>
      <c r="L694" s="247"/>
      <c r="M694" s="248"/>
      <c r="N694" s="249"/>
      <c r="O694" s="249"/>
      <c r="P694" s="249"/>
      <c r="Q694" s="249"/>
      <c r="R694" s="249"/>
      <c r="S694" s="249"/>
      <c r="T694" s="250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51" t="s">
        <v>175</v>
      </c>
      <c r="AU694" s="251" t="s">
        <v>85</v>
      </c>
      <c r="AV694" s="14" t="s">
        <v>85</v>
      </c>
      <c r="AW694" s="14" t="s">
        <v>39</v>
      </c>
      <c r="AX694" s="14" t="s">
        <v>22</v>
      </c>
      <c r="AY694" s="251" t="s">
        <v>164</v>
      </c>
    </row>
    <row r="695" s="2" customFormat="1" ht="14.4" customHeight="1">
      <c r="A695" s="39"/>
      <c r="B695" s="40"/>
      <c r="C695" s="213" t="s">
        <v>1635</v>
      </c>
      <c r="D695" s="213" t="s">
        <v>166</v>
      </c>
      <c r="E695" s="214" t="s">
        <v>781</v>
      </c>
      <c r="F695" s="215" t="s">
        <v>782</v>
      </c>
      <c r="G695" s="216" t="s">
        <v>751</v>
      </c>
      <c r="H695" s="217">
        <v>1</v>
      </c>
      <c r="I695" s="218"/>
      <c r="J695" s="219">
        <f>ROUND(I695*H695,2)</f>
        <v>0</v>
      </c>
      <c r="K695" s="215" t="s">
        <v>170</v>
      </c>
      <c r="L695" s="45"/>
      <c r="M695" s="220" t="s">
        <v>20</v>
      </c>
      <c r="N695" s="221" t="s">
        <v>48</v>
      </c>
      <c r="O695" s="85"/>
      <c r="P695" s="222">
        <f>O695*H695</f>
        <v>0</v>
      </c>
      <c r="Q695" s="222">
        <v>0</v>
      </c>
      <c r="R695" s="222">
        <f>Q695*H695</f>
        <v>0</v>
      </c>
      <c r="S695" s="222">
        <v>0</v>
      </c>
      <c r="T695" s="223">
        <f>S695*H695</f>
        <v>0</v>
      </c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R695" s="224" t="s">
        <v>745</v>
      </c>
      <c r="AT695" s="224" t="s">
        <v>166</v>
      </c>
      <c r="AU695" s="224" t="s">
        <v>85</v>
      </c>
      <c r="AY695" s="18" t="s">
        <v>164</v>
      </c>
      <c r="BE695" s="225">
        <f>IF(N695="základní",J695,0)</f>
        <v>0</v>
      </c>
      <c r="BF695" s="225">
        <f>IF(N695="snížená",J695,0)</f>
        <v>0</v>
      </c>
      <c r="BG695" s="225">
        <f>IF(N695="zákl. přenesená",J695,0)</f>
        <v>0</v>
      </c>
      <c r="BH695" s="225">
        <f>IF(N695="sníž. přenesená",J695,0)</f>
        <v>0</v>
      </c>
      <c r="BI695" s="225">
        <f>IF(N695="nulová",J695,0)</f>
        <v>0</v>
      </c>
      <c r="BJ695" s="18" t="s">
        <v>22</v>
      </c>
      <c r="BK695" s="225">
        <f>ROUND(I695*H695,2)</f>
        <v>0</v>
      </c>
      <c r="BL695" s="18" t="s">
        <v>745</v>
      </c>
      <c r="BM695" s="224" t="s">
        <v>1636</v>
      </c>
    </row>
    <row r="696" s="2" customFormat="1">
      <c r="A696" s="39"/>
      <c r="B696" s="40"/>
      <c r="C696" s="41"/>
      <c r="D696" s="226" t="s">
        <v>173</v>
      </c>
      <c r="E696" s="41"/>
      <c r="F696" s="227" t="s">
        <v>782</v>
      </c>
      <c r="G696" s="41"/>
      <c r="H696" s="41"/>
      <c r="I696" s="228"/>
      <c r="J696" s="41"/>
      <c r="K696" s="41"/>
      <c r="L696" s="45"/>
      <c r="M696" s="229"/>
      <c r="N696" s="230"/>
      <c r="O696" s="85"/>
      <c r="P696" s="85"/>
      <c r="Q696" s="85"/>
      <c r="R696" s="85"/>
      <c r="S696" s="85"/>
      <c r="T696" s="86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T696" s="18" t="s">
        <v>173</v>
      </c>
      <c r="AU696" s="18" t="s">
        <v>85</v>
      </c>
    </row>
    <row r="697" s="13" customFormat="1">
      <c r="A697" s="13"/>
      <c r="B697" s="231"/>
      <c r="C697" s="232"/>
      <c r="D697" s="226" t="s">
        <v>175</v>
      </c>
      <c r="E697" s="233" t="s">
        <v>20</v>
      </c>
      <c r="F697" s="234" t="s">
        <v>784</v>
      </c>
      <c r="G697" s="232"/>
      <c r="H697" s="233" t="s">
        <v>20</v>
      </c>
      <c r="I697" s="235"/>
      <c r="J697" s="232"/>
      <c r="K697" s="232"/>
      <c r="L697" s="236"/>
      <c r="M697" s="237"/>
      <c r="N697" s="238"/>
      <c r="O697" s="238"/>
      <c r="P697" s="238"/>
      <c r="Q697" s="238"/>
      <c r="R697" s="238"/>
      <c r="S697" s="238"/>
      <c r="T697" s="239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T697" s="240" t="s">
        <v>175</v>
      </c>
      <c r="AU697" s="240" t="s">
        <v>85</v>
      </c>
      <c r="AV697" s="13" t="s">
        <v>22</v>
      </c>
      <c r="AW697" s="13" t="s">
        <v>39</v>
      </c>
      <c r="AX697" s="13" t="s">
        <v>77</v>
      </c>
      <c r="AY697" s="240" t="s">
        <v>164</v>
      </c>
    </row>
    <row r="698" s="14" customFormat="1">
      <c r="A698" s="14"/>
      <c r="B698" s="241"/>
      <c r="C698" s="242"/>
      <c r="D698" s="226" t="s">
        <v>175</v>
      </c>
      <c r="E698" s="243" t="s">
        <v>20</v>
      </c>
      <c r="F698" s="244" t="s">
        <v>22</v>
      </c>
      <c r="G698" s="242"/>
      <c r="H698" s="245">
        <v>1</v>
      </c>
      <c r="I698" s="246"/>
      <c r="J698" s="242"/>
      <c r="K698" s="242"/>
      <c r="L698" s="247"/>
      <c r="M698" s="248"/>
      <c r="N698" s="249"/>
      <c r="O698" s="249"/>
      <c r="P698" s="249"/>
      <c r="Q698" s="249"/>
      <c r="R698" s="249"/>
      <c r="S698" s="249"/>
      <c r="T698" s="250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51" t="s">
        <v>175</v>
      </c>
      <c r="AU698" s="251" t="s">
        <v>85</v>
      </c>
      <c r="AV698" s="14" t="s">
        <v>85</v>
      </c>
      <c r="AW698" s="14" t="s">
        <v>39</v>
      </c>
      <c r="AX698" s="14" t="s">
        <v>22</v>
      </c>
      <c r="AY698" s="251" t="s">
        <v>164</v>
      </c>
    </row>
    <row r="699" s="12" customFormat="1" ht="22.8" customHeight="1">
      <c r="A699" s="12"/>
      <c r="B699" s="197"/>
      <c r="C699" s="198"/>
      <c r="D699" s="199" t="s">
        <v>76</v>
      </c>
      <c r="E699" s="211" t="s">
        <v>785</v>
      </c>
      <c r="F699" s="211" t="s">
        <v>786</v>
      </c>
      <c r="G699" s="198"/>
      <c r="H699" s="198"/>
      <c r="I699" s="201"/>
      <c r="J699" s="212">
        <f>BK699</f>
        <v>0</v>
      </c>
      <c r="K699" s="198"/>
      <c r="L699" s="203"/>
      <c r="M699" s="204"/>
      <c r="N699" s="205"/>
      <c r="O699" s="205"/>
      <c r="P699" s="206">
        <f>SUM(P700:P726)</f>
        <v>0</v>
      </c>
      <c r="Q699" s="205"/>
      <c r="R699" s="206">
        <f>SUM(R700:R726)</f>
        <v>0</v>
      </c>
      <c r="S699" s="205"/>
      <c r="T699" s="207">
        <f>SUM(T700:T726)</f>
        <v>0</v>
      </c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R699" s="208" t="s">
        <v>200</v>
      </c>
      <c r="AT699" s="209" t="s">
        <v>76</v>
      </c>
      <c r="AU699" s="209" t="s">
        <v>22</v>
      </c>
      <c r="AY699" s="208" t="s">
        <v>164</v>
      </c>
      <c r="BK699" s="210">
        <f>SUM(BK700:BK726)</f>
        <v>0</v>
      </c>
    </row>
    <row r="700" s="2" customFormat="1" ht="14.4" customHeight="1">
      <c r="A700" s="39"/>
      <c r="B700" s="40"/>
      <c r="C700" s="213" t="s">
        <v>1637</v>
      </c>
      <c r="D700" s="213" t="s">
        <v>166</v>
      </c>
      <c r="E700" s="214" t="s">
        <v>788</v>
      </c>
      <c r="F700" s="215" t="s">
        <v>789</v>
      </c>
      <c r="G700" s="216" t="s">
        <v>744</v>
      </c>
      <c r="H700" s="217">
        <v>10</v>
      </c>
      <c r="I700" s="218"/>
      <c r="J700" s="219">
        <f>ROUND(I700*H700,2)</f>
        <v>0</v>
      </c>
      <c r="K700" s="215" t="s">
        <v>170</v>
      </c>
      <c r="L700" s="45"/>
      <c r="M700" s="220" t="s">
        <v>20</v>
      </c>
      <c r="N700" s="221" t="s">
        <v>48</v>
      </c>
      <c r="O700" s="85"/>
      <c r="P700" s="222">
        <f>O700*H700</f>
        <v>0</v>
      </c>
      <c r="Q700" s="222">
        <v>0</v>
      </c>
      <c r="R700" s="222">
        <f>Q700*H700</f>
        <v>0</v>
      </c>
      <c r="S700" s="222">
        <v>0</v>
      </c>
      <c r="T700" s="223">
        <f>S700*H700</f>
        <v>0</v>
      </c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R700" s="224" t="s">
        <v>745</v>
      </c>
      <c r="AT700" s="224" t="s">
        <v>166</v>
      </c>
      <c r="AU700" s="224" t="s">
        <v>85</v>
      </c>
      <c r="AY700" s="18" t="s">
        <v>164</v>
      </c>
      <c r="BE700" s="225">
        <f>IF(N700="základní",J700,0)</f>
        <v>0</v>
      </c>
      <c r="BF700" s="225">
        <f>IF(N700="snížená",J700,0)</f>
        <v>0</v>
      </c>
      <c r="BG700" s="225">
        <f>IF(N700="zákl. přenesená",J700,0)</f>
        <v>0</v>
      </c>
      <c r="BH700" s="225">
        <f>IF(N700="sníž. přenesená",J700,0)</f>
        <v>0</v>
      </c>
      <c r="BI700" s="225">
        <f>IF(N700="nulová",J700,0)</f>
        <v>0</v>
      </c>
      <c r="BJ700" s="18" t="s">
        <v>22</v>
      </c>
      <c r="BK700" s="225">
        <f>ROUND(I700*H700,2)</f>
        <v>0</v>
      </c>
      <c r="BL700" s="18" t="s">
        <v>745</v>
      </c>
      <c r="BM700" s="224" t="s">
        <v>1638</v>
      </c>
    </row>
    <row r="701" s="2" customFormat="1">
      <c r="A701" s="39"/>
      <c r="B701" s="40"/>
      <c r="C701" s="41"/>
      <c r="D701" s="226" t="s">
        <v>173</v>
      </c>
      <c r="E701" s="41"/>
      <c r="F701" s="227" t="s">
        <v>789</v>
      </c>
      <c r="G701" s="41"/>
      <c r="H701" s="41"/>
      <c r="I701" s="228"/>
      <c r="J701" s="41"/>
      <c r="K701" s="41"/>
      <c r="L701" s="45"/>
      <c r="M701" s="229"/>
      <c r="N701" s="230"/>
      <c r="O701" s="85"/>
      <c r="P701" s="85"/>
      <c r="Q701" s="85"/>
      <c r="R701" s="85"/>
      <c r="S701" s="85"/>
      <c r="T701" s="86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T701" s="18" t="s">
        <v>173</v>
      </c>
      <c r="AU701" s="18" t="s">
        <v>85</v>
      </c>
    </row>
    <row r="702" s="13" customFormat="1">
      <c r="A702" s="13"/>
      <c r="B702" s="231"/>
      <c r="C702" s="232"/>
      <c r="D702" s="226" t="s">
        <v>175</v>
      </c>
      <c r="E702" s="233" t="s">
        <v>20</v>
      </c>
      <c r="F702" s="234" t="s">
        <v>791</v>
      </c>
      <c r="G702" s="232"/>
      <c r="H702" s="233" t="s">
        <v>20</v>
      </c>
      <c r="I702" s="235"/>
      <c r="J702" s="232"/>
      <c r="K702" s="232"/>
      <c r="L702" s="236"/>
      <c r="M702" s="237"/>
      <c r="N702" s="238"/>
      <c r="O702" s="238"/>
      <c r="P702" s="238"/>
      <c r="Q702" s="238"/>
      <c r="R702" s="238"/>
      <c r="S702" s="238"/>
      <c r="T702" s="239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T702" s="240" t="s">
        <v>175</v>
      </c>
      <c r="AU702" s="240" t="s">
        <v>85</v>
      </c>
      <c r="AV702" s="13" t="s">
        <v>22</v>
      </c>
      <c r="AW702" s="13" t="s">
        <v>39</v>
      </c>
      <c r="AX702" s="13" t="s">
        <v>77</v>
      </c>
      <c r="AY702" s="240" t="s">
        <v>164</v>
      </c>
    </row>
    <row r="703" s="14" customFormat="1">
      <c r="A703" s="14"/>
      <c r="B703" s="241"/>
      <c r="C703" s="242"/>
      <c r="D703" s="226" t="s">
        <v>175</v>
      </c>
      <c r="E703" s="243" t="s">
        <v>20</v>
      </c>
      <c r="F703" s="244" t="s">
        <v>215</v>
      </c>
      <c r="G703" s="242"/>
      <c r="H703" s="245">
        <v>7</v>
      </c>
      <c r="I703" s="246"/>
      <c r="J703" s="242"/>
      <c r="K703" s="242"/>
      <c r="L703" s="247"/>
      <c r="M703" s="248"/>
      <c r="N703" s="249"/>
      <c r="O703" s="249"/>
      <c r="P703" s="249"/>
      <c r="Q703" s="249"/>
      <c r="R703" s="249"/>
      <c r="S703" s="249"/>
      <c r="T703" s="250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51" t="s">
        <v>175</v>
      </c>
      <c r="AU703" s="251" t="s">
        <v>85</v>
      </c>
      <c r="AV703" s="14" t="s">
        <v>85</v>
      </c>
      <c r="AW703" s="14" t="s">
        <v>39</v>
      </c>
      <c r="AX703" s="14" t="s">
        <v>77</v>
      </c>
      <c r="AY703" s="251" t="s">
        <v>164</v>
      </c>
    </row>
    <row r="704" s="13" customFormat="1">
      <c r="A704" s="13"/>
      <c r="B704" s="231"/>
      <c r="C704" s="232"/>
      <c r="D704" s="226" t="s">
        <v>175</v>
      </c>
      <c r="E704" s="233" t="s">
        <v>20</v>
      </c>
      <c r="F704" s="234" t="s">
        <v>792</v>
      </c>
      <c r="G704" s="232"/>
      <c r="H704" s="233" t="s">
        <v>20</v>
      </c>
      <c r="I704" s="235"/>
      <c r="J704" s="232"/>
      <c r="K704" s="232"/>
      <c r="L704" s="236"/>
      <c r="M704" s="237"/>
      <c r="N704" s="238"/>
      <c r="O704" s="238"/>
      <c r="P704" s="238"/>
      <c r="Q704" s="238"/>
      <c r="R704" s="238"/>
      <c r="S704" s="238"/>
      <c r="T704" s="239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T704" s="240" t="s">
        <v>175</v>
      </c>
      <c r="AU704" s="240" t="s">
        <v>85</v>
      </c>
      <c r="AV704" s="13" t="s">
        <v>22</v>
      </c>
      <c r="AW704" s="13" t="s">
        <v>39</v>
      </c>
      <c r="AX704" s="13" t="s">
        <v>77</v>
      </c>
      <c r="AY704" s="240" t="s">
        <v>164</v>
      </c>
    </row>
    <row r="705" s="14" customFormat="1">
      <c r="A705" s="14"/>
      <c r="B705" s="241"/>
      <c r="C705" s="242"/>
      <c r="D705" s="226" t="s">
        <v>175</v>
      </c>
      <c r="E705" s="243" t="s">
        <v>20</v>
      </c>
      <c r="F705" s="244" t="s">
        <v>186</v>
      </c>
      <c r="G705" s="242"/>
      <c r="H705" s="245">
        <v>3</v>
      </c>
      <c r="I705" s="246"/>
      <c r="J705" s="242"/>
      <c r="K705" s="242"/>
      <c r="L705" s="247"/>
      <c r="M705" s="248"/>
      <c r="N705" s="249"/>
      <c r="O705" s="249"/>
      <c r="P705" s="249"/>
      <c r="Q705" s="249"/>
      <c r="R705" s="249"/>
      <c r="S705" s="249"/>
      <c r="T705" s="250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51" t="s">
        <v>175</v>
      </c>
      <c r="AU705" s="251" t="s">
        <v>85</v>
      </c>
      <c r="AV705" s="14" t="s">
        <v>85</v>
      </c>
      <c r="AW705" s="14" t="s">
        <v>39</v>
      </c>
      <c r="AX705" s="14" t="s">
        <v>77</v>
      </c>
      <c r="AY705" s="251" t="s">
        <v>164</v>
      </c>
    </row>
    <row r="706" s="15" customFormat="1">
      <c r="A706" s="15"/>
      <c r="B706" s="252"/>
      <c r="C706" s="253"/>
      <c r="D706" s="226" t="s">
        <v>175</v>
      </c>
      <c r="E706" s="254" t="s">
        <v>20</v>
      </c>
      <c r="F706" s="255" t="s">
        <v>225</v>
      </c>
      <c r="G706" s="253"/>
      <c r="H706" s="256">
        <v>10</v>
      </c>
      <c r="I706" s="257"/>
      <c r="J706" s="253"/>
      <c r="K706" s="253"/>
      <c r="L706" s="258"/>
      <c r="M706" s="259"/>
      <c r="N706" s="260"/>
      <c r="O706" s="260"/>
      <c r="P706" s="260"/>
      <c r="Q706" s="260"/>
      <c r="R706" s="260"/>
      <c r="S706" s="260"/>
      <c r="T706" s="261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T706" s="262" t="s">
        <v>175</v>
      </c>
      <c r="AU706" s="262" t="s">
        <v>85</v>
      </c>
      <c r="AV706" s="15" t="s">
        <v>171</v>
      </c>
      <c r="AW706" s="15" t="s">
        <v>39</v>
      </c>
      <c r="AX706" s="15" t="s">
        <v>22</v>
      </c>
      <c r="AY706" s="262" t="s">
        <v>164</v>
      </c>
    </row>
    <row r="707" s="2" customFormat="1" ht="14.4" customHeight="1">
      <c r="A707" s="39"/>
      <c r="B707" s="40"/>
      <c r="C707" s="213" t="s">
        <v>1639</v>
      </c>
      <c r="D707" s="213" t="s">
        <v>166</v>
      </c>
      <c r="E707" s="214" t="s">
        <v>794</v>
      </c>
      <c r="F707" s="215" t="s">
        <v>795</v>
      </c>
      <c r="G707" s="216" t="s">
        <v>744</v>
      </c>
      <c r="H707" s="217">
        <v>2</v>
      </c>
      <c r="I707" s="218"/>
      <c r="J707" s="219">
        <f>ROUND(I707*H707,2)</f>
        <v>0</v>
      </c>
      <c r="K707" s="215" t="s">
        <v>170</v>
      </c>
      <c r="L707" s="45"/>
      <c r="M707" s="220" t="s">
        <v>20</v>
      </c>
      <c r="N707" s="221" t="s">
        <v>48</v>
      </c>
      <c r="O707" s="85"/>
      <c r="P707" s="222">
        <f>O707*H707</f>
        <v>0</v>
      </c>
      <c r="Q707" s="222">
        <v>0</v>
      </c>
      <c r="R707" s="222">
        <f>Q707*H707</f>
        <v>0</v>
      </c>
      <c r="S707" s="222">
        <v>0</v>
      </c>
      <c r="T707" s="223">
        <f>S707*H707</f>
        <v>0</v>
      </c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R707" s="224" t="s">
        <v>745</v>
      </c>
      <c r="AT707" s="224" t="s">
        <v>166</v>
      </c>
      <c r="AU707" s="224" t="s">
        <v>85</v>
      </c>
      <c r="AY707" s="18" t="s">
        <v>164</v>
      </c>
      <c r="BE707" s="225">
        <f>IF(N707="základní",J707,0)</f>
        <v>0</v>
      </c>
      <c r="BF707" s="225">
        <f>IF(N707="snížená",J707,0)</f>
        <v>0</v>
      </c>
      <c r="BG707" s="225">
        <f>IF(N707="zákl. přenesená",J707,0)</f>
        <v>0</v>
      </c>
      <c r="BH707" s="225">
        <f>IF(N707="sníž. přenesená",J707,0)</f>
        <v>0</v>
      </c>
      <c r="BI707" s="225">
        <f>IF(N707="nulová",J707,0)</f>
        <v>0</v>
      </c>
      <c r="BJ707" s="18" t="s">
        <v>22</v>
      </c>
      <c r="BK707" s="225">
        <f>ROUND(I707*H707,2)</f>
        <v>0</v>
      </c>
      <c r="BL707" s="18" t="s">
        <v>745</v>
      </c>
      <c r="BM707" s="224" t="s">
        <v>1640</v>
      </c>
    </row>
    <row r="708" s="2" customFormat="1">
      <c r="A708" s="39"/>
      <c r="B708" s="40"/>
      <c r="C708" s="41"/>
      <c r="D708" s="226" t="s">
        <v>173</v>
      </c>
      <c r="E708" s="41"/>
      <c r="F708" s="227" t="s">
        <v>795</v>
      </c>
      <c r="G708" s="41"/>
      <c r="H708" s="41"/>
      <c r="I708" s="228"/>
      <c r="J708" s="41"/>
      <c r="K708" s="41"/>
      <c r="L708" s="45"/>
      <c r="M708" s="229"/>
      <c r="N708" s="230"/>
      <c r="O708" s="85"/>
      <c r="P708" s="85"/>
      <c r="Q708" s="85"/>
      <c r="R708" s="85"/>
      <c r="S708" s="85"/>
      <c r="T708" s="86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T708" s="18" t="s">
        <v>173</v>
      </c>
      <c r="AU708" s="18" t="s">
        <v>85</v>
      </c>
    </row>
    <row r="709" s="13" customFormat="1">
      <c r="A709" s="13"/>
      <c r="B709" s="231"/>
      <c r="C709" s="232"/>
      <c r="D709" s="226" t="s">
        <v>175</v>
      </c>
      <c r="E709" s="233" t="s">
        <v>20</v>
      </c>
      <c r="F709" s="234" t="s">
        <v>797</v>
      </c>
      <c r="G709" s="232"/>
      <c r="H709" s="233" t="s">
        <v>20</v>
      </c>
      <c r="I709" s="235"/>
      <c r="J709" s="232"/>
      <c r="K709" s="232"/>
      <c r="L709" s="236"/>
      <c r="M709" s="237"/>
      <c r="N709" s="238"/>
      <c r="O709" s="238"/>
      <c r="P709" s="238"/>
      <c r="Q709" s="238"/>
      <c r="R709" s="238"/>
      <c r="S709" s="238"/>
      <c r="T709" s="239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40" t="s">
        <v>175</v>
      </c>
      <c r="AU709" s="240" t="s">
        <v>85</v>
      </c>
      <c r="AV709" s="13" t="s">
        <v>22</v>
      </c>
      <c r="AW709" s="13" t="s">
        <v>39</v>
      </c>
      <c r="AX709" s="13" t="s">
        <v>77</v>
      </c>
      <c r="AY709" s="240" t="s">
        <v>164</v>
      </c>
    </row>
    <row r="710" s="14" customFormat="1">
      <c r="A710" s="14"/>
      <c r="B710" s="241"/>
      <c r="C710" s="242"/>
      <c r="D710" s="226" t="s">
        <v>175</v>
      </c>
      <c r="E710" s="243" t="s">
        <v>20</v>
      </c>
      <c r="F710" s="244" t="s">
        <v>85</v>
      </c>
      <c r="G710" s="242"/>
      <c r="H710" s="245">
        <v>2</v>
      </c>
      <c r="I710" s="246"/>
      <c r="J710" s="242"/>
      <c r="K710" s="242"/>
      <c r="L710" s="247"/>
      <c r="M710" s="248"/>
      <c r="N710" s="249"/>
      <c r="O710" s="249"/>
      <c r="P710" s="249"/>
      <c r="Q710" s="249"/>
      <c r="R710" s="249"/>
      <c r="S710" s="249"/>
      <c r="T710" s="250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51" t="s">
        <v>175</v>
      </c>
      <c r="AU710" s="251" t="s">
        <v>85</v>
      </c>
      <c r="AV710" s="14" t="s">
        <v>85</v>
      </c>
      <c r="AW710" s="14" t="s">
        <v>39</v>
      </c>
      <c r="AX710" s="14" t="s">
        <v>22</v>
      </c>
      <c r="AY710" s="251" t="s">
        <v>164</v>
      </c>
    </row>
    <row r="711" s="2" customFormat="1" ht="14.4" customHeight="1">
      <c r="A711" s="39"/>
      <c r="B711" s="40"/>
      <c r="C711" s="213" t="s">
        <v>837</v>
      </c>
      <c r="D711" s="213" t="s">
        <v>166</v>
      </c>
      <c r="E711" s="214" t="s">
        <v>799</v>
      </c>
      <c r="F711" s="215" t="s">
        <v>800</v>
      </c>
      <c r="G711" s="216" t="s">
        <v>744</v>
      </c>
      <c r="H711" s="217">
        <v>2</v>
      </c>
      <c r="I711" s="218"/>
      <c r="J711" s="219">
        <f>ROUND(I711*H711,2)</f>
        <v>0</v>
      </c>
      <c r="K711" s="215" t="s">
        <v>170</v>
      </c>
      <c r="L711" s="45"/>
      <c r="M711" s="220" t="s">
        <v>20</v>
      </c>
      <c r="N711" s="221" t="s">
        <v>48</v>
      </c>
      <c r="O711" s="85"/>
      <c r="P711" s="222">
        <f>O711*H711</f>
        <v>0</v>
      </c>
      <c r="Q711" s="222">
        <v>0</v>
      </c>
      <c r="R711" s="222">
        <f>Q711*H711</f>
        <v>0</v>
      </c>
      <c r="S711" s="222">
        <v>0</v>
      </c>
      <c r="T711" s="223">
        <f>S711*H711</f>
        <v>0</v>
      </c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R711" s="224" t="s">
        <v>745</v>
      </c>
      <c r="AT711" s="224" t="s">
        <v>166</v>
      </c>
      <c r="AU711" s="224" t="s">
        <v>85</v>
      </c>
      <c r="AY711" s="18" t="s">
        <v>164</v>
      </c>
      <c r="BE711" s="225">
        <f>IF(N711="základní",J711,0)</f>
        <v>0</v>
      </c>
      <c r="BF711" s="225">
        <f>IF(N711="snížená",J711,0)</f>
        <v>0</v>
      </c>
      <c r="BG711" s="225">
        <f>IF(N711="zákl. přenesená",J711,0)</f>
        <v>0</v>
      </c>
      <c r="BH711" s="225">
        <f>IF(N711="sníž. přenesená",J711,0)</f>
        <v>0</v>
      </c>
      <c r="BI711" s="225">
        <f>IF(N711="nulová",J711,0)</f>
        <v>0</v>
      </c>
      <c r="BJ711" s="18" t="s">
        <v>22</v>
      </c>
      <c r="BK711" s="225">
        <f>ROUND(I711*H711,2)</f>
        <v>0</v>
      </c>
      <c r="BL711" s="18" t="s">
        <v>745</v>
      </c>
      <c r="BM711" s="224" t="s">
        <v>1641</v>
      </c>
    </row>
    <row r="712" s="2" customFormat="1">
      <c r="A712" s="39"/>
      <c r="B712" s="40"/>
      <c r="C712" s="41"/>
      <c r="D712" s="226" t="s">
        <v>173</v>
      </c>
      <c r="E712" s="41"/>
      <c r="F712" s="227" t="s">
        <v>800</v>
      </c>
      <c r="G712" s="41"/>
      <c r="H712" s="41"/>
      <c r="I712" s="228"/>
      <c r="J712" s="41"/>
      <c r="K712" s="41"/>
      <c r="L712" s="45"/>
      <c r="M712" s="229"/>
      <c r="N712" s="230"/>
      <c r="O712" s="85"/>
      <c r="P712" s="85"/>
      <c r="Q712" s="85"/>
      <c r="R712" s="85"/>
      <c r="S712" s="85"/>
      <c r="T712" s="86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T712" s="18" t="s">
        <v>173</v>
      </c>
      <c r="AU712" s="18" t="s">
        <v>85</v>
      </c>
    </row>
    <row r="713" s="13" customFormat="1">
      <c r="A713" s="13"/>
      <c r="B713" s="231"/>
      <c r="C713" s="232"/>
      <c r="D713" s="226" t="s">
        <v>175</v>
      </c>
      <c r="E713" s="233" t="s">
        <v>20</v>
      </c>
      <c r="F713" s="234" t="s">
        <v>802</v>
      </c>
      <c r="G713" s="232"/>
      <c r="H713" s="233" t="s">
        <v>20</v>
      </c>
      <c r="I713" s="235"/>
      <c r="J713" s="232"/>
      <c r="K713" s="232"/>
      <c r="L713" s="236"/>
      <c r="M713" s="237"/>
      <c r="N713" s="238"/>
      <c r="O713" s="238"/>
      <c r="P713" s="238"/>
      <c r="Q713" s="238"/>
      <c r="R713" s="238"/>
      <c r="S713" s="238"/>
      <c r="T713" s="239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T713" s="240" t="s">
        <v>175</v>
      </c>
      <c r="AU713" s="240" t="s">
        <v>85</v>
      </c>
      <c r="AV713" s="13" t="s">
        <v>22</v>
      </c>
      <c r="AW713" s="13" t="s">
        <v>39</v>
      </c>
      <c r="AX713" s="13" t="s">
        <v>77</v>
      </c>
      <c r="AY713" s="240" t="s">
        <v>164</v>
      </c>
    </row>
    <row r="714" s="14" customFormat="1">
      <c r="A714" s="14"/>
      <c r="B714" s="241"/>
      <c r="C714" s="242"/>
      <c r="D714" s="226" t="s">
        <v>175</v>
      </c>
      <c r="E714" s="243" t="s">
        <v>20</v>
      </c>
      <c r="F714" s="244" t="s">
        <v>85</v>
      </c>
      <c r="G714" s="242"/>
      <c r="H714" s="245">
        <v>2</v>
      </c>
      <c r="I714" s="246"/>
      <c r="J714" s="242"/>
      <c r="K714" s="242"/>
      <c r="L714" s="247"/>
      <c r="M714" s="248"/>
      <c r="N714" s="249"/>
      <c r="O714" s="249"/>
      <c r="P714" s="249"/>
      <c r="Q714" s="249"/>
      <c r="R714" s="249"/>
      <c r="S714" s="249"/>
      <c r="T714" s="250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51" t="s">
        <v>175</v>
      </c>
      <c r="AU714" s="251" t="s">
        <v>85</v>
      </c>
      <c r="AV714" s="14" t="s">
        <v>85</v>
      </c>
      <c r="AW714" s="14" t="s">
        <v>39</v>
      </c>
      <c r="AX714" s="14" t="s">
        <v>22</v>
      </c>
      <c r="AY714" s="251" t="s">
        <v>164</v>
      </c>
    </row>
    <row r="715" s="2" customFormat="1" ht="14.4" customHeight="1">
      <c r="A715" s="39"/>
      <c r="B715" s="40"/>
      <c r="C715" s="213" t="s">
        <v>1642</v>
      </c>
      <c r="D715" s="213" t="s">
        <v>166</v>
      </c>
      <c r="E715" s="214" t="s">
        <v>804</v>
      </c>
      <c r="F715" s="215" t="s">
        <v>805</v>
      </c>
      <c r="G715" s="216" t="s">
        <v>744</v>
      </c>
      <c r="H715" s="217">
        <v>1</v>
      </c>
      <c r="I715" s="218"/>
      <c r="J715" s="219">
        <f>ROUND(I715*H715,2)</f>
        <v>0</v>
      </c>
      <c r="K715" s="215" t="s">
        <v>170</v>
      </c>
      <c r="L715" s="45"/>
      <c r="M715" s="220" t="s">
        <v>20</v>
      </c>
      <c r="N715" s="221" t="s">
        <v>48</v>
      </c>
      <c r="O715" s="85"/>
      <c r="P715" s="222">
        <f>O715*H715</f>
        <v>0</v>
      </c>
      <c r="Q715" s="222">
        <v>0</v>
      </c>
      <c r="R715" s="222">
        <f>Q715*H715</f>
        <v>0</v>
      </c>
      <c r="S715" s="222">
        <v>0</v>
      </c>
      <c r="T715" s="223">
        <f>S715*H715</f>
        <v>0</v>
      </c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R715" s="224" t="s">
        <v>745</v>
      </c>
      <c r="AT715" s="224" t="s">
        <v>166</v>
      </c>
      <c r="AU715" s="224" t="s">
        <v>85</v>
      </c>
      <c r="AY715" s="18" t="s">
        <v>164</v>
      </c>
      <c r="BE715" s="225">
        <f>IF(N715="základní",J715,0)</f>
        <v>0</v>
      </c>
      <c r="BF715" s="225">
        <f>IF(N715="snížená",J715,0)</f>
        <v>0</v>
      </c>
      <c r="BG715" s="225">
        <f>IF(N715="zákl. přenesená",J715,0)</f>
        <v>0</v>
      </c>
      <c r="BH715" s="225">
        <f>IF(N715="sníž. přenesená",J715,0)</f>
        <v>0</v>
      </c>
      <c r="BI715" s="225">
        <f>IF(N715="nulová",J715,0)</f>
        <v>0</v>
      </c>
      <c r="BJ715" s="18" t="s">
        <v>22</v>
      </c>
      <c r="BK715" s="225">
        <f>ROUND(I715*H715,2)</f>
        <v>0</v>
      </c>
      <c r="BL715" s="18" t="s">
        <v>745</v>
      </c>
      <c r="BM715" s="224" t="s">
        <v>1643</v>
      </c>
    </row>
    <row r="716" s="2" customFormat="1">
      <c r="A716" s="39"/>
      <c r="B716" s="40"/>
      <c r="C716" s="41"/>
      <c r="D716" s="226" t="s">
        <v>173</v>
      </c>
      <c r="E716" s="41"/>
      <c r="F716" s="227" t="s">
        <v>805</v>
      </c>
      <c r="G716" s="41"/>
      <c r="H716" s="41"/>
      <c r="I716" s="228"/>
      <c r="J716" s="41"/>
      <c r="K716" s="41"/>
      <c r="L716" s="45"/>
      <c r="M716" s="229"/>
      <c r="N716" s="230"/>
      <c r="O716" s="85"/>
      <c r="P716" s="85"/>
      <c r="Q716" s="85"/>
      <c r="R716" s="85"/>
      <c r="S716" s="85"/>
      <c r="T716" s="86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T716" s="18" t="s">
        <v>173</v>
      </c>
      <c r="AU716" s="18" t="s">
        <v>85</v>
      </c>
    </row>
    <row r="717" s="13" customFormat="1">
      <c r="A717" s="13"/>
      <c r="B717" s="231"/>
      <c r="C717" s="232"/>
      <c r="D717" s="226" t="s">
        <v>175</v>
      </c>
      <c r="E717" s="233" t="s">
        <v>20</v>
      </c>
      <c r="F717" s="234" t="s">
        <v>807</v>
      </c>
      <c r="G717" s="232"/>
      <c r="H717" s="233" t="s">
        <v>20</v>
      </c>
      <c r="I717" s="235"/>
      <c r="J717" s="232"/>
      <c r="K717" s="232"/>
      <c r="L717" s="236"/>
      <c r="M717" s="237"/>
      <c r="N717" s="238"/>
      <c r="O717" s="238"/>
      <c r="P717" s="238"/>
      <c r="Q717" s="238"/>
      <c r="R717" s="238"/>
      <c r="S717" s="238"/>
      <c r="T717" s="239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T717" s="240" t="s">
        <v>175</v>
      </c>
      <c r="AU717" s="240" t="s">
        <v>85</v>
      </c>
      <c r="AV717" s="13" t="s">
        <v>22</v>
      </c>
      <c r="AW717" s="13" t="s">
        <v>39</v>
      </c>
      <c r="AX717" s="13" t="s">
        <v>77</v>
      </c>
      <c r="AY717" s="240" t="s">
        <v>164</v>
      </c>
    </row>
    <row r="718" s="14" customFormat="1">
      <c r="A718" s="14"/>
      <c r="B718" s="241"/>
      <c r="C718" s="242"/>
      <c r="D718" s="226" t="s">
        <v>175</v>
      </c>
      <c r="E718" s="243" t="s">
        <v>20</v>
      </c>
      <c r="F718" s="244" t="s">
        <v>22</v>
      </c>
      <c r="G718" s="242"/>
      <c r="H718" s="245">
        <v>1</v>
      </c>
      <c r="I718" s="246"/>
      <c r="J718" s="242"/>
      <c r="K718" s="242"/>
      <c r="L718" s="247"/>
      <c r="M718" s="248"/>
      <c r="N718" s="249"/>
      <c r="O718" s="249"/>
      <c r="P718" s="249"/>
      <c r="Q718" s="249"/>
      <c r="R718" s="249"/>
      <c r="S718" s="249"/>
      <c r="T718" s="250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51" t="s">
        <v>175</v>
      </c>
      <c r="AU718" s="251" t="s">
        <v>85</v>
      </c>
      <c r="AV718" s="14" t="s">
        <v>85</v>
      </c>
      <c r="AW718" s="14" t="s">
        <v>39</v>
      </c>
      <c r="AX718" s="14" t="s">
        <v>22</v>
      </c>
      <c r="AY718" s="251" t="s">
        <v>164</v>
      </c>
    </row>
    <row r="719" s="2" customFormat="1" ht="14.4" customHeight="1">
      <c r="A719" s="39"/>
      <c r="B719" s="40"/>
      <c r="C719" s="213" t="s">
        <v>1644</v>
      </c>
      <c r="D719" s="213" t="s">
        <v>166</v>
      </c>
      <c r="E719" s="214" t="s">
        <v>809</v>
      </c>
      <c r="F719" s="215" t="s">
        <v>810</v>
      </c>
      <c r="G719" s="216" t="s">
        <v>751</v>
      </c>
      <c r="H719" s="217">
        <v>1</v>
      </c>
      <c r="I719" s="218"/>
      <c r="J719" s="219">
        <f>ROUND(I719*H719,2)</f>
        <v>0</v>
      </c>
      <c r="K719" s="215" t="s">
        <v>170</v>
      </c>
      <c r="L719" s="45"/>
      <c r="M719" s="220" t="s">
        <v>20</v>
      </c>
      <c r="N719" s="221" t="s">
        <v>48</v>
      </c>
      <c r="O719" s="85"/>
      <c r="P719" s="222">
        <f>O719*H719</f>
        <v>0</v>
      </c>
      <c r="Q719" s="222">
        <v>0</v>
      </c>
      <c r="R719" s="222">
        <f>Q719*H719</f>
        <v>0</v>
      </c>
      <c r="S719" s="222">
        <v>0</v>
      </c>
      <c r="T719" s="223">
        <f>S719*H719</f>
        <v>0</v>
      </c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R719" s="224" t="s">
        <v>745</v>
      </c>
      <c r="AT719" s="224" t="s">
        <v>166</v>
      </c>
      <c r="AU719" s="224" t="s">
        <v>85</v>
      </c>
      <c r="AY719" s="18" t="s">
        <v>164</v>
      </c>
      <c r="BE719" s="225">
        <f>IF(N719="základní",J719,0)</f>
        <v>0</v>
      </c>
      <c r="BF719" s="225">
        <f>IF(N719="snížená",J719,0)</f>
        <v>0</v>
      </c>
      <c r="BG719" s="225">
        <f>IF(N719="zákl. přenesená",J719,0)</f>
        <v>0</v>
      </c>
      <c r="BH719" s="225">
        <f>IF(N719="sníž. přenesená",J719,0)</f>
        <v>0</v>
      </c>
      <c r="BI719" s="225">
        <f>IF(N719="nulová",J719,0)</f>
        <v>0</v>
      </c>
      <c r="BJ719" s="18" t="s">
        <v>22</v>
      </c>
      <c r="BK719" s="225">
        <f>ROUND(I719*H719,2)</f>
        <v>0</v>
      </c>
      <c r="BL719" s="18" t="s">
        <v>745</v>
      </c>
      <c r="BM719" s="224" t="s">
        <v>1645</v>
      </c>
    </row>
    <row r="720" s="2" customFormat="1">
      <c r="A720" s="39"/>
      <c r="B720" s="40"/>
      <c r="C720" s="41"/>
      <c r="D720" s="226" t="s">
        <v>173</v>
      </c>
      <c r="E720" s="41"/>
      <c r="F720" s="227" t="s">
        <v>810</v>
      </c>
      <c r="G720" s="41"/>
      <c r="H720" s="41"/>
      <c r="I720" s="228"/>
      <c r="J720" s="41"/>
      <c r="K720" s="41"/>
      <c r="L720" s="45"/>
      <c r="M720" s="229"/>
      <c r="N720" s="230"/>
      <c r="O720" s="85"/>
      <c r="P720" s="85"/>
      <c r="Q720" s="85"/>
      <c r="R720" s="85"/>
      <c r="S720" s="85"/>
      <c r="T720" s="86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T720" s="18" t="s">
        <v>173</v>
      </c>
      <c r="AU720" s="18" t="s">
        <v>85</v>
      </c>
    </row>
    <row r="721" s="13" customFormat="1">
      <c r="A721" s="13"/>
      <c r="B721" s="231"/>
      <c r="C721" s="232"/>
      <c r="D721" s="226" t="s">
        <v>175</v>
      </c>
      <c r="E721" s="233" t="s">
        <v>20</v>
      </c>
      <c r="F721" s="234" t="s">
        <v>812</v>
      </c>
      <c r="G721" s="232"/>
      <c r="H721" s="233" t="s">
        <v>20</v>
      </c>
      <c r="I721" s="235"/>
      <c r="J721" s="232"/>
      <c r="K721" s="232"/>
      <c r="L721" s="236"/>
      <c r="M721" s="237"/>
      <c r="N721" s="238"/>
      <c r="O721" s="238"/>
      <c r="P721" s="238"/>
      <c r="Q721" s="238"/>
      <c r="R721" s="238"/>
      <c r="S721" s="238"/>
      <c r="T721" s="239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40" t="s">
        <v>175</v>
      </c>
      <c r="AU721" s="240" t="s">
        <v>85</v>
      </c>
      <c r="AV721" s="13" t="s">
        <v>22</v>
      </c>
      <c r="AW721" s="13" t="s">
        <v>39</v>
      </c>
      <c r="AX721" s="13" t="s">
        <v>77</v>
      </c>
      <c r="AY721" s="240" t="s">
        <v>164</v>
      </c>
    </row>
    <row r="722" s="14" customFormat="1">
      <c r="A722" s="14"/>
      <c r="B722" s="241"/>
      <c r="C722" s="242"/>
      <c r="D722" s="226" t="s">
        <v>175</v>
      </c>
      <c r="E722" s="243" t="s">
        <v>20</v>
      </c>
      <c r="F722" s="244" t="s">
        <v>22</v>
      </c>
      <c r="G722" s="242"/>
      <c r="H722" s="245">
        <v>1</v>
      </c>
      <c r="I722" s="246"/>
      <c r="J722" s="242"/>
      <c r="K722" s="242"/>
      <c r="L722" s="247"/>
      <c r="M722" s="248"/>
      <c r="N722" s="249"/>
      <c r="O722" s="249"/>
      <c r="P722" s="249"/>
      <c r="Q722" s="249"/>
      <c r="R722" s="249"/>
      <c r="S722" s="249"/>
      <c r="T722" s="250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51" t="s">
        <v>175</v>
      </c>
      <c r="AU722" s="251" t="s">
        <v>85</v>
      </c>
      <c r="AV722" s="14" t="s">
        <v>85</v>
      </c>
      <c r="AW722" s="14" t="s">
        <v>39</v>
      </c>
      <c r="AX722" s="14" t="s">
        <v>22</v>
      </c>
      <c r="AY722" s="251" t="s">
        <v>164</v>
      </c>
    </row>
    <row r="723" s="2" customFormat="1" ht="14.4" customHeight="1">
      <c r="A723" s="39"/>
      <c r="B723" s="40"/>
      <c r="C723" s="213" t="s">
        <v>1646</v>
      </c>
      <c r="D723" s="213" t="s">
        <v>166</v>
      </c>
      <c r="E723" s="214" t="s">
        <v>814</v>
      </c>
      <c r="F723" s="215" t="s">
        <v>815</v>
      </c>
      <c r="G723" s="216" t="s">
        <v>751</v>
      </c>
      <c r="H723" s="217">
        <v>1</v>
      </c>
      <c r="I723" s="218"/>
      <c r="J723" s="219">
        <f>ROUND(I723*H723,2)</f>
        <v>0</v>
      </c>
      <c r="K723" s="215" t="s">
        <v>170</v>
      </c>
      <c r="L723" s="45"/>
      <c r="M723" s="220" t="s">
        <v>20</v>
      </c>
      <c r="N723" s="221" t="s">
        <v>48</v>
      </c>
      <c r="O723" s="85"/>
      <c r="P723" s="222">
        <f>O723*H723</f>
        <v>0</v>
      </c>
      <c r="Q723" s="222">
        <v>0</v>
      </c>
      <c r="R723" s="222">
        <f>Q723*H723</f>
        <v>0</v>
      </c>
      <c r="S723" s="222">
        <v>0</v>
      </c>
      <c r="T723" s="223">
        <f>S723*H723</f>
        <v>0</v>
      </c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R723" s="224" t="s">
        <v>745</v>
      </c>
      <c r="AT723" s="224" t="s">
        <v>166</v>
      </c>
      <c r="AU723" s="224" t="s">
        <v>85</v>
      </c>
      <c r="AY723" s="18" t="s">
        <v>164</v>
      </c>
      <c r="BE723" s="225">
        <f>IF(N723="základní",J723,0)</f>
        <v>0</v>
      </c>
      <c r="BF723" s="225">
        <f>IF(N723="snížená",J723,0)</f>
        <v>0</v>
      </c>
      <c r="BG723" s="225">
        <f>IF(N723="zákl. přenesená",J723,0)</f>
        <v>0</v>
      </c>
      <c r="BH723" s="225">
        <f>IF(N723="sníž. přenesená",J723,0)</f>
        <v>0</v>
      </c>
      <c r="BI723" s="225">
        <f>IF(N723="nulová",J723,0)</f>
        <v>0</v>
      </c>
      <c r="BJ723" s="18" t="s">
        <v>22</v>
      </c>
      <c r="BK723" s="225">
        <f>ROUND(I723*H723,2)</f>
        <v>0</v>
      </c>
      <c r="BL723" s="18" t="s">
        <v>745</v>
      </c>
      <c r="BM723" s="224" t="s">
        <v>1647</v>
      </c>
    </row>
    <row r="724" s="2" customFormat="1">
      <c r="A724" s="39"/>
      <c r="B724" s="40"/>
      <c r="C724" s="41"/>
      <c r="D724" s="226" t="s">
        <v>173</v>
      </c>
      <c r="E724" s="41"/>
      <c r="F724" s="227" t="s">
        <v>815</v>
      </c>
      <c r="G724" s="41"/>
      <c r="H724" s="41"/>
      <c r="I724" s="228"/>
      <c r="J724" s="41"/>
      <c r="K724" s="41"/>
      <c r="L724" s="45"/>
      <c r="M724" s="229"/>
      <c r="N724" s="230"/>
      <c r="O724" s="85"/>
      <c r="P724" s="85"/>
      <c r="Q724" s="85"/>
      <c r="R724" s="85"/>
      <c r="S724" s="85"/>
      <c r="T724" s="86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T724" s="18" t="s">
        <v>173</v>
      </c>
      <c r="AU724" s="18" t="s">
        <v>85</v>
      </c>
    </row>
    <row r="725" s="13" customFormat="1">
      <c r="A725" s="13"/>
      <c r="B725" s="231"/>
      <c r="C725" s="232"/>
      <c r="D725" s="226" t="s">
        <v>175</v>
      </c>
      <c r="E725" s="233" t="s">
        <v>20</v>
      </c>
      <c r="F725" s="234" t="s">
        <v>817</v>
      </c>
      <c r="G725" s="232"/>
      <c r="H725" s="233" t="s">
        <v>20</v>
      </c>
      <c r="I725" s="235"/>
      <c r="J725" s="232"/>
      <c r="K725" s="232"/>
      <c r="L725" s="236"/>
      <c r="M725" s="237"/>
      <c r="N725" s="238"/>
      <c r="O725" s="238"/>
      <c r="P725" s="238"/>
      <c r="Q725" s="238"/>
      <c r="R725" s="238"/>
      <c r="S725" s="238"/>
      <c r="T725" s="239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T725" s="240" t="s">
        <v>175</v>
      </c>
      <c r="AU725" s="240" t="s">
        <v>85</v>
      </c>
      <c r="AV725" s="13" t="s">
        <v>22</v>
      </c>
      <c r="AW725" s="13" t="s">
        <v>39</v>
      </c>
      <c r="AX725" s="13" t="s">
        <v>77</v>
      </c>
      <c r="AY725" s="240" t="s">
        <v>164</v>
      </c>
    </row>
    <row r="726" s="14" customFormat="1">
      <c r="A726" s="14"/>
      <c r="B726" s="241"/>
      <c r="C726" s="242"/>
      <c r="D726" s="226" t="s">
        <v>175</v>
      </c>
      <c r="E726" s="243" t="s">
        <v>20</v>
      </c>
      <c r="F726" s="244" t="s">
        <v>22</v>
      </c>
      <c r="G726" s="242"/>
      <c r="H726" s="245">
        <v>1</v>
      </c>
      <c r="I726" s="246"/>
      <c r="J726" s="242"/>
      <c r="K726" s="242"/>
      <c r="L726" s="247"/>
      <c r="M726" s="248"/>
      <c r="N726" s="249"/>
      <c r="O726" s="249"/>
      <c r="P726" s="249"/>
      <c r="Q726" s="249"/>
      <c r="R726" s="249"/>
      <c r="S726" s="249"/>
      <c r="T726" s="250"/>
      <c r="U726" s="14"/>
      <c r="V726" s="14"/>
      <c r="W726" s="14"/>
      <c r="X726" s="14"/>
      <c r="Y726" s="14"/>
      <c r="Z726" s="14"/>
      <c r="AA726" s="14"/>
      <c r="AB726" s="14"/>
      <c r="AC726" s="14"/>
      <c r="AD726" s="14"/>
      <c r="AE726" s="14"/>
      <c r="AT726" s="251" t="s">
        <v>175</v>
      </c>
      <c r="AU726" s="251" t="s">
        <v>85</v>
      </c>
      <c r="AV726" s="14" t="s">
        <v>85</v>
      </c>
      <c r="AW726" s="14" t="s">
        <v>39</v>
      </c>
      <c r="AX726" s="14" t="s">
        <v>22</v>
      </c>
      <c r="AY726" s="251" t="s">
        <v>164</v>
      </c>
    </row>
    <row r="727" s="12" customFormat="1" ht="22.8" customHeight="1">
      <c r="A727" s="12"/>
      <c r="B727" s="197"/>
      <c r="C727" s="198"/>
      <c r="D727" s="199" t="s">
        <v>76</v>
      </c>
      <c r="E727" s="211" t="s">
        <v>818</v>
      </c>
      <c r="F727" s="211" t="s">
        <v>819</v>
      </c>
      <c r="G727" s="198"/>
      <c r="H727" s="198"/>
      <c r="I727" s="201"/>
      <c r="J727" s="212">
        <f>BK727</f>
        <v>0</v>
      </c>
      <c r="K727" s="198"/>
      <c r="L727" s="203"/>
      <c r="M727" s="204"/>
      <c r="N727" s="205"/>
      <c r="O727" s="205"/>
      <c r="P727" s="206">
        <f>SUM(P728:P731)</f>
        <v>0</v>
      </c>
      <c r="Q727" s="205"/>
      <c r="R727" s="206">
        <f>SUM(R728:R731)</f>
        <v>0</v>
      </c>
      <c r="S727" s="205"/>
      <c r="T727" s="207">
        <f>SUM(T728:T731)</f>
        <v>0</v>
      </c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R727" s="208" t="s">
        <v>200</v>
      </c>
      <c r="AT727" s="209" t="s">
        <v>76</v>
      </c>
      <c r="AU727" s="209" t="s">
        <v>22</v>
      </c>
      <c r="AY727" s="208" t="s">
        <v>164</v>
      </c>
      <c r="BK727" s="210">
        <f>SUM(BK728:BK731)</f>
        <v>0</v>
      </c>
    </row>
    <row r="728" s="2" customFormat="1" ht="14.4" customHeight="1">
      <c r="A728" s="39"/>
      <c r="B728" s="40"/>
      <c r="C728" s="213" t="s">
        <v>1648</v>
      </c>
      <c r="D728" s="213" t="s">
        <v>166</v>
      </c>
      <c r="E728" s="214" t="s">
        <v>821</v>
      </c>
      <c r="F728" s="215" t="s">
        <v>822</v>
      </c>
      <c r="G728" s="216" t="s">
        <v>751</v>
      </c>
      <c r="H728" s="217">
        <v>1</v>
      </c>
      <c r="I728" s="218"/>
      <c r="J728" s="219">
        <f>ROUND(I728*H728,2)</f>
        <v>0</v>
      </c>
      <c r="K728" s="215" t="s">
        <v>170</v>
      </c>
      <c r="L728" s="45"/>
      <c r="M728" s="220" t="s">
        <v>20</v>
      </c>
      <c r="N728" s="221" t="s">
        <v>48</v>
      </c>
      <c r="O728" s="85"/>
      <c r="P728" s="222">
        <f>O728*H728</f>
        <v>0</v>
      </c>
      <c r="Q728" s="222">
        <v>0</v>
      </c>
      <c r="R728" s="222">
        <f>Q728*H728</f>
        <v>0</v>
      </c>
      <c r="S728" s="222">
        <v>0</v>
      </c>
      <c r="T728" s="223">
        <f>S728*H728</f>
        <v>0</v>
      </c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R728" s="224" t="s">
        <v>745</v>
      </c>
      <c r="AT728" s="224" t="s">
        <v>166</v>
      </c>
      <c r="AU728" s="224" t="s">
        <v>85</v>
      </c>
      <c r="AY728" s="18" t="s">
        <v>164</v>
      </c>
      <c r="BE728" s="225">
        <f>IF(N728="základní",J728,0)</f>
        <v>0</v>
      </c>
      <c r="BF728" s="225">
        <f>IF(N728="snížená",J728,0)</f>
        <v>0</v>
      </c>
      <c r="BG728" s="225">
        <f>IF(N728="zákl. přenesená",J728,0)</f>
        <v>0</v>
      </c>
      <c r="BH728" s="225">
        <f>IF(N728="sníž. přenesená",J728,0)</f>
        <v>0</v>
      </c>
      <c r="BI728" s="225">
        <f>IF(N728="nulová",J728,0)</f>
        <v>0</v>
      </c>
      <c r="BJ728" s="18" t="s">
        <v>22</v>
      </c>
      <c r="BK728" s="225">
        <f>ROUND(I728*H728,2)</f>
        <v>0</v>
      </c>
      <c r="BL728" s="18" t="s">
        <v>745</v>
      </c>
      <c r="BM728" s="224" t="s">
        <v>1649</v>
      </c>
    </row>
    <row r="729" s="2" customFormat="1">
      <c r="A729" s="39"/>
      <c r="B729" s="40"/>
      <c r="C729" s="41"/>
      <c r="D729" s="226" t="s">
        <v>173</v>
      </c>
      <c r="E729" s="41"/>
      <c r="F729" s="227" t="s">
        <v>822</v>
      </c>
      <c r="G729" s="41"/>
      <c r="H729" s="41"/>
      <c r="I729" s="228"/>
      <c r="J729" s="41"/>
      <c r="K729" s="41"/>
      <c r="L729" s="45"/>
      <c r="M729" s="229"/>
      <c r="N729" s="230"/>
      <c r="O729" s="85"/>
      <c r="P729" s="85"/>
      <c r="Q729" s="85"/>
      <c r="R729" s="85"/>
      <c r="S729" s="85"/>
      <c r="T729" s="86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T729" s="18" t="s">
        <v>173</v>
      </c>
      <c r="AU729" s="18" t="s">
        <v>85</v>
      </c>
    </row>
    <row r="730" s="13" customFormat="1">
      <c r="A730" s="13"/>
      <c r="B730" s="231"/>
      <c r="C730" s="232"/>
      <c r="D730" s="226" t="s">
        <v>175</v>
      </c>
      <c r="E730" s="233" t="s">
        <v>20</v>
      </c>
      <c r="F730" s="234" t="s">
        <v>825</v>
      </c>
      <c r="G730" s="232"/>
      <c r="H730" s="233" t="s">
        <v>20</v>
      </c>
      <c r="I730" s="235"/>
      <c r="J730" s="232"/>
      <c r="K730" s="232"/>
      <c r="L730" s="236"/>
      <c r="M730" s="237"/>
      <c r="N730" s="238"/>
      <c r="O730" s="238"/>
      <c r="P730" s="238"/>
      <c r="Q730" s="238"/>
      <c r="R730" s="238"/>
      <c r="S730" s="238"/>
      <c r="T730" s="239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T730" s="240" t="s">
        <v>175</v>
      </c>
      <c r="AU730" s="240" t="s">
        <v>85</v>
      </c>
      <c r="AV730" s="13" t="s">
        <v>22</v>
      </c>
      <c r="AW730" s="13" t="s">
        <v>39</v>
      </c>
      <c r="AX730" s="13" t="s">
        <v>77</v>
      </c>
      <c r="AY730" s="240" t="s">
        <v>164</v>
      </c>
    </row>
    <row r="731" s="14" customFormat="1">
      <c r="A731" s="14"/>
      <c r="B731" s="241"/>
      <c r="C731" s="242"/>
      <c r="D731" s="226" t="s">
        <v>175</v>
      </c>
      <c r="E731" s="243" t="s">
        <v>20</v>
      </c>
      <c r="F731" s="244" t="s">
        <v>22</v>
      </c>
      <c r="G731" s="242"/>
      <c r="H731" s="245">
        <v>1</v>
      </c>
      <c r="I731" s="246"/>
      <c r="J731" s="242"/>
      <c r="K731" s="242"/>
      <c r="L731" s="247"/>
      <c r="M731" s="248"/>
      <c r="N731" s="249"/>
      <c r="O731" s="249"/>
      <c r="P731" s="249"/>
      <c r="Q731" s="249"/>
      <c r="R731" s="249"/>
      <c r="S731" s="249"/>
      <c r="T731" s="250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51" t="s">
        <v>175</v>
      </c>
      <c r="AU731" s="251" t="s">
        <v>85</v>
      </c>
      <c r="AV731" s="14" t="s">
        <v>85</v>
      </c>
      <c r="AW731" s="14" t="s">
        <v>39</v>
      </c>
      <c r="AX731" s="14" t="s">
        <v>22</v>
      </c>
      <c r="AY731" s="251" t="s">
        <v>164</v>
      </c>
    </row>
    <row r="732" s="12" customFormat="1" ht="22.8" customHeight="1">
      <c r="A732" s="12"/>
      <c r="B732" s="197"/>
      <c r="C732" s="198"/>
      <c r="D732" s="199" t="s">
        <v>76</v>
      </c>
      <c r="E732" s="211" t="s">
        <v>826</v>
      </c>
      <c r="F732" s="211" t="s">
        <v>827</v>
      </c>
      <c r="G732" s="198"/>
      <c r="H732" s="198"/>
      <c r="I732" s="201"/>
      <c r="J732" s="212">
        <f>BK732</f>
        <v>0</v>
      </c>
      <c r="K732" s="198"/>
      <c r="L732" s="203"/>
      <c r="M732" s="204"/>
      <c r="N732" s="205"/>
      <c r="O732" s="205"/>
      <c r="P732" s="206">
        <f>SUM(P733:P737)</f>
        <v>0</v>
      </c>
      <c r="Q732" s="205"/>
      <c r="R732" s="206">
        <f>SUM(R733:R737)</f>
        <v>0</v>
      </c>
      <c r="S732" s="205"/>
      <c r="T732" s="207">
        <f>SUM(T733:T737)</f>
        <v>0</v>
      </c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R732" s="208" t="s">
        <v>200</v>
      </c>
      <c r="AT732" s="209" t="s">
        <v>76</v>
      </c>
      <c r="AU732" s="209" t="s">
        <v>22</v>
      </c>
      <c r="AY732" s="208" t="s">
        <v>164</v>
      </c>
      <c r="BK732" s="210">
        <f>SUM(BK733:BK737)</f>
        <v>0</v>
      </c>
    </row>
    <row r="733" s="2" customFormat="1" ht="14.4" customHeight="1">
      <c r="A733" s="39"/>
      <c r="B733" s="40"/>
      <c r="C733" s="213" t="s">
        <v>1650</v>
      </c>
      <c r="D733" s="213" t="s">
        <v>166</v>
      </c>
      <c r="E733" s="214" t="s">
        <v>829</v>
      </c>
      <c r="F733" s="215" t="s">
        <v>830</v>
      </c>
      <c r="G733" s="216" t="s">
        <v>751</v>
      </c>
      <c r="H733" s="217">
        <v>1</v>
      </c>
      <c r="I733" s="218"/>
      <c r="J733" s="219">
        <f>ROUND(I733*H733,2)</f>
        <v>0</v>
      </c>
      <c r="K733" s="215" t="s">
        <v>170</v>
      </c>
      <c r="L733" s="45"/>
      <c r="M733" s="220" t="s">
        <v>20</v>
      </c>
      <c r="N733" s="221" t="s">
        <v>48</v>
      </c>
      <c r="O733" s="85"/>
      <c r="P733" s="222">
        <f>O733*H733</f>
        <v>0</v>
      </c>
      <c r="Q733" s="222">
        <v>0</v>
      </c>
      <c r="R733" s="222">
        <f>Q733*H733</f>
        <v>0</v>
      </c>
      <c r="S733" s="222">
        <v>0</v>
      </c>
      <c r="T733" s="223">
        <f>S733*H733</f>
        <v>0</v>
      </c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R733" s="224" t="s">
        <v>745</v>
      </c>
      <c r="AT733" s="224" t="s">
        <v>166</v>
      </c>
      <c r="AU733" s="224" t="s">
        <v>85</v>
      </c>
      <c r="AY733" s="18" t="s">
        <v>164</v>
      </c>
      <c r="BE733" s="225">
        <f>IF(N733="základní",J733,0)</f>
        <v>0</v>
      </c>
      <c r="BF733" s="225">
        <f>IF(N733="snížená",J733,0)</f>
        <v>0</v>
      </c>
      <c r="BG733" s="225">
        <f>IF(N733="zákl. přenesená",J733,0)</f>
        <v>0</v>
      </c>
      <c r="BH733" s="225">
        <f>IF(N733="sníž. přenesená",J733,0)</f>
        <v>0</v>
      </c>
      <c r="BI733" s="225">
        <f>IF(N733="nulová",J733,0)</f>
        <v>0</v>
      </c>
      <c r="BJ733" s="18" t="s">
        <v>22</v>
      </c>
      <c r="BK733" s="225">
        <f>ROUND(I733*H733,2)</f>
        <v>0</v>
      </c>
      <c r="BL733" s="18" t="s">
        <v>745</v>
      </c>
      <c r="BM733" s="224" t="s">
        <v>1651</v>
      </c>
    </row>
    <row r="734" s="2" customFormat="1">
      <c r="A734" s="39"/>
      <c r="B734" s="40"/>
      <c r="C734" s="41"/>
      <c r="D734" s="226" t="s">
        <v>173</v>
      </c>
      <c r="E734" s="41"/>
      <c r="F734" s="227" t="s">
        <v>830</v>
      </c>
      <c r="G734" s="41"/>
      <c r="H734" s="41"/>
      <c r="I734" s="228"/>
      <c r="J734" s="41"/>
      <c r="K734" s="41"/>
      <c r="L734" s="45"/>
      <c r="M734" s="229"/>
      <c r="N734" s="230"/>
      <c r="O734" s="85"/>
      <c r="P734" s="85"/>
      <c r="Q734" s="85"/>
      <c r="R734" s="85"/>
      <c r="S734" s="85"/>
      <c r="T734" s="86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T734" s="18" t="s">
        <v>173</v>
      </c>
      <c r="AU734" s="18" t="s">
        <v>85</v>
      </c>
    </row>
    <row r="735" s="13" customFormat="1">
      <c r="A735" s="13"/>
      <c r="B735" s="231"/>
      <c r="C735" s="232"/>
      <c r="D735" s="226" t="s">
        <v>175</v>
      </c>
      <c r="E735" s="233" t="s">
        <v>20</v>
      </c>
      <c r="F735" s="234" t="s">
        <v>832</v>
      </c>
      <c r="G735" s="232"/>
      <c r="H735" s="233" t="s">
        <v>20</v>
      </c>
      <c r="I735" s="235"/>
      <c r="J735" s="232"/>
      <c r="K735" s="232"/>
      <c r="L735" s="236"/>
      <c r="M735" s="237"/>
      <c r="N735" s="238"/>
      <c r="O735" s="238"/>
      <c r="P735" s="238"/>
      <c r="Q735" s="238"/>
      <c r="R735" s="238"/>
      <c r="S735" s="238"/>
      <c r="T735" s="239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T735" s="240" t="s">
        <v>175</v>
      </c>
      <c r="AU735" s="240" t="s">
        <v>85</v>
      </c>
      <c r="AV735" s="13" t="s">
        <v>22</v>
      </c>
      <c r="AW735" s="13" t="s">
        <v>39</v>
      </c>
      <c r="AX735" s="13" t="s">
        <v>77</v>
      </c>
      <c r="AY735" s="240" t="s">
        <v>164</v>
      </c>
    </row>
    <row r="736" s="13" customFormat="1">
      <c r="A736" s="13"/>
      <c r="B736" s="231"/>
      <c r="C736" s="232"/>
      <c r="D736" s="226" t="s">
        <v>175</v>
      </c>
      <c r="E736" s="233" t="s">
        <v>20</v>
      </c>
      <c r="F736" s="234" t="s">
        <v>833</v>
      </c>
      <c r="G736" s="232"/>
      <c r="H736" s="233" t="s">
        <v>20</v>
      </c>
      <c r="I736" s="235"/>
      <c r="J736" s="232"/>
      <c r="K736" s="232"/>
      <c r="L736" s="236"/>
      <c r="M736" s="237"/>
      <c r="N736" s="238"/>
      <c r="O736" s="238"/>
      <c r="P736" s="238"/>
      <c r="Q736" s="238"/>
      <c r="R736" s="238"/>
      <c r="S736" s="238"/>
      <c r="T736" s="239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T736" s="240" t="s">
        <v>175</v>
      </c>
      <c r="AU736" s="240" t="s">
        <v>85</v>
      </c>
      <c r="AV736" s="13" t="s">
        <v>22</v>
      </c>
      <c r="AW736" s="13" t="s">
        <v>39</v>
      </c>
      <c r="AX736" s="13" t="s">
        <v>77</v>
      </c>
      <c r="AY736" s="240" t="s">
        <v>164</v>
      </c>
    </row>
    <row r="737" s="14" customFormat="1">
      <c r="A737" s="14"/>
      <c r="B737" s="241"/>
      <c r="C737" s="242"/>
      <c r="D737" s="226" t="s">
        <v>175</v>
      </c>
      <c r="E737" s="243" t="s">
        <v>20</v>
      </c>
      <c r="F737" s="244" t="s">
        <v>22</v>
      </c>
      <c r="G737" s="242"/>
      <c r="H737" s="245">
        <v>1</v>
      </c>
      <c r="I737" s="246"/>
      <c r="J737" s="242"/>
      <c r="K737" s="242"/>
      <c r="L737" s="247"/>
      <c r="M737" s="273"/>
      <c r="N737" s="274"/>
      <c r="O737" s="274"/>
      <c r="P737" s="274"/>
      <c r="Q737" s="274"/>
      <c r="R737" s="274"/>
      <c r="S737" s="274"/>
      <c r="T737" s="275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51" t="s">
        <v>175</v>
      </c>
      <c r="AU737" s="251" t="s">
        <v>85</v>
      </c>
      <c r="AV737" s="14" t="s">
        <v>85</v>
      </c>
      <c r="AW737" s="14" t="s">
        <v>39</v>
      </c>
      <c r="AX737" s="14" t="s">
        <v>22</v>
      </c>
      <c r="AY737" s="251" t="s">
        <v>164</v>
      </c>
    </row>
    <row r="738" s="2" customFormat="1" ht="6.96" customHeight="1">
      <c r="A738" s="39"/>
      <c r="B738" s="60"/>
      <c r="C738" s="61"/>
      <c r="D738" s="61"/>
      <c r="E738" s="61"/>
      <c r="F738" s="61"/>
      <c r="G738" s="61"/>
      <c r="H738" s="61"/>
      <c r="I738" s="61"/>
      <c r="J738" s="61"/>
      <c r="K738" s="61"/>
      <c r="L738" s="45"/>
      <c r="M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</row>
  </sheetData>
  <sheetProtection sheet="1" autoFilter="0" formatColumns="0" formatRows="0" objects="1" scenarios="1" spinCount="100000" saltValue="GfaOI1PDQ+kiITpaOsQQK0fysjCw0QJbkn5og4vgni2D06nwwnVUH2acHO+qefEKwfef6vVIyNJNFaJgmGiGVg==" hashValue="K+j+3wR4Xgp4X7FLwgqYWuZns3sjXJF6hCnYv7csqu3Efeb9B/k2I0A0rZXYXIDSxi43xEs15aBENL2ZWZ2c7g==" algorithmName="SHA-512" password="CC35"/>
  <autoFilter ref="C102:K73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1:H91"/>
    <mergeCell ref="E93:H93"/>
    <mergeCell ref="E95:H9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105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85</v>
      </c>
    </row>
    <row r="4" s="1" customFormat="1" ht="24.96" customHeight="1">
      <c r="B4" s="21"/>
      <c r="D4" s="141" t="s">
        <v>121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Realizace SZ KoPÚ v k.ú. Velké Albrechtice - 1. etapa</v>
      </c>
      <c r="F7" s="143"/>
      <c r="G7" s="143"/>
      <c r="H7" s="143"/>
      <c r="L7" s="21"/>
    </row>
    <row r="8" s="1" customFormat="1" ht="12" customHeight="1">
      <c r="B8" s="21"/>
      <c r="D8" s="143" t="s">
        <v>122</v>
      </c>
      <c r="L8" s="21"/>
    </row>
    <row r="9" s="2" customFormat="1" ht="16.5" customHeight="1">
      <c r="A9" s="39"/>
      <c r="B9" s="45"/>
      <c r="C9" s="39"/>
      <c r="D9" s="39"/>
      <c r="E9" s="144" t="s">
        <v>834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124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1652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19</v>
      </c>
      <c r="E13" s="39"/>
      <c r="F13" s="134" t="s">
        <v>20</v>
      </c>
      <c r="G13" s="39"/>
      <c r="H13" s="39"/>
      <c r="I13" s="143" t="s">
        <v>21</v>
      </c>
      <c r="J13" s="134" t="s">
        <v>20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23</v>
      </c>
      <c r="E14" s="39"/>
      <c r="F14" s="134" t="s">
        <v>24</v>
      </c>
      <c r="G14" s="39"/>
      <c r="H14" s="39"/>
      <c r="I14" s="143" t="s">
        <v>25</v>
      </c>
      <c r="J14" s="147" t="str">
        <f>'Rekapitulace stavby'!AN8</f>
        <v>27. 1. 2021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29</v>
      </c>
      <c r="E16" s="39"/>
      <c r="F16" s="39"/>
      <c r="G16" s="39"/>
      <c r="H16" s="39"/>
      <c r="I16" s="143" t="s">
        <v>30</v>
      </c>
      <c r="J16" s="134" t="s">
        <v>20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">
        <v>31</v>
      </c>
      <c r="F17" s="39"/>
      <c r="G17" s="39"/>
      <c r="H17" s="39"/>
      <c r="I17" s="143" t="s">
        <v>32</v>
      </c>
      <c r="J17" s="134" t="s">
        <v>20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33</v>
      </c>
      <c r="E19" s="39"/>
      <c r="F19" s="39"/>
      <c r="G19" s="39"/>
      <c r="H19" s="39"/>
      <c r="I19" s="143" t="s">
        <v>30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32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35</v>
      </c>
      <c r="E22" s="39"/>
      <c r="F22" s="39"/>
      <c r="G22" s="39"/>
      <c r="H22" s="39"/>
      <c r="I22" s="143" t="s">
        <v>30</v>
      </c>
      <c r="J22" s="134" t="s">
        <v>36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">
        <v>37</v>
      </c>
      <c r="F23" s="39"/>
      <c r="G23" s="39"/>
      <c r="H23" s="39"/>
      <c r="I23" s="143" t="s">
        <v>32</v>
      </c>
      <c r="J23" s="134" t="s">
        <v>38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40</v>
      </c>
      <c r="E25" s="39"/>
      <c r="F25" s="39"/>
      <c r="G25" s="39"/>
      <c r="H25" s="39"/>
      <c r="I25" s="143" t="s">
        <v>30</v>
      </c>
      <c r="J25" s="134" t="s">
        <v>20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">
        <v>126</v>
      </c>
      <c r="F26" s="39"/>
      <c r="G26" s="39"/>
      <c r="H26" s="39"/>
      <c r="I26" s="143" t="s">
        <v>32</v>
      </c>
      <c r="J26" s="134" t="s">
        <v>20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41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48"/>
      <c r="B29" s="149"/>
      <c r="C29" s="148"/>
      <c r="D29" s="148"/>
      <c r="E29" s="150" t="s">
        <v>20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43</v>
      </c>
      <c r="E32" s="39"/>
      <c r="F32" s="39"/>
      <c r="G32" s="39"/>
      <c r="H32" s="39"/>
      <c r="I32" s="39"/>
      <c r="J32" s="154">
        <f>ROUND(J101,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45</v>
      </c>
      <c r="G34" s="39"/>
      <c r="H34" s="39"/>
      <c r="I34" s="155" t="s">
        <v>44</v>
      </c>
      <c r="J34" s="155" t="s">
        <v>46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47</v>
      </c>
      <c r="E35" s="143" t="s">
        <v>48</v>
      </c>
      <c r="F35" s="157">
        <f>ROUND((SUM(BE101:BE498)),  2)</f>
        <v>0</v>
      </c>
      <c r="G35" s="39"/>
      <c r="H35" s="39"/>
      <c r="I35" s="158">
        <v>0.20999999999999999</v>
      </c>
      <c r="J35" s="157">
        <f>ROUND(((SUM(BE101:BE498))*I35),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49</v>
      </c>
      <c r="F36" s="157">
        <f>ROUND((SUM(BF101:BF498)),  2)</f>
        <v>0</v>
      </c>
      <c r="G36" s="39"/>
      <c r="H36" s="39"/>
      <c r="I36" s="158">
        <v>0.14999999999999999</v>
      </c>
      <c r="J36" s="157">
        <f>ROUND(((SUM(BF101:BF498))*I36),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50</v>
      </c>
      <c r="F37" s="157">
        <f>ROUND((SUM(BG101:BG498)),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51</v>
      </c>
      <c r="F38" s="157">
        <f>ROUND((SUM(BH101:BH498)),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52</v>
      </c>
      <c r="F39" s="157">
        <f>ROUND((SUM(BI101:BI498)),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53</v>
      </c>
      <c r="E41" s="161"/>
      <c r="F41" s="161"/>
      <c r="G41" s="162" t="s">
        <v>54</v>
      </c>
      <c r="H41" s="163" t="s">
        <v>55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127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170" t="str">
        <f>E7</f>
        <v>Realizace SZ KoPÚ v k.ú. Velké Albrechtice - 1. etapa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122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834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124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SO 02/4 - Cesta Pv11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23</v>
      </c>
      <c r="D56" s="41"/>
      <c r="E56" s="41"/>
      <c r="F56" s="28" t="str">
        <f>F14</f>
        <v>k.ú. Velké Albrechtice</v>
      </c>
      <c r="G56" s="41"/>
      <c r="H56" s="41"/>
      <c r="I56" s="33" t="s">
        <v>25</v>
      </c>
      <c r="J56" s="73" t="str">
        <f>IF(J14="","",J14)</f>
        <v>27. 1. 2021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40.05" customHeight="1">
      <c r="A58" s="39"/>
      <c r="B58" s="40"/>
      <c r="C58" s="33" t="s">
        <v>29</v>
      </c>
      <c r="D58" s="41"/>
      <c r="E58" s="41"/>
      <c r="F58" s="28" t="str">
        <f>E17</f>
        <v>SPÚ, Pobočka Nový Jičín</v>
      </c>
      <c r="G58" s="41"/>
      <c r="H58" s="41"/>
      <c r="I58" s="33" t="s">
        <v>35</v>
      </c>
      <c r="J58" s="37" t="str">
        <f>E23</f>
        <v>Hanousek s.r.o., Barákova 41, 79601 Prostějov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15.15" customHeight="1">
      <c r="A59" s="39"/>
      <c r="B59" s="40"/>
      <c r="C59" s="33" t="s">
        <v>33</v>
      </c>
      <c r="D59" s="41"/>
      <c r="E59" s="41"/>
      <c r="F59" s="28" t="str">
        <f>IF(E20="","",E20)</f>
        <v>Vyplň údaj</v>
      </c>
      <c r="G59" s="41"/>
      <c r="H59" s="41"/>
      <c r="I59" s="33" t="s">
        <v>40</v>
      </c>
      <c r="J59" s="37" t="str">
        <f>E26</f>
        <v>Ing. Jan Krč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128</v>
      </c>
      <c r="D61" s="172"/>
      <c r="E61" s="172"/>
      <c r="F61" s="172"/>
      <c r="G61" s="172"/>
      <c r="H61" s="172"/>
      <c r="I61" s="172"/>
      <c r="J61" s="173" t="s">
        <v>129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75</v>
      </c>
      <c r="D63" s="41"/>
      <c r="E63" s="41"/>
      <c r="F63" s="41"/>
      <c r="G63" s="41"/>
      <c r="H63" s="41"/>
      <c r="I63" s="41"/>
      <c r="J63" s="103">
        <f>J101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130</v>
      </c>
    </row>
    <row r="64" s="9" customFormat="1" ht="24.96" customHeight="1">
      <c r="A64" s="9"/>
      <c r="B64" s="175"/>
      <c r="C64" s="176"/>
      <c r="D64" s="177" t="s">
        <v>131</v>
      </c>
      <c r="E64" s="178"/>
      <c r="F64" s="178"/>
      <c r="G64" s="178"/>
      <c r="H64" s="178"/>
      <c r="I64" s="178"/>
      <c r="J64" s="179">
        <f>J102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1"/>
      <c r="C65" s="126"/>
      <c r="D65" s="182" t="s">
        <v>132</v>
      </c>
      <c r="E65" s="183"/>
      <c r="F65" s="183"/>
      <c r="G65" s="183"/>
      <c r="H65" s="183"/>
      <c r="I65" s="183"/>
      <c r="J65" s="184">
        <f>J103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1"/>
      <c r="C66" s="126"/>
      <c r="D66" s="182" t="s">
        <v>133</v>
      </c>
      <c r="E66" s="183"/>
      <c r="F66" s="183"/>
      <c r="G66" s="183"/>
      <c r="H66" s="183"/>
      <c r="I66" s="183"/>
      <c r="J66" s="184">
        <f>J248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81"/>
      <c r="C67" s="126"/>
      <c r="D67" s="182" t="s">
        <v>134</v>
      </c>
      <c r="E67" s="183"/>
      <c r="F67" s="183"/>
      <c r="G67" s="183"/>
      <c r="H67" s="183"/>
      <c r="I67" s="183"/>
      <c r="J67" s="184">
        <f>J273</f>
        <v>0</v>
      </c>
      <c r="K67" s="126"/>
      <c r="L67" s="18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81"/>
      <c r="C68" s="126"/>
      <c r="D68" s="182" t="s">
        <v>135</v>
      </c>
      <c r="E68" s="183"/>
      <c r="F68" s="183"/>
      <c r="G68" s="183"/>
      <c r="H68" s="183"/>
      <c r="I68" s="183"/>
      <c r="J68" s="184">
        <f>J278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1"/>
      <c r="C69" s="126"/>
      <c r="D69" s="182" t="s">
        <v>136</v>
      </c>
      <c r="E69" s="183"/>
      <c r="F69" s="183"/>
      <c r="G69" s="183"/>
      <c r="H69" s="183"/>
      <c r="I69" s="183"/>
      <c r="J69" s="184">
        <f>J342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1"/>
      <c r="C70" s="126"/>
      <c r="D70" s="182" t="s">
        <v>137</v>
      </c>
      <c r="E70" s="183"/>
      <c r="F70" s="183"/>
      <c r="G70" s="183"/>
      <c r="H70" s="183"/>
      <c r="I70" s="183"/>
      <c r="J70" s="184">
        <f>J347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1"/>
      <c r="C71" s="126"/>
      <c r="D71" s="182" t="s">
        <v>138</v>
      </c>
      <c r="E71" s="183"/>
      <c r="F71" s="183"/>
      <c r="G71" s="183"/>
      <c r="H71" s="183"/>
      <c r="I71" s="183"/>
      <c r="J71" s="184">
        <f>J392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81"/>
      <c r="C72" s="126"/>
      <c r="D72" s="182" t="s">
        <v>139</v>
      </c>
      <c r="E72" s="183"/>
      <c r="F72" s="183"/>
      <c r="G72" s="183"/>
      <c r="H72" s="183"/>
      <c r="I72" s="183"/>
      <c r="J72" s="184">
        <f>J405</f>
        <v>0</v>
      </c>
      <c r="K72" s="126"/>
      <c r="L72" s="185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10" customFormat="1" ht="19.92" customHeight="1">
      <c r="A73" s="10"/>
      <c r="B73" s="181"/>
      <c r="C73" s="126"/>
      <c r="D73" s="182" t="s">
        <v>140</v>
      </c>
      <c r="E73" s="183"/>
      <c r="F73" s="183"/>
      <c r="G73" s="183"/>
      <c r="H73" s="183"/>
      <c r="I73" s="183"/>
      <c r="J73" s="184">
        <f>J415</f>
        <v>0</v>
      </c>
      <c r="K73" s="126"/>
      <c r="L73" s="18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9" customFormat="1" ht="24.96" customHeight="1">
      <c r="A74" s="9"/>
      <c r="B74" s="175"/>
      <c r="C74" s="176"/>
      <c r="D74" s="177" t="s">
        <v>143</v>
      </c>
      <c r="E74" s="178"/>
      <c r="F74" s="178"/>
      <c r="G74" s="178"/>
      <c r="H74" s="178"/>
      <c r="I74" s="178"/>
      <c r="J74" s="179">
        <f>J420</f>
        <v>0</v>
      </c>
      <c r="K74" s="176"/>
      <c r="L74" s="180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</row>
    <row r="75" s="10" customFormat="1" ht="19.92" customHeight="1">
      <c r="A75" s="10"/>
      <c r="B75" s="181"/>
      <c r="C75" s="126"/>
      <c r="D75" s="182" t="s">
        <v>144</v>
      </c>
      <c r="E75" s="183"/>
      <c r="F75" s="183"/>
      <c r="G75" s="183"/>
      <c r="H75" s="183"/>
      <c r="I75" s="183"/>
      <c r="J75" s="184">
        <f>J421</f>
        <v>0</v>
      </c>
      <c r="K75" s="126"/>
      <c r="L75" s="18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81"/>
      <c r="C76" s="126"/>
      <c r="D76" s="182" t="s">
        <v>145</v>
      </c>
      <c r="E76" s="183"/>
      <c r="F76" s="183"/>
      <c r="G76" s="183"/>
      <c r="H76" s="183"/>
      <c r="I76" s="183"/>
      <c r="J76" s="184">
        <f>J447</f>
        <v>0</v>
      </c>
      <c r="K76" s="126"/>
      <c r="L76" s="185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9.92" customHeight="1">
      <c r="A77" s="10"/>
      <c r="B77" s="181"/>
      <c r="C77" s="126"/>
      <c r="D77" s="182" t="s">
        <v>146</v>
      </c>
      <c r="E77" s="183"/>
      <c r="F77" s="183"/>
      <c r="G77" s="183"/>
      <c r="H77" s="183"/>
      <c r="I77" s="183"/>
      <c r="J77" s="184">
        <f>J457</f>
        <v>0</v>
      </c>
      <c r="K77" s="126"/>
      <c r="L77" s="185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9.92" customHeight="1">
      <c r="A78" s="10"/>
      <c r="B78" s="181"/>
      <c r="C78" s="126"/>
      <c r="D78" s="182" t="s">
        <v>147</v>
      </c>
      <c r="E78" s="183"/>
      <c r="F78" s="183"/>
      <c r="G78" s="183"/>
      <c r="H78" s="183"/>
      <c r="I78" s="183"/>
      <c r="J78" s="184">
        <f>J485</f>
        <v>0</v>
      </c>
      <c r="K78" s="126"/>
      <c r="L78" s="185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10" customFormat="1" ht="19.92" customHeight="1">
      <c r="A79" s="10"/>
      <c r="B79" s="181"/>
      <c r="C79" s="126"/>
      <c r="D79" s="182" t="s">
        <v>148</v>
      </c>
      <c r="E79" s="183"/>
      <c r="F79" s="183"/>
      <c r="G79" s="183"/>
      <c r="H79" s="183"/>
      <c r="I79" s="183"/>
      <c r="J79" s="184">
        <f>J493</f>
        <v>0</v>
      </c>
      <c r="K79" s="126"/>
      <c r="L79" s="185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="2" customFormat="1" ht="21.84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5" s="2" customFormat="1" ht="6.96" customHeight="1">
      <c r="A85" s="39"/>
      <c r="B85" s="62"/>
      <c r="C85" s="63"/>
      <c r="D85" s="63"/>
      <c r="E85" s="63"/>
      <c r="F85" s="63"/>
      <c r="G85" s="63"/>
      <c r="H85" s="63"/>
      <c r="I85" s="63"/>
      <c r="J85" s="63"/>
      <c r="K85" s="63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24.96" customHeight="1">
      <c r="A86" s="39"/>
      <c r="B86" s="40"/>
      <c r="C86" s="24" t="s">
        <v>149</v>
      </c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6.96" customHeight="1">
      <c r="A87" s="39"/>
      <c r="B87" s="40"/>
      <c r="C87" s="41"/>
      <c r="D87" s="41"/>
      <c r="E87" s="41"/>
      <c r="F87" s="41"/>
      <c r="G87" s="41"/>
      <c r="H87" s="41"/>
      <c r="I87" s="41"/>
      <c r="J87" s="41"/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12" customHeight="1">
      <c r="A88" s="39"/>
      <c r="B88" s="40"/>
      <c r="C88" s="33" t="s">
        <v>16</v>
      </c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16.5" customHeight="1">
      <c r="A89" s="39"/>
      <c r="B89" s="40"/>
      <c r="C89" s="41"/>
      <c r="D89" s="41"/>
      <c r="E89" s="170" t="str">
        <f>E7</f>
        <v>Realizace SZ KoPÚ v k.ú. Velké Albrechtice - 1. etapa</v>
      </c>
      <c r="F89" s="33"/>
      <c r="G89" s="33"/>
      <c r="H89" s="33"/>
      <c r="I89" s="41"/>
      <c r="J89" s="41"/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1" customFormat="1" ht="12" customHeight="1">
      <c r="B90" s="22"/>
      <c r="C90" s="33" t="s">
        <v>122</v>
      </c>
      <c r="D90" s="23"/>
      <c r="E90" s="23"/>
      <c r="F90" s="23"/>
      <c r="G90" s="23"/>
      <c r="H90" s="23"/>
      <c r="I90" s="23"/>
      <c r="J90" s="23"/>
      <c r="K90" s="23"/>
      <c r="L90" s="21"/>
    </row>
    <row r="91" s="2" customFormat="1" ht="16.5" customHeight="1">
      <c r="A91" s="39"/>
      <c r="B91" s="40"/>
      <c r="C91" s="41"/>
      <c r="D91" s="41"/>
      <c r="E91" s="170" t="s">
        <v>834</v>
      </c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2" customFormat="1" ht="12" customHeight="1">
      <c r="A92" s="39"/>
      <c r="B92" s="40"/>
      <c r="C92" s="33" t="s">
        <v>124</v>
      </c>
      <c r="D92" s="41"/>
      <c r="E92" s="41"/>
      <c r="F92" s="41"/>
      <c r="G92" s="41"/>
      <c r="H92" s="41"/>
      <c r="I92" s="41"/>
      <c r="J92" s="41"/>
      <c r="K92" s="41"/>
      <c r="L92" s="145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="2" customFormat="1" ht="16.5" customHeight="1">
      <c r="A93" s="39"/>
      <c r="B93" s="40"/>
      <c r="C93" s="41"/>
      <c r="D93" s="41"/>
      <c r="E93" s="70" t="str">
        <f>E11</f>
        <v>SO 02/4 - Cesta Pv11</v>
      </c>
      <c r="F93" s="41"/>
      <c r="G93" s="41"/>
      <c r="H93" s="41"/>
      <c r="I93" s="41"/>
      <c r="J93" s="41"/>
      <c r="K93" s="41"/>
      <c r="L93" s="145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="2" customFormat="1" ht="6.96" customHeight="1">
      <c r="A94" s="39"/>
      <c r="B94" s="40"/>
      <c r="C94" s="41"/>
      <c r="D94" s="41"/>
      <c r="E94" s="41"/>
      <c r="F94" s="41"/>
      <c r="G94" s="41"/>
      <c r="H94" s="41"/>
      <c r="I94" s="41"/>
      <c r="J94" s="41"/>
      <c r="K94" s="41"/>
      <c r="L94" s="145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="2" customFormat="1" ht="12" customHeight="1">
      <c r="A95" s="39"/>
      <c r="B95" s="40"/>
      <c r="C95" s="33" t="s">
        <v>23</v>
      </c>
      <c r="D95" s="41"/>
      <c r="E95" s="41"/>
      <c r="F95" s="28" t="str">
        <f>F14</f>
        <v>k.ú. Velké Albrechtice</v>
      </c>
      <c r="G95" s="41"/>
      <c r="H95" s="41"/>
      <c r="I95" s="33" t="s">
        <v>25</v>
      </c>
      <c r="J95" s="73" t="str">
        <f>IF(J14="","",J14)</f>
        <v>27. 1. 2021</v>
      </c>
      <c r="K95" s="41"/>
      <c r="L95" s="145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="2" customFormat="1" ht="6.96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145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</row>
    <row r="97" s="2" customFormat="1" ht="40.05" customHeight="1">
      <c r="A97" s="39"/>
      <c r="B97" s="40"/>
      <c r="C97" s="33" t="s">
        <v>29</v>
      </c>
      <c r="D97" s="41"/>
      <c r="E97" s="41"/>
      <c r="F97" s="28" t="str">
        <f>E17</f>
        <v>SPÚ, Pobočka Nový Jičín</v>
      </c>
      <c r="G97" s="41"/>
      <c r="H97" s="41"/>
      <c r="I97" s="33" t="s">
        <v>35</v>
      </c>
      <c r="J97" s="37" t="str">
        <f>E23</f>
        <v>Hanousek s.r.o., Barákova 41, 79601 Prostějov</v>
      </c>
      <c r="K97" s="41"/>
      <c r="L97" s="145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</row>
    <row r="98" s="2" customFormat="1" ht="15.15" customHeight="1">
      <c r="A98" s="39"/>
      <c r="B98" s="40"/>
      <c r="C98" s="33" t="s">
        <v>33</v>
      </c>
      <c r="D98" s="41"/>
      <c r="E98" s="41"/>
      <c r="F98" s="28" t="str">
        <f>IF(E20="","",E20)</f>
        <v>Vyplň údaj</v>
      </c>
      <c r="G98" s="41"/>
      <c r="H98" s="41"/>
      <c r="I98" s="33" t="s">
        <v>40</v>
      </c>
      <c r="J98" s="37" t="str">
        <f>E26</f>
        <v>Ing. Jan Krč</v>
      </c>
      <c r="K98" s="41"/>
      <c r="L98" s="145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</row>
    <row r="99" s="2" customFormat="1" ht="10.32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145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</row>
    <row r="100" s="11" customFormat="1" ht="29.28" customHeight="1">
      <c r="A100" s="186"/>
      <c r="B100" s="187"/>
      <c r="C100" s="188" t="s">
        <v>150</v>
      </c>
      <c r="D100" s="189" t="s">
        <v>62</v>
      </c>
      <c r="E100" s="189" t="s">
        <v>58</v>
      </c>
      <c r="F100" s="189" t="s">
        <v>59</v>
      </c>
      <c r="G100" s="189" t="s">
        <v>151</v>
      </c>
      <c r="H100" s="189" t="s">
        <v>152</v>
      </c>
      <c r="I100" s="189" t="s">
        <v>153</v>
      </c>
      <c r="J100" s="189" t="s">
        <v>129</v>
      </c>
      <c r="K100" s="190" t="s">
        <v>154</v>
      </c>
      <c r="L100" s="191"/>
      <c r="M100" s="93" t="s">
        <v>20</v>
      </c>
      <c r="N100" s="94" t="s">
        <v>47</v>
      </c>
      <c r="O100" s="94" t="s">
        <v>155</v>
      </c>
      <c r="P100" s="94" t="s">
        <v>156</v>
      </c>
      <c r="Q100" s="94" t="s">
        <v>157</v>
      </c>
      <c r="R100" s="94" t="s">
        <v>158</v>
      </c>
      <c r="S100" s="94" t="s">
        <v>159</v>
      </c>
      <c r="T100" s="95" t="s">
        <v>160</v>
      </c>
      <c r="U100" s="186"/>
      <c r="V100" s="186"/>
      <c r="W100" s="186"/>
      <c r="X100" s="186"/>
      <c r="Y100" s="186"/>
      <c r="Z100" s="186"/>
      <c r="AA100" s="186"/>
      <c r="AB100" s="186"/>
      <c r="AC100" s="186"/>
      <c r="AD100" s="186"/>
      <c r="AE100" s="186"/>
    </row>
    <row r="101" s="2" customFormat="1" ht="22.8" customHeight="1">
      <c r="A101" s="39"/>
      <c r="B101" s="40"/>
      <c r="C101" s="100" t="s">
        <v>161</v>
      </c>
      <c r="D101" s="41"/>
      <c r="E101" s="41"/>
      <c r="F101" s="41"/>
      <c r="G101" s="41"/>
      <c r="H101" s="41"/>
      <c r="I101" s="41"/>
      <c r="J101" s="192">
        <f>BK101</f>
        <v>0</v>
      </c>
      <c r="K101" s="41"/>
      <c r="L101" s="45"/>
      <c r="M101" s="96"/>
      <c r="N101" s="193"/>
      <c r="O101" s="97"/>
      <c r="P101" s="194">
        <f>P102+P420</f>
        <v>0</v>
      </c>
      <c r="Q101" s="97"/>
      <c r="R101" s="194">
        <f>R102+R420</f>
        <v>9368.3928343299976</v>
      </c>
      <c r="S101" s="97"/>
      <c r="T101" s="195">
        <f>T102+T420</f>
        <v>6.9767999999999999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T101" s="18" t="s">
        <v>76</v>
      </c>
      <c r="AU101" s="18" t="s">
        <v>130</v>
      </c>
      <c r="BK101" s="196">
        <f>BK102+BK420</f>
        <v>0</v>
      </c>
    </row>
    <row r="102" s="12" customFormat="1" ht="25.92" customHeight="1">
      <c r="A102" s="12"/>
      <c r="B102" s="197"/>
      <c r="C102" s="198"/>
      <c r="D102" s="199" t="s">
        <v>76</v>
      </c>
      <c r="E102" s="200" t="s">
        <v>162</v>
      </c>
      <c r="F102" s="200" t="s">
        <v>163</v>
      </c>
      <c r="G102" s="198"/>
      <c r="H102" s="198"/>
      <c r="I102" s="201"/>
      <c r="J102" s="202">
        <f>BK102</f>
        <v>0</v>
      </c>
      <c r="K102" s="198"/>
      <c r="L102" s="203"/>
      <c r="M102" s="204"/>
      <c r="N102" s="205"/>
      <c r="O102" s="205"/>
      <c r="P102" s="206">
        <f>P103+P248+P273+P278+P342+P347+P392+P405+P415</f>
        <v>0</v>
      </c>
      <c r="Q102" s="205"/>
      <c r="R102" s="206">
        <f>R103+R248+R273+R278+R342+R347+R392+R405+R415</f>
        <v>9368.3928343299976</v>
      </c>
      <c r="S102" s="205"/>
      <c r="T102" s="207">
        <f>T103+T248+T273+T278+T342+T347+T392+T405+T415</f>
        <v>6.9767999999999999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8" t="s">
        <v>22</v>
      </c>
      <c r="AT102" s="209" t="s">
        <v>76</v>
      </c>
      <c r="AU102" s="209" t="s">
        <v>77</v>
      </c>
      <c r="AY102" s="208" t="s">
        <v>164</v>
      </c>
      <c r="BK102" s="210">
        <f>BK103+BK248+BK273+BK278+BK342+BK347+BK392+BK405+BK415</f>
        <v>0</v>
      </c>
    </row>
    <row r="103" s="12" customFormat="1" ht="22.8" customHeight="1">
      <c r="A103" s="12"/>
      <c r="B103" s="197"/>
      <c r="C103" s="198"/>
      <c r="D103" s="199" t="s">
        <v>76</v>
      </c>
      <c r="E103" s="211" t="s">
        <v>22</v>
      </c>
      <c r="F103" s="211" t="s">
        <v>165</v>
      </c>
      <c r="G103" s="198"/>
      <c r="H103" s="198"/>
      <c r="I103" s="201"/>
      <c r="J103" s="212">
        <f>BK103</f>
        <v>0</v>
      </c>
      <c r="K103" s="198"/>
      <c r="L103" s="203"/>
      <c r="M103" s="204"/>
      <c r="N103" s="205"/>
      <c r="O103" s="205"/>
      <c r="P103" s="206">
        <f>SUM(P104:P247)</f>
        <v>0</v>
      </c>
      <c r="Q103" s="205"/>
      <c r="R103" s="206">
        <f>SUM(R104:R247)</f>
        <v>8.0419180000000008</v>
      </c>
      <c r="S103" s="205"/>
      <c r="T103" s="207">
        <f>SUM(T104:T247)</f>
        <v>0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208" t="s">
        <v>22</v>
      </c>
      <c r="AT103" s="209" t="s">
        <v>76</v>
      </c>
      <c r="AU103" s="209" t="s">
        <v>22</v>
      </c>
      <c r="AY103" s="208" t="s">
        <v>164</v>
      </c>
      <c r="BK103" s="210">
        <f>SUM(BK104:BK247)</f>
        <v>0</v>
      </c>
    </row>
    <row r="104" s="2" customFormat="1" ht="14.4" customHeight="1">
      <c r="A104" s="39"/>
      <c r="B104" s="40"/>
      <c r="C104" s="213" t="s">
        <v>22</v>
      </c>
      <c r="D104" s="213" t="s">
        <v>166</v>
      </c>
      <c r="E104" s="214" t="s">
        <v>1653</v>
      </c>
      <c r="F104" s="215" t="s">
        <v>1654</v>
      </c>
      <c r="G104" s="216" t="s">
        <v>169</v>
      </c>
      <c r="H104" s="217">
        <v>1704</v>
      </c>
      <c r="I104" s="218"/>
      <c r="J104" s="219">
        <f>ROUND(I104*H104,2)</f>
        <v>0</v>
      </c>
      <c r="K104" s="215" t="s">
        <v>170</v>
      </c>
      <c r="L104" s="45"/>
      <c r="M104" s="220" t="s">
        <v>20</v>
      </c>
      <c r="N104" s="221" t="s">
        <v>48</v>
      </c>
      <c r="O104" s="85"/>
      <c r="P104" s="222">
        <f>O104*H104</f>
        <v>0</v>
      </c>
      <c r="Q104" s="222">
        <v>0</v>
      </c>
      <c r="R104" s="222">
        <f>Q104*H104</f>
        <v>0</v>
      </c>
      <c r="S104" s="222">
        <v>0</v>
      </c>
      <c r="T104" s="223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24" t="s">
        <v>171</v>
      </c>
      <c r="AT104" s="224" t="s">
        <v>166</v>
      </c>
      <c r="AU104" s="224" t="s">
        <v>85</v>
      </c>
      <c r="AY104" s="18" t="s">
        <v>164</v>
      </c>
      <c r="BE104" s="225">
        <f>IF(N104="základní",J104,0)</f>
        <v>0</v>
      </c>
      <c r="BF104" s="225">
        <f>IF(N104="snížená",J104,0)</f>
        <v>0</v>
      </c>
      <c r="BG104" s="225">
        <f>IF(N104="zákl. přenesená",J104,0)</f>
        <v>0</v>
      </c>
      <c r="BH104" s="225">
        <f>IF(N104="sníž. přenesená",J104,0)</f>
        <v>0</v>
      </c>
      <c r="BI104" s="225">
        <f>IF(N104="nulová",J104,0)</f>
        <v>0</v>
      </c>
      <c r="BJ104" s="18" t="s">
        <v>22</v>
      </c>
      <c r="BK104" s="225">
        <f>ROUND(I104*H104,2)</f>
        <v>0</v>
      </c>
      <c r="BL104" s="18" t="s">
        <v>171</v>
      </c>
      <c r="BM104" s="224" t="s">
        <v>1655</v>
      </c>
    </row>
    <row r="105" s="2" customFormat="1">
      <c r="A105" s="39"/>
      <c r="B105" s="40"/>
      <c r="C105" s="41"/>
      <c r="D105" s="226" t="s">
        <v>173</v>
      </c>
      <c r="E105" s="41"/>
      <c r="F105" s="227" t="s">
        <v>1656</v>
      </c>
      <c r="G105" s="41"/>
      <c r="H105" s="41"/>
      <c r="I105" s="228"/>
      <c r="J105" s="41"/>
      <c r="K105" s="41"/>
      <c r="L105" s="45"/>
      <c r="M105" s="229"/>
      <c r="N105" s="230"/>
      <c r="O105" s="85"/>
      <c r="P105" s="85"/>
      <c r="Q105" s="85"/>
      <c r="R105" s="85"/>
      <c r="S105" s="85"/>
      <c r="T105" s="86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T105" s="18" t="s">
        <v>173</v>
      </c>
      <c r="AU105" s="18" t="s">
        <v>85</v>
      </c>
    </row>
    <row r="106" s="13" customFormat="1">
      <c r="A106" s="13"/>
      <c r="B106" s="231"/>
      <c r="C106" s="232"/>
      <c r="D106" s="226" t="s">
        <v>175</v>
      </c>
      <c r="E106" s="233" t="s">
        <v>20</v>
      </c>
      <c r="F106" s="234" t="s">
        <v>1657</v>
      </c>
      <c r="G106" s="232"/>
      <c r="H106" s="233" t="s">
        <v>20</v>
      </c>
      <c r="I106" s="235"/>
      <c r="J106" s="232"/>
      <c r="K106" s="232"/>
      <c r="L106" s="236"/>
      <c r="M106" s="237"/>
      <c r="N106" s="238"/>
      <c r="O106" s="238"/>
      <c r="P106" s="238"/>
      <c r="Q106" s="238"/>
      <c r="R106" s="238"/>
      <c r="S106" s="238"/>
      <c r="T106" s="239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0" t="s">
        <v>175</v>
      </c>
      <c r="AU106" s="240" t="s">
        <v>85</v>
      </c>
      <c r="AV106" s="13" t="s">
        <v>22</v>
      </c>
      <c r="AW106" s="13" t="s">
        <v>39</v>
      </c>
      <c r="AX106" s="13" t="s">
        <v>77</v>
      </c>
      <c r="AY106" s="240" t="s">
        <v>164</v>
      </c>
    </row>
    <row r="107" s="14" customFormat="1">
      <c r="A107" s="14"/>
      <c r="B107" s="241"/>
      <c r="C107" s="242"/>
      <c r="D107" s="226" t="s">
        <v>175</v>
      </c>
      <c r="E107" s="243" t="s">
        <v>20</v>
      </c>
      <c r="F107" s="244" t="s">
        <v>1658</v>
      </c>
      <c r="G107" s="242"/>
      <c r="H107" s="245">
        <v>1704</v>
      </c>
      <c r="I107" s="246"/>
      <c r="J107" s="242"/>
      <c r="K107" s="242"/>
      <c r="L107" s="247"/>
      <c r="M107" s="248"/>
      <c r="N107" s="249"/>
      <c r="O107" s="249"/>
      <c r="P107" s="249"/>
      <c r="Q107" s="249"/>
      <c r="R107" s="249"/>
      <c r="S107" s="249"/>
      <c r="T107" s="250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1" t="s">
        <v>175</v>
      </c>
      <c r="AU107" s="251" t="s">
        <v>85</v>
      </c>
      <c r="AV107" s="14" t="s">
        <v>85</v>
      </c>
      <c r="AW107" s="14" t="s">
        <v>39</v>
      </c>
      <c r="AX107" s="14" t="s">
        <v>22</v>
      </c>
      <c r="AY107" s="251" t="s">
        <v>164</v>
      </c>
    </row>
    <row r="108" s="2" customFormat="1" ht="14.4" customHeight="1">
      <c r="A108" s="39"/>
      <c r="B108" s="40"/>
      <c r="C108" s="213" t="s">
        <v>85</v>
      </c>
      <c r="D108" s="213" t="s">
        <v>166</v>
      </c>
      <c r="E108" s="214" t="s">
        <v>194</v>
      </c>
      <c r="F108" s="215" t="s">
        <v>195</v>
      </c>
      <c r="G108" s="216" t="s">
        <v>169</v>
      </c>
      <c r="H108" s="217">
        <v>8166</v>
      </c>
      <c r="I108" s="218"/>
      <c r="J108" s="219">
        <f>ROUND(I108*H108,2)</f>
        <v>0</v>
      </c>
      <c r="K108" s="215" t="s">
        <v>170</v>
      </c>
      <c r="L108" s="45"/>
      <c r="M108" s="220" t="s">
        <v>20</v>
      </c>
      <c r="N108" s="221" t="s">
        <v>48</v>
      </c>
      <c r="O108" s="85"/>
      <c r="P108" s="222">
        <f>O108*H108</f>
        <v>0</v>
      </c>
      <c r="Q108" s="222">
        <v>0</v>
      </c>
      <c r="R108" s="222">
        <f>Q108*H108</f>
        <v>0</v>
      </c>
      <c r="S108" s="222">
        <v>0</v>
      </c>
      <c r="T108" s="223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24" t="s">
        <v>171</v>
      </c>
      <c r="AT108" s="224" t="s">
        <v>166</v>
      </c>
      <c r="AU108" s="224" t="s">
        <v>85</v>
      </c>
      <c r="AY108" s="18" t="s">
        <v>164</v>
      </c>
      <c r="BE108" s="225">
        <f>IF(N108="základní",J108,0)</f>
        <v>0</v>
      </c>
      <c r="BF108" s="225">
        <f>IF(N108="snížená",J108,0)</f>
        <v>0</v>
      </c>
      <c r="BG108" s="225">
        <f>IF(N108="zákl. přenesená",J108,0)</f>
        <v>0</v>
      </c>
      <c r="BH108" s="225">
        <f>IF(N108="sníž. přenesená",J108,0)</f>
        <v>0</v>
      </c>
      <c r="BI108" s="225">
        <f>IF(N108="nulová",J108,0)</f>
        <v>0</v>
      </c>
      <c r="BJ108" s="18" t="s">
        <v>22</v>
      </c>
      <c r="BK108" s="225">
        <f>ROUND(I108*H108,2)</f>
        <v>0</v>
      </c>
      <c r="BL108" s="18" t="s">
        <v>171</v>
      </c>
      <c r="BM108" s="224" t="s">
        <v>1659</v>
      </c>
    </row>
    <row r="109" s="2" customFormat="1">
      <c r="A109" s="39"/>
      <c r="B109" s="40"/>
      <c r="C109" s="41"/>
      <c r="D109" s="226" t="s">
        <v>173</v>
      </c>
      <c r="E109" s="41"/>
      <c r="F109" s="227" t="s">
        <v>197</v>
      </c>
      <c r="G109" s="41"/>
      <c r="H109" s="41"/>
      <c r="I109" s="228"/>
      <c r="J109" s="41"/>
      <c r="K109" s="41"/>
      <c r="L109" s="45"/>
      <c r="M109" s="229"/>
      <c r="N109" s="230"/>
      <c r="O109" s="85"/>
      <c r="P109" s="85"/>
      <c r="Q109" s="85"/>
      <c r="R109" s="85"/>
      <c r="S109" s="85"/>
      <c r="T109" s="86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T109" s="18" t="s">
        <v>173</v>
      </c>
      <c r="AU109" s="18" t="s">
        <v>85</v>
      </c>
    </row>
    <row r="110" s="13" customFormat="1">
      <c r="A110" s="13"/>
      <c r="B110" s="231"/>
      <c r="C110" s="232"/>
      <c r="D110" s="226" t="s">
        <v>175</v>
      </c>
      <c r="E110" s="233" t="s">
        <v>20</v>
      </c>
      <c r="F110" s="234" t="s">
        <v>1657</v>
      </c>
      <c r="G110" s="232"/>
      <c r="H110" s="233" t="s">
        <v>20</v>
      </c>
      <c r="I110" s="235"/>
      <c r="J110" s="232"/>
      <c r="K110" s="232"/>
      <c r="L110" s="236"/>
      <c r="M110" s="237"/>
      <c r="N110" s="238"/>
      <c r="O110" s="238"/>
      <c r="P110" s="238"/>
      <c r="Q110" s="238"/>
      <c r="R110" s="238"/>
      <c r="S110" s="238"/>
      <c r="T110" s="239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0" t="s">
        <v>175</v>
      </c>
      <c r="AU110" s="240" t="s">
        <v>85</v>
      </c>
      <c r="AV110" s="13" t="s">
        <v>22</v>
      </c>
      <c r="AW110" s="13" t="s">
        <v>39</v>
      </c>
      <c r="AX110" s="13" t="s">
        <v>77</v>
      </c>
      <c r="AY110" s="240" t="s">
        <v>164</v>
      </c>
    </row>
    <row r="111" s="14" customFormat="1">
      <c r="A111" s="14"/>
      <c r="B111" s="241"/>
      <c r="C111" s="242"/>
      <c r="D111" s="226" t="s">
        <v>175</v>
      </c>
      <c r="E111" s="243" t="s">
        <v>20</v>
      </c>
      <c r="F111" s="244" t="s">
        <v>1658</v>
      </c>
      <c r="G111" s="242"/>
      <c r="H111" s="245">
        <v>1704</v>
      </c>
      <c r="I111" s="246"/>
      <c r="J111" s="242"/>
      <c r="K111" s="242"/>
      <c r="L111" s="247"/>
      <c r="M111" s="248"/>
      <c r="N111" s="249"/>
      <c r="O111" s="249"/>
      <c r="P111" s="249"/>
      <c r="Q111" s="249"/>
      <c r="R111" s="249"/>
      <c r="S111" s="249"/>
      <c r="T111" s="250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51" t="s">
        <v>175</v>
      </c>
      <c r="AU111" s="251" t="s">
        <v>85</v>
      </c>
      <c r="AV111" s="14" t="s">
        <v>85</v>
      </c>
      <c r="AW111" s="14" t="s">
        <v>39</v>
      </c>
      <c r="AX111" s="14" t="s">
        <v>77</v>
      </c>
      <c r="AY111" s="251" t="s">
        <v>164</v>
      </c>
    </row>
    <row r="112" s="13" customFormat="1">
      <c r="A112" s="13"/>
      <c r="B112" s="231"/>
      <c r="C112" s="232"/>
      <c r="D112" s="226" t="s">
        <v>175</v>
      </c>
      <c r="E112" s="233" t="s">
        <v>20</v>
      </c>
      <c r="F112" s="234" t="s">
        <v>1660</v>
      </c>
      <c r="G112" s="232"/>
      <c r="H112" s="233" t="s">
        <v>20</v>
      </c>
      <c r="I112" s="235"/>
      <c r="J112" s="232"/>
      <c r="K112" s="232"/>
      <c r="L112" s="236"/>
      <c r="M112" s="237"/>
      <c r="N112" s="238"/>
      <c r="O112" s="238"/>
      <c r="P112" s="238"/>
      <c r="Q112" s="238"/>
      <c r="R112" s="238"/>
      <c r="S112" s="238"/>
      <c r="T112" s="239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40" t="s">
        <v>175</v>
      </c>
      <c r="AU112" s="240" t="s">
        <v>85</v>
      </c>
      <c r="AV112" s="13" t="s">
        <v>22</v>
      </c>
      <c r="AW112" s="13" t="s">
        <v>39</v>
      </c>
      <c r="AX112" s="13" t="s">
        <v>77</v>
      </c>
      <c r="AY112" s="240" t="s">
        <v>164</v>
      </c>
    </row>
    <row r="113" s="14" customFormat="1">
      <c r="A113" s="14"/>
      <c r="B113" s="241"/>
      <c r="C113" s="242"/>
      <c r="D113" s="226" t="s">
        <v>175</v>
      </c>
      <c r="E113" s="243" t="s">
        <v>20</v>
      </c>
      <c r="F113" s="244" t="s">
        <v>1661</v>
      </c>
      <c r="G113" s="242"/>
      <c r="H113" s="245">
        <v>6462</v>
      </c>
      <c r="I113" s="246"/>
      <c r="J113" s="242"/>
      <c r="K113" s="242"/>
      <c r="L113" s="247"/>
      <c r="M113" s="248"/>
      <c r="N113" s="249"/>
      <c r="O113" s="249"/>
      <c r="P113" s="249"/>
      <c r="Q113" s="249"/>
      <c r="R113" s="249"/>
      <c r="S113" s="249"/>
      <c r="T113" s="250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51" t="s">
        <v>175</v>
      </c>
      <c r="AU113" s="251" t="s">
        <v>85</v>
      </c>
      <c r="AV113" s="14" t="s">
        <v>85</v>
      </c>
      <c r="AW113" s="14" t="s">
        <v>39</v>
      </c>
      <c r="AX113" s="14" t="s">
        <v>77</v>
      </c>
      <c r="AY113" s="251" t="s">
        <v>164</v>
      </c>
    </row>
    <row r="114" s="15" customFormat="1">
      <c r="A114" s="15"/>
      <c r="B114" s="252"/>
      <c r="C114" s="253"/>
      <c r="D114" s="226" t="s">
        <v>175</v>
      </c>
      <c r="E114" s="254" t="s">
        <v>20</v>
      </c>
      <c r="F114" s="255" t="s">
        <v>225</v>
      </c>
      <c r="G114" s="253"/>
      <c r="H114" s="256">
        <v>8166</v>
      </c>
      <c r="I114" s="257"/>
      <c r="J114" s="253"/>
      <c r="K114" s="253"/>
      <c r="L114" s="258"/>
      <c r="M114" s="259"/>
      <c r="N114" s="260"/>
      <c r="O114" s="260"/>
      <c r="P114" s="260"/>
      <c r="Q114" s="260"/>
      <c r="R114" s="260"/>
      <c r="S114" s="260"/>
      <c r="T114" s="261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62" t="s">
        <v>175</v>
      </c>
      <c r="AU114" s="262" t="s">
        <v>85</v>
      </c>
      <c r="AV114" s="15" t="s">
        <v>171</v>
      </c>
      <c r="AW114" s="15" t="s">
        <v>39</v>
      </c>
      <c r="AX114" s="15" t="s">
        <v>22</v>
      </c>
      <c r="AY114" s="262" t="s">
        <v>164</v>
      </c>
    </row>
    <row r="115" s="2" customFormat="1" ht="14.4" customHeight="1">
      <c r="A115" s="39"/>
      <c r="B115" s="40"/>
      <c r="C115" s="213" t="s">
        <v>186</v>
      </c>
      <c r="D115" s="213" t="s">
        <v>166</v>
      </c>
      <c r="E115" s="214" t="s">
        <v>1053</v>
      </c>
      <c r="F115" s="215" t="s">
        <v>1054</v>
      </c>
      <c r="G115" s="216" t="s">
        <v>180</v>
      </c>
      <c r="H115" s="217">
        <v>18.75</v>
      </c>
      <c r="I115" s="218"/>
      <c r="J115" s="219">
        <f>ROUND(I115*H115,2)</f>
        <v>0</v>
      </c>
      <c r="K115" s="215" t="s">
        <v>170</v>
      </c>
      <c r="L115" s="45"/>
      <c r="M115" s="220" t="s">
        <v>20</v>
      </c>
      <c r="N115" s="221" t="s">
        <v>48</v>
      </c>
      <c r="O115" s="85"/>
      <c r="P115" s="222">
        <f>O115*H115</f>
        <v>0</v>
      </c>
      <c r="Q115" s="222">
        <v>0</v>
      </c>
      <c r="R115" s="222">
        <f>Q115*H115</f>
        <v>0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171</v>
      </c>
      <c r="AT115" s="224" t="s">
        <v>166</v>
      </c>
      <c r="AU115" s="224" t="s">
        <v>85</v>
      </c>
      <c r="AY115" s="18" t="s">
        <v>164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22</v>
      </c>
      <c r="BK115" s="225">
        <f>ROUND(I115*H115,2)</f>
        <v>0</v>
      </c>
      <c r="BL115" s="18" t="s">
        <v>171</v>
      </c>
      <c r="BM115" s="224" t="s">
        <v>1662</v>
      </c>
    </row>
    <row r="116" s="2" customFormat="1">
      <c r="A116" s="39"/>
      <c r="B116" s="40"/>
      <c r="C116" s="41"/>
      <c r="D116" s="226" t="s">
        <v>173</v>
      </c>
      <c r="E116" s="41"/>
      <c r="F116" s="227" t="s">
        <v>1056</v>
      </c>
      <c r="G116" s="41"/>
      <c r="H116" s="41"/>
      <c r="I116" s="228"/>
      <c r="J116" s="41"/>
      <c r="K116" s="41"/>
      <c r="L116" s="45"/>
      <c r="M116" s="229"/>
      <c r="N116" s="23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173</v>
      </c>
      <c r="AU116" s="18" t="s">
        <v>85</v>
      </c>
    </row>
    <row r="117" s="13" customFormat="1">
      <c r="A117" s="13"/>
      <c r="B117" s="231"/>
      <c r="C117" s="232"/>
      <c r="D117" s="226" t="s">
        <v>175</v>
      </c>
      <c r="E117" s="233" t="s">
        <v>20</v>
      </c>
      <c r="F117" s="234" t="s">
        <v>213</v>
      </c>
      <c r="G117" s="232"/>
      <c r="H117" s="233" t="s">
        <v>20</v>
      </c>
      <c r="I117" s="235"/>
      <c r="J117" s="232"/>
      <c r="K117" s="232"/>
      <c r="L117" s="236"/>
      <c r="M117" s="237"/>
      <c r="N117" s="238"/>
      <c r="O117" s="238"/>
      <c r="P117" s="238"/>
      <c r="Q117" s="238"/>
      <c r="R117" s="238"/>
      <c r="S117" s="238"/>
      <c r="T117" s="239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0" t="s">
        <v>175</v>
      </c>
      <c r="AU117" s="240" t="s">
        <v>85</v>
      </c>
      <c r="AV117" s="13" t="s">
        <v>22</v>
      </c>
      <c r="AW117" s="13" t="s">
        <v>39</v>
      </c>
      <c r="AX117" s="13" t="s">
        <v>77</v>
      </c>
      <c r="AY117" s="240" t="s">
        <v>164</v>
      </c>
    </row>
    <row r="118" s="14" customFormat="1">
      <c r="A118" s="14"/>
      <c r="B118" s="241"/>
      <c r="C118" s="242"/>
      <c r="D118" s="226" t="s">
        <v>175</v>
      </c>
      <c r="E118" s="243" t="s">
        <v>20</v>
      </c>
      <c r="F118" s="244" t="s">
        <v>1663</v>
      </c>
      <c r="G118" s="242"/>
      <c r="H118" s="245">
        <v>18.75</v>
      </c>
      <c r="I118" s="246"/>
      <c r="J118" s="242"/>
      <c r="K118" s="242"/>
      <c r="L118" s="247"/>
      <c r="M118" s="248"/>
      <c r="N118" s="249"/>
      <c r="O118" s="249"/>
      <c r="P118" s="249"/>
      <c r="Q118" s="249"/>
      <c r="R118" s="249"/>
      <c r="S118" s="249"/>
      <c r="T118" s="250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51" t="s">
        <v>175</v>
      </c>
      <c r="AU118" s="251" t="s">
        <v>85</v>
      </c>
      <c r="AV118" s="14" t="s">
        <v>85</v>
      </c>
      <c r="AW118" s="14" t="s">
        <v>39</v>
      </c>
      <c r="AX118" s="14" t="s">
        <v>22</v>
      </c>
      <c r="AY118" s="251" t="s">
        <v>164</v>
      </c>
    </row>
    <row r="119" s="2" customFormat="1" ht="14.4" customHeight="1">
      <c r="A119" s="39"/>
      <c r="B119" s="40"/>
      <c r="C119" s="213" t="s">
        <v>171</v>
      </c>
      <c r="D119" s="213" t="s">
        <v>166</v>
      </c>
      <c r="E119" s="214" t="s">
        <v>216</v>
      </c>
      <c r="F119" s="215" t="s">
        <v>217</v>
      </c>
      <c r="G119" s="216" t="s">
        <v>180</v>
      </c>
      <c r="H119" s="217">
        <v>172</v>
      </c>
      <c r="I119" s="218"/>
      <c r="J119" s="219">
        <f>ROUND(I119*H119,2)</f>
        <v>0</v>
      </c>
      <c r="K119" s="215" t="s">
        <v>170</v>
      </c>
      <c r="L119" s="45"/>
      <c r="M119" s="220" t="s">
        <v>20</v>
      </c>
      <c r="N119" s="221" t="s">
        <v>48</v>
      </c>
      <c r="O119" s="85"/>
      <c r="P119" s="222">
        <f>O119*H119</f>
        <v>0</v>
      </c>
      <c r="Q119" s="222">
        <v>0</v>
      </c>
      <c r="R119" s="222">
        <f>Q119*H119</f>
        <v>0</v>
      </c>
      <c r="S119" s="222">
        <v>0</v>
      </c>
      <c r="T119" s="223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4" t="s">
        <v>171</v>
      </c>
      <c r="AT119" s="224" t="s">
        <v>166</v>
      </c>
      <c r="AU119" s="224" t="s">
        <v>85</v>
      </c>
      <c r="AY119" s="18" t="s">
        <v>164</v>
      </c>
      <c r="BE119" s="225">
        <f>IF(N119="základní",J119,0)</f>
        <v>0</v>
      </c>
      <c r="BF119" s="225">
        <f>IF(N119="snížená",J119,0)</f>
        <v>0</v>
      </c>
      <c r="BG119" s="225">
        <f>IF(N119="zákl. přenesená",J119,0)</f>
        <v>0</v>
      </c>
      <c r="BH119" s="225">
        <f>IF(N119="sníž. přenesená",J119,0)</f>
        <v>0</v>
      </c>
      <c r="BI119" s="225">
        <f>IF(N119="nulová",J119,0)</f>
        <v>0</v>
      </c>
      <c r="BJ119" s="18" t="s">
        <v>22</v>
      </c>
      <c r="BK119" s="225">
        <f>ROUND(I119*H119,2)</f>
        <v>0</v>
      </c>
      <c r="BL119" s="18" t="s">
        <v>171</v>
      </c>
      <c r="BM119" s="224" t="s">
        <v>1664</v>
      </c>
    </row>
    <row r="120" s="2" customFormat="1">
      <c r="A120" s="39"/>
      <c r="B120" s="40"/>
      <c r="C120" s="41"/>
      <c r="D120" s="226" t="s">
        <v>173</v>
      </c>
      <c r="E120" s="41"/>
      <c r="F120" s="227" t="s">
        <v>219</v>
      </c>
      <c r="G120" s="41"/>
      <c r="H120" s="41"/>
      <c r="I120" s="228"/>
      <c r="J120" s="41"/>
      <c r="K120" s="41"/>
      <c r="L120" s="45"/>
      <c r="M120" s="229"/>
      <c r="N120" s="230"/>
      <c r="O120" s="85"/>
      <c r="P120" s="85"/>
      <c r="Q120" s="85"/>
      <c r="R120" s="85"/>
      <c r="S120" s="85"/>
      <c r="T120" s="86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T120" s="18" t="s">
        <v>173</v>
      </c>
      <c r="AU120" s="18" t="s">
        <v>85</v>
      </c>
    </row>
    <row r="121" s="13" customFormat="1">
      <c r="A121" s="13"/>
      <c r="B121" s="231"/>
      <c r="C121" s="232"/>
      <c r="D121" s="226" t="s">
        <v>175</v>
      </c>
      <c r="E121" s="233" t="s">
        <v>20</v>
      </c>
      <c r="F121" s="234" t="s">
        <v>1665</v>
      </c>
      <c r="G121" s="232"/>
      <c r="H121" s="233" t="s">
        <v>20</v>
      </c>
      <c r="I121" s="235"/>
      <c r="J121" s="232"/>
      <c r="K121" s="232"/>
      <c r="L121" s="236"/>
      <c r="M121" s="237"/>
      <c r="N121" s="238"/>
      <c r="O121" s="238"/>
      <c r="P121" s="238"/>
      <c r="Q121" s="238"/>
      <c r="R121" s="238"/>
      <c r="S121" s="238"/>
      <c r="T121" s="239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0" t="s">
        <v>175</v>
      </c>
      <c r="AU121" s="240" t="s">
        <v>85</v>
      </c>
      <c r="AV121" s="13" t="s">
        <v>22</v>
      </c>
      <c r="AW121" s="13" t="s">
        <v>39</v>
      </c>
      <c r="AX121" s="13" t="s">
        <v>77</v>
      </c>
      <c r="AY121" s="240" t="s">
        <v>164</v>
      </c>
    </row>
    <row r="122" s="13" customFormat="1">
      <c r="A122" s="13"/>
      <c r="B122" s="231"/>
      <c r="C122" s="232"/>
      <c r="D122" s="226" t="s">
        <v>175</v>
      </c>
      <c r="E122" s="233" t="s">
        <v>20</v>
      </c>
      <c r="F122" s="234" t="s">
        <v>1666</v>
      </c>
      <c r="G122" s="232"/>
      <c r="H122" s="233" t="s">
        <v>20</v>
      </c>
      <c r="I122" s="235"/>
      <c r="J122" s="232"/>
      <c r="K122" s="232"/>
      <c r="L122" s="236"/>
      <c r="M122" s="237"/>
      <c r="N122" s="238"/>
      <c r="O122" s="238"/>
      <c r="P122" s="238"/>
      <c r="Q122" s="238"/>
      <c r="R122" s="238"/>
      <c r="S122" s="238"/>
      <c r="T122" s="239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0" t="s">
        <v>175</v>
      </c>
      <c r="AU122" s="240" t="s">
        <v>85</v>
      </c>
      <c r="AV122" s="13" t="s">
        <v>22</v>
      </c>
      <c r="AW122" s="13" t="s">
        <v>39</v>
      </c>
      <c r="AX122" s="13" t="s">
        <v>77</v>
      </c>
      <c r="AY122" s="240" t="s">
        <v>164</v>
      </c>
    </row>
    <row r="123" s="14" customFormat="1">
      <c r="A123" s="14"/>
      <c r="B123" s="241"/>
      <c r="C123" s="242"/>
      <c r="D123" s="226" t="s">
        <v>175</v>
      </c>
      <c r="E123" s="243" t="s">
        <v>20</v>
      </c>
      <c r="F123" s="244" t="s">
        <v>1667</v>
      </c>
      <c r="G123" s="242"/>
      <c r="H123" s="245">
        <v>97</v>
      </c>
      <c r="I123" s="246"/>
      <c r="J123" s="242"/>
      <c r="K123" s="242"/>
      <c r="L123" s="247"/>
      <c r="M123" s="248"/>
      <c r="N123" s="249"/>
      <c r="O123" s="249"/>
      <c r="P123" s="249"/>
      <c r="Q123" s="249"/>
      <c r="R123" s="249"/>
      <c r="S123" s="249"/>
      <c r="T123" s="250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1" t="s">
        <v>175</v>
      </c>
      <c r="AU123" s="251" t="s">
        <v>85</v>
      </c>
      <c r="AV123" s="14" t="s">
        <v>85</v>
      </c>
      <c r="AW123" s="14" t="s">
        <v>39</v>
      </c>
      <c r="AX123" s="14" t="s">
        <v>77</v>
      </c>
      <c r="AY123" s="251" t="s">
        <v>164</v>
      </c>
    </row>
    <row r="124" s="13" customFormat="1">
      <c r="A124" s="13"/>
      <c r="B124" s="231"/>
      <c r="C124" s="232"/>
      <c r="D124" s="226" t="s">
        <v>175</v>
      </c>
      <c r="E124" s="233" t="s">
        <v>20</v>
      </c>
      <c r="F124" s="234" t="s">
        <v>1668</v>
      </c>
      <c r="G124" s="232"/>
      <c r="H124" s="233" t="s">
        <v>20</v>
      </c>
      <c r="I124" s="235"/>
      <c r="J124" s="232"/>
      <c r="K124" s="232"/>
      <c r="L124" s="236"/>
      <c r="M124" s="237"/>
      <c r="N124" s="238"/>
      <c r="O124" s="238"/>
      <c r="P124" s="238"/>
      <c r="Q124" s="238"/>
      <c r="R124" s="238"/>
      <c r="S124" s="238"/>
      <c r="T124" s="239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0" t="s">
        <v>175</v>
      </c>
      <c r="AU124" s="240" t="s">
        <v>85</v>
      </c>
      <c r="AV124" s="13" t="s">
        <v>22</v>
      </c>
      <c r="AW124" s="13" t="s">
        <v>39</v>
      </c>
      <c r="AX124" s="13" t="s">
        <v>77</v>
      </c>
      <c r="AY124" s="240" t="s">
        <v>164</v>
      </c>
    </row>
    <row r="125" s="13" customFormat="1">
      <c r="A125" s="13"/>
      <c r="B125" s="231"/>
      <c r="C125" s="232"/>
      <c r="D125" s="226" t="s">
        <v>175</v>
      </c>
      <c r="E125" s="233" t="s">
        <v>20</v>
      </c>
      <c r="F125" s="234" t="s">
        <v>1669</v>
      </c>
      <c r="G125" s="232"/>
      <c r="H125" s="233" t="s">
        <v>20</v>
      </c>
      <c r="I125" s="235"/>
      <c r="J125" s="232"/>
      <c r="K125" s="232"/>
      <c r="L125" s="236"/>
      <c r="M125" s="237"/>
      <c r="N125" s="238"/>
      <c r="O125" s="238"/>
      <c r="P125" s="238"/>
      <c r="Q125" s="238"/>
      <c r="R125" s="238"/>
      <c r="S125" s="238"/>
      <c r="T125" s="239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0" t="s">
        <v>175</v>
      </c>
      <c r="AU125" s="240" t="s">
        <v>85</v>
      </c>
      <c r="AV125" s="13" t="s">
        <v>22</v>
      </c>
      <c r="AW125" s="13" t="s">
        <v>39</v>
      </c>
      <c r="AX125" s="13" t="s">
        <v>77</v>
      </c>
      <c r="AY125" s="240" t="s">
        <v>164</v>
      </c>
    </row>
    <row r="126" s="14" customFormat="1">
      <c r="A126" s="14"/>
      <c r="B126" s="241"/>
      <c r="C126" s="242"/>
      <c r="D126" s="226" t="s">
        <v>175</v>
      </c>
      <c r="E126" s="243" t="s">
        <v>20</v>
      </c>
      <c r="F126" s="244" t="s">
        <v>1670</v>
      </c>
      <c r="G126" s="242"/>
      <c r="H126" s="245">
        <v>75</v>
      </c>
      <c r="I126" s="246"/>
      <c r="J126" s="242"/>
      <c r="K126" s="242"/>
      <c r="L126" s="247"/>
      <c r="M126" s="248"/>
      <c r="N126" s="249"/>
      <c r="O126" s="249"/>
      <c r="P126" s="249"/>
      <c r="Q126" s="249"/>
      <c r="R126" s="249"/>
      <c r="S126" s="249"/>
      <c r="T126" s="250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51" t="s">
        <v>175</v>
      </c>
      <c r="AU126" s="251" t="s">
        <v>85</v>
      </c>
      <c r="AV126" s="14" t="s">
        <v>85</v>
      </c>
      <c r="AW126" s="14" t="s">
        <v>39</v>
      </c>
      <c r="AX126" s="14" t="s">
        <v>77</v>
      </c>
      <c r="AY126" s="251" t="s">
        <v>164</v>
      </c>
    </row>
    <row r="127" s="15" customFormat="1">
      <c r="A127" s="15"/>
      <c r="B127" s="252"/>
      <c r="C127" s="253"/>
      <c r="D127" s="226" t="s">
        <v>175</v>
      </c>
      <c r="E127" s="254" t="s">
        <v>20</v>
      </c>
      <c r="F127" s="255" t="s">
        <v>225</v>
      </c>
      <c r="G127" s="253"/>
      <c r="H127" s="256">
        <v>172</v>
      </c>
      <c r="I127" s="257"/>
      <c r="J127" s="253"/>
      <c r="K127" s="253"/>
      <c r="L127" s="258"/>
      <c r="M127" s="259"/>
      <c r="N127" s="260"/>
      <c r="O127" s="260"/>
      <c r="P127" s="260"/>
      <c r="Q127" s="260"/>
      <c r="R127" s="260"/>
      <c r="S127" s="260"/>
      <c r="T127" s="261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62" t="s">
        <v>175</v>
      </c>
      <c r="AU127" s="262" t="s">
        <v>85</v>
      </c>
      <c r="AV127" s="15" t="s">
        <v>171</v>
      </c>
      <c r="AW127" s="15" t="s">
        <v>39</v>
      </c>
      <c r="AX127" s="15" t="s">
        <v>22</v>
      </c>
      <c r="AY127" s="262" t="s">
        <v>164</v>
      </c>
    </row>
    <row r="128" s="2" customFormat="1" ht="14.4" customHeight="1">
      <c r="A128" s="39"/>
      <c r="B128" s="40"/>
      <c r="C128" s="213" t="s">
        <v>200</v>
      </c>
      <c r="D128" s="213" t="s">
        <v>166</v>
      </c>
      <c r="E128" s="214" t="s">
        <v>858</v>
      </c>
      <c r="F128" s="215" t="s">
        <v>859</v>
      </c>
      <c r="G128" s="216" t="s">
        <v>180</v>
      </c>
      <c r="H128" s="217">
        <v>114.2</v>
      </c>
      <c r="I128" s="218"/>
      <c r="J128" s="219">
        <f>ROUND(I128*H128,2)</f>
        <v>0</v>
      </c>
      <c r="K128" s="215" t="s">
        <v>170</v>
      </c>
      <c r="L128" s="45"/>
      <c r="M128" s="220" t="s">
        <v>20</v>
      </c>
      <c r="N128" s="221" t="s">
        <v>48</v>
      </c>
      <c r="O128" s="85"/>
      <c r="P128" s="222">
        <f>O128*H128</f>
        <v>0</v>
      </c>
      <c r="Q128" s="222">
        <v>0</v>
      </c>
      <c r="R128" s="222">
        <f>Q128*H128</f>
        <v>0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171</v>
      </c>
      <c r="AT128" s="224" t="s">
        <v>166</v>
      </c>
      <c r="AU128" s="224" t="s">
        <v>85</v>
      </c>
      <c r="AY128" s="18" t="s">
        <v>164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22</v>
      </c>
      <c r="BK128" s="225">
        <f>ROUND(I128*H128,2)</f>
        <v>0</v>
      </c>
      <c r="BL128" s="18" t="s">
        <v>171</v>
      </c>
      <c r="BM128" s="224" t="s">
        <v>1671</v>
      </c>
    </row>
    <row r="129" s="2" customFormat="1">
      <c r="A129" s="39"/>
      <c r="B129" s="40"/>
      <c r="C129" s="41"/>
      <c r="D129" s="226" t="s">
        <v>173</v>
      </c>
      <c r="E129" s="41"/>
      <c r="F129" s="227" t="s">
        <v>861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173</v>
      </c>
      <c r="AU129" s="18" t="s">
        <v>85</v>
      </c>
    </row>
    <row r="130" s="13" customFormat="1">
      <c r="A130" s="13"/>
      <c r="B130" s="231"/>
      <c r="C130" s="232"/>
      <c r="D130" s="226" t="s">
        <v>175</v>
      </c>
      <c r="E130" s="233" t="s">
        <v>20</v>
      </c>
      <c r="F130" s="234" t="s">
        <v>862</v>
      </c>
      <c r="G130" s="232"/>
      <c r="H130" s="233" t="s">
        <v>20</v>
      </c>
      <c r="I130" s="235"/>
      <c r="J130" s="232"/>
      <c r="K130" s="232"/>
      <c r="L130" s="236"/>
      <c r="M130" s="237"/>
      <c r="N130" s="238"/>
      <c r="O130" s="238"/>
      <c r="P130" s="238"/>
      <c r="Q130" s="238"/>
      <c r="R130" s="238"/>
      <c r="S130" s="238"/>
      <c r="T130" s="239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0" t="s">
        <v>175</v>
      </c>
      <c r="AU130" s="240" t="s">
        <v>85</v>
      </c>
      <c r="AV130" s="13" t="s">
        <v>22</v>
      </c>
      <c r="AW130" s="13" t="s">
        <v>39</v>
      </c>
      <c r="AX130" s="13" t="s">
        <v>77</v>
      </c>
      <c r="AY130" s="240" t="s">
        <v>164</v>
      </c>
    </row>
    <row r="131" s="14" customFormat="1">
      <c r="A131" s="14"/>
      <c r="B131" s="241"/>
      <c r="C131" s="242"/>
      <c r="D131" s="226" t="s">
        <v>175</v>
      </c>
      <c r="E131" s="243" t="s">
        <v>20</v>
      </c>
      <c r="F131" s="244" t="s">
        <v>1672</v>
      </c>
      <c r="G131" s="242"/>
      <c r="H131" s="245">
        <v>114.2</v>
      </c>
      <c r="I131" s="246"/>
      <c r="J131" s="242"/>
      <c r="K131" s="242"/>
      <c r="L131" s="247"/>
      <c r="M131" s="248"/>
      <c r="N131" s="249"/>
      <c r="O131" s="249"/>
      <c r="P131" s="249"/>
      <c r="Q131" s="249"/>
      <c r="R131" s="249"/>
      <c r="S131" s="249"/>
      <c r="T131" s="250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1" t="s">
        <v>175</v>
      </c>
      <c r="AU131" s="251" t="s">
        <v>85</v>
      </c>
      <c r="AV131" s="14" t="s">
        <v>85</v>
      </c>
      <c r="AW131" s="14" t="s">
        <v>39</v>
      </c>
      <c r="AX131" s="14" t="s">
        <v>77</v>
      </c>
      <c r="AY131" s="251" t="s">
        <v>164</v>
      </c>
    </row>
    <row r="132" s="15" customFormat="1">
      <c r="A132" s="15"/>
      <c r="B132" s="252"/>
      <c r="C132" s="253"/>
      <c r="D132" s="226" t="s">
        <v>175</v>
      </c>
      <c r="E132" s="254" t="s">
        <v>20</v>
      </c>
      <c r="F132" s="255" t="s">
        <v>225</v>
      </c>
      <c r="G132" s="253"/>
      <c r="H132" s="256">
        <v>114.2</v>
      </c>
      <c r="I132" s="257"/>
      <c r="J132" s="253"/>
      <c r="K132" s="253"/>
      <c r="L132" s="258"/>
      <c r="M132" s="259"/>
      <c r="N132" s="260"/>
      <c r="O132" s="260"/>
      <c r="P132" s="260"/>
      <c r="Q132" s="260"/>
      <c r="R132" s="260"/>
      <c r="S132" s="260"/>
      <c r="T132" s="261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62" t="s">
        <v>175</v>
      </c>
      <c r="AU132" s="262" t="s">
        <v>85</v>
      </c>
      <c r="AV132" s="15" t="s">
        <v>171</v>
      </c>
      <c r="AW132" s="15" t="s">
        <v>39</v>
      </c>
      <c r="AX132" s="15" t="s">
        <v>22</v>
      </c>
      <c r="AY132" s="262" t="s">
        <v>164</v>
      </c>
    </row>
    <row r="133" s="2" customFormat="1" ht="14.4" customHeight="1">
      <c r="A133" s="39"/>
      <c r="B133" s="40"/>
      <c r="C133" s="213" t="s">
        <v>208</v>
      </c>
      <c r="D133" s="213" t="s">
        <v>166</v>
      </c>
      <c r="E133" s="214" t="s">
        <v>1673</v>
      </c>
      <c r="F133" s="215" t="s">
        <v>1674</v>
      </c>
      <c r="G133" s="216" t="s">
        <v>180</v>
      </c>
      <c r="H133" s="217">
        <v>4139.1999999999998</v>
      </c>
      <c r="I133" s="218"/>
      <c r="J133" s="219">
        <f>ROUND(I133*H133,2)</f>
        <v>0</v>
      </c>
      <c r="K133" s="215" t="s">
        <v>170</v>
      </c>
      <c r="L133" s="45"/>
      <c r="M133" s="220" t="s">
        <v>20</v>
      </c>
      <c r="N133" s="221" t="s">
        <v>48</v>
      </c>
      <c r="O133" s="85"/>
      <c r="P133" s="222">
        <f>O133*H133</f>
        <v>0</v>
      </c>
      <c r="Q133" s="222">
        <v>0</v>
      </c>
      <c r="R133" s="222">
        <f>Q133*H133</f>
        <v>0</v>
      </c>
      <c r="S133" s="222">
        <v>0</v>
      </c>
      <c r="T133" s="223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4" t="s">
        <v>171</v>
      </c>
      <c r="AT133" s="224" t="s">
        <v>166</v>
      </c>
      <c r="AU133" s="224" t="s">
        <v>85</v>
      </c>
      <c r="AY133" s="18" t="s">
        <v>164</v>
      </c>
      <c r="BE133" s="225">
        <f>IF(N133="základní",J133,0)</f>
        <v>0</v>
      </c>
      <c r="BF133" s="225">
        <f>IF(N133="snížená",J133,0)</f>
        <v>0</v>
      </c>
      <c r="BG133" s="225">
        <f>IF(N133="zákl. přenesená",J133,0)</f>
        <v>0</v>
      </c>
      <c r="BH133" s="225">
        <f>IF(N133="sníž. přenesená",J133,0)</f>
        <v>0</v>
      </c>
      <c r="BI133" s="225">
        <f>IF(N133="nulová",J133,0)</f>
        <v>0</v>
      </c>
      <c r="BJ133" s="18" t="s">
        <v>22</v>
      </c>
      <c r="BK133" s="225">
        <f>ROUND(I133*H133,2)</f>
        <v>0</v>
      </c>
      <c r="BL133" s="18" t="s">
        <v>171</v>
      </c>
      <c r="BM133" s="224" t="s">
        <v>1675</v>
      </c>
    </row>
    <row r="134" s="2" customFormat="1">
      <c r="A134" s="39"/>
      <c r="B134" s="40"/>
      <c r="C134" s="41"/>
      <c r="D134" s="226" t="s">
        <v>173</v>
      </c>
      <c r="E134" s="41"/>
      <c r="F134" s="227" t="s">
        <v>1676</v>
      </c>
      <c r="G134" s="41"/>
      <c r="H134" s="41"/>
      <c r="I134" s="228"/>
      <c r="J134" s="41"/>
      <c r="K134" s="41"/>
      <c r="L134" s="45"/>
      <c r="M134" s="229"/>
      <c r="N134" s="230"/>
      <c r="O134" s="85"/>
      <c r="P134" s="85"/>
      <c r="Q134" s="85"/>
      <c r="R134" s="85"/>
      <c r="S134" s="85"/>
      <c r="T134" s="86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T134" s="18" t="s">
        <v>173</v>
      </c>
      <c r="AU134" s="18" t="s">
        <v>85</v>
      </c>
    </row>
    <row r="135" s="13" customFormat="1">
      <c r="A135" s="13"/>
      <c r="B135" s="231"/>
      <c r="C135" s="232"/>
      <c r="D135" s="226" t="s">
        <v>175</v>
      </c>
      <c r="E135" s="233" t="s">
        <v>20</v>
      </c>
      <c r="F135" s="234" t="s">
        <v>1677</v>
      </c>
      <c r="G135" s="232"/>
      <c r="H135" s="233" t="s">
        <v>20</v>
      </c>
      <c r="I135" s="235"/>
      <c r="J135" s="232"/>
      <c r="K135" s="232"/>
      <c r="L135" s="236"/>
      <c r="M135" s="237"/>
      <c r="N135" s="238"/>
      <c r="O135" s="238"/>
      <c r="P135" s="238"/>
      <c r="Q135" s="238"/>
      <c r="R135" s="238"/>
      <c r="S135" s="238"/>
      <c r="T135" s="239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0" t="s">
        <v>175</v>
      </c>
      <c r="AU135" s="240" t="s">
        <v>85</v>
      </c>
      <c r="AV135" s="13" t="s">
        <v>22</v>
      </c>
      <c r="AW135" s="13" t="s">
        <v>39</v>
      </c>
      <c r="AX135" s="13" t="s">
        <v>77</v>
      </c>
      <c r="AY135" s="240" t="s">
        <v>164</v>
      </c>
    </row>
    <row r="136" s="14" customFormat="1">
      <c r="A136" s="14"/>
      <c r="B136" s="241"/>
      <c r="C136" s="242"/>
      <c r="D136" s="226" t="s">
        <v>175</v>
      </c>
      <c r="E136" s="243" t="s">
        <v>20</v>
      </c>
      <c r="F136" s="244" t="s">
        <v>1678</v>
      </c>
      <c r="G136" s="242"/>
      <c r="H136" s="245">
        <v>4139.1999999999998</v>
      </c>
      <c r="I136" s="246"/>
      <c r="J136" s="242"/>
      <c r="K136" s="242"/>
      <c r="L136" s="247"/>
      <c r="M136" s="248"/>
      <c r="N136" s="249"/>
      <c r="O136" s="249"/>
      <c r="P136" s="249"/>
      <c r="Q136" s="249"/>
      <c r="R136" s="249"/>
      <c r="S136" s="249"/>
      <c r="T136" s="250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1" t="s">
        <v>175</v>
      </c>
      <c r="AU136" s="251" t="s">
        <v>85</v>
      </c>
      <c r="AV136" s="14" t="s">
        <v>85</v>
      </c>
      <c r="AW136" s="14" t="s">
        <v>39</v>
      </c>
      <c r="AX136" s="14" t="s">
        <v>77</v>
      </c>
      <c r="AY136" s="251" t="s">
        <v>164</v>
      </c>
    </row>
    <row r="137" s="15" customFormat="1">
      <c r="A137" s="15"/>
      <c r="B137" s="252"/>
      <c r="C137" s="253"/>
      <c r="D137" s="226" t="s">
        <v>175</v>
      </c>
      <c r="E137" s="254" t="s">
        <v>20</v>
      </c>
      <c r="F137" s="255" t="s">
        <v>225</v>
      </c>
      <c r="G137" s="253"/>
      <c r="H137" s="256">
        <v>4139.1999999999998</v>
      </c>
      <c r="I137" s="257"/>
      <c r="J137" s="253"/>
      <c r="K137" s="253"/>
      <c r="L137" s="258"/>
      <c r="M137" s="259"/>
      <c r="N137" s="260"/>
      <c r="O137" s="260"/>
      <c r="P137" s="260"/>
      <c r="Q137" s="260"/>
      <c r="R137" s="260"/>
      <c r="S137" s="260"/>
      <c r="T137" s="261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2" t="s">
        <v>175</v>
      </c>
      <c r="AU137" s="262" t="s">
        <v>85</v>
      </c>
      <c r="AV137" s="15" t="s">
        <v>171</v>
      </c>
      <c r="AW137" s="15" t="s">
        <v>39</v>
      </c>
      <c r="AX137" s="15" t="s">
        <v>22</v>
      </c>
      <c r="AY137" s="262" t="s">
        <v>164</v>
      </c>
    </row>
    <row r="138" s="2" customFormat="1" ht="14.4" customHeight="1">
      <c r="A138" s="39"/>
      <c r="B138" s="40"/>
      <c r="C138" s="213" t="s">
        <v>215</v>
      </c>
      <c r="D138" s="213" t="s">
        <v>166</v>
      </c>
      <c r="E138" s="214" t="s">
        <v>244</v>
      </c>
      <c r="F138" s="215" t="s">
        <v>245</v>
      </c>
      <c r="G138" s="216" t="s">
        <v>180</v>
      </c>
      <c r="H138" s="217">
        <v>33.700000000000003</v>
      </c>
      <c r="I138" s="218"/>
      <c r="J138" s="219">
        <f>ROUND(I138*H138,2)</f>
        <v>0</v>
      </c>
      <c r="K138" s="215" t="s">
        <v>170</v>
      </c>
      <c r="L138" s="45"/>
      <c r="M138" s="220" t="s">
        <v>20</v>
      </c>
      <c r="N138" s="221" t="s">
        <v>48</v>
      </c>
      <c r="O138" s="85"/>
      <c r="P138" s="222">
        <f>O138*H138</f>
        <v>0</v>
      </c>
      <c r="Q138" s="222">
        <v>0</v>
      </c>
      <c r="R138" s="222">
        <f>Q138*H138</f>
        <v>0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171</v>
      </c>
      <c r="AT138" s="224" t="s">
        <v>166</v>
      </c>
      <c r="AU138" s="224" t="s">
        <v>85</v>
      </c>
      <c r="AY138" s="18" t="s">
        <v>164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22</v>
      </c>
      <c r="BK138" s="225">
        <f>ROUND(I138*H138,2)</f>
        <v>0</v>
      </c>
      <c r="BL138" s="18" t="s">
        <v>171</v>
      </c>
      <c r="BM138" s="224" t="s">
        <v>1679</v>
      </c>
    </row>
    <row r="139" s="2" customFormat="1">
      <c r="A139" s="39"/>
      <c r="B139" s="40"/>
      <c r="C139" s="41"/>
      <c r="D139" s="226" t="s">
        <v>173</v>
      </c>
      <c r="E139" s="41"/>
      <c r="F139" s="227" t="s">
        <v>247</v>
      </c>
      <c r="G139" s="41"/>
      <c r="H139" s="41"/>
      <c r="I139" s="228"/>
      <c r="J139" s="41"/>
      <c r="K139" s="41"/>
      <c r="L139" s="45"/>
      <c r="M139" s="229"/>
      <c r="N139" s="23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173</v>
      </c>
      <c r="AU139" s="18" t="s">
        <v>85</v>
      </c>
    </row>
    <row r="140" s="13" customFormat="1">
      <c r="A140" s="13"/>
      <c r="B140" s="231"/>
      <c r="C140" s="232"/>
      <c r="D140" s="226" t="s">
        <v>175</v>
      </c>
      <c r="E140" s="233" t="s">
        <v>20</v>
      </c>
      <c r="F140" s="234" t="s">
        <v>248</v>
      </c>
      <c r="G140" s="232"/>
      <c r="H140" s="233" t="s">
        <v>20</v>
      </c>
      <c r="I140" s="235"/>
      <c r="J140" s="232"/>
      <c r="K140" s="232"/>
      <c r="L140" s="236"/>
      <c r="M140" s="237"/>
      <c r="N140" s="238"/>
      <c r="O140" s="238"/>
      <c r="P140" s="238"/>
      <c r="Q140" s="238"/>
      <c r="R140" s="238"/>
      <c r="S140" s="238"/>
      <c r="T140" s="239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0" t="s">
        <v>175</v>
      </c>
      <c r="AU140" s="240" t="s">
        <v>85</v>
      </c>
      <c r="AV140" s="13" t="s">
        <v>22</v>
      </c>
      <c r="AW140" s="13" t="s">
        <v>39</v>
      </c>
      <c r="AX140" s="13" t="s">
        <v>77</v>
      </c>
      <c r="AY140" s="240" t="s">
        <v>164</v>
      </c>
    </row>
    <row r="141" s="13" customFormat="1">
      <c r="A141" s="13"/>
      <c r="B141" s="231"/>
      <c r="C141" s="232"/>
      <c r="D141" s="226" t="s">
        <v>175</v>
      </c>
      <c r="E141" s="233" t="s">
        <v>20</v>
      </c>
      <c r="F141" s="234" t="s">
        <v>1680</v>
      </c>
      <c r="G141" s="232"/>
      <c r="H141" s="233" t="s">
        <v>20</v>
      </c>
      <c r="I141" s="235"/>
      <c r="J141" s="232"/>
      <c r="K141" s="232"/>
      <c r="L141" s="236"/>
      <c r="M141" s="237"/>
      <c r="N141" s="238"/>
      <c r="O141" s="238"/>
      <c r="P141" s="238"/>
      <c r="Q141" s="238"/>
      <c r="R141" s="238"/>
      <c r="S141" s="238"/>
      <c r="T141" s="23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0" t="s">
        <v>175</v>
      </c>
      <c r="AU141" s="240" t="s">
        <v>85</v>
      </c>
      <c r="AV141" s="13" t="s">
        <v>22</v>
      </c>
      <c r="AW141" s="13" t="s">
        <v>39</v>
      </c>
      <c r="AX141" s="13" t="s">
        <v>77</v>
      </c>
      <c r="AY141" s="240" t="s">
        <v>164</v>
      </c>
    </row>
    <row r="142" s="14" customFormat="1">
      <c r="A142" s="14"/>
      <c r="B142" s="241"/>
      <c r="C142" s="242"/>
      <c r="D142" s="226" t="s">
        <v>175</v>
      </c>
      <c r="E142" s="243" t="s">
        <v>20</v>
      </c>
      <c r="F142" s="244" t="s">
        <v>1681</v>
      </c>
      <c r="G142" s="242"/>
      <c r="H142" s="245">
        <v>33.700000000000003</v>
      </c>
      <c r="I142" s="246"/>
      <c r="J142" s="242"/>
      <c r="K142" s="242"/>
      <c r="L142" s="247"/>
      <c r="M142" s="248"/>
      <c r="N142" s="249"/>
      <c r="O142" s="249"/>
      <c r="P142" s="249"/>
      <c r="Q142" s="249"/>
      <c r="R142" s="249"/>
      <c r="S142" s="249"/>
      <c r="T142" s="250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1" t="s">
        <v>175</v>
      </c>
      <c r="AU142" s="251" t="s">
        <v>85</v>
      </c>
      <c r="AV142" s="14" t="s">
        <v>85</v>
      </c>
      <c r="AW142" s="14" t="s">
        <v>39</v>
      </c>
      <c r="AX142" s="14" t="s">
        <v>22</v>
      </c>
      <c r="AY142" s="251" t="s">
        <v>164</v>
      </c>
    </row>
    <row r="143" s="2" customFormat="1" ht="24.15" customHeight="1">
      <c r="A143" s="39"/>
      <c r="B143" s="40"/>
      <c r="C143" s="213" t="s">
        <v>226</v>
      </c>
      <c r="D143" s="213" t="s">
        <v>166</v>
      </c>
      <c r="E143" s="214" t="s">
        <v>251</v>
      </c>
      <c r="F143" s="215" t="s">
        <v>252</v>
      </c>
      <c r="G143" s="216" t="s">
        <v>180</v>
      </c>
      <c r="H143" s="217">
        <v>606.60000000000002</v>
      </c>
      <c r="I143" s="218"/>
      <c r="J143" s="219">
        <f>ROUND(I143*H143,2)</f>
        <v>0</v>
      </c>
      <c r="K143" s="215" t="s">
        <v>170</v>
      </c>
      <c r="L143" s="45"/>
      <c r="M143" s="220" t="s">
        <v>20</v>
      </c>
      <c r="N143" s="221" t="s">
        <v>48</v>
      </c>
      <c r="O143" s="85"/>
      <c r="P143" s="222">
        <f>O143*H143</f>
        <v>0</v>
      </c>
      <c r="Q143" s="222">
        <v>0</v>
      </c>
      <c r="R143" s="222">
        <f>Q143*H143</f>
        <v>0</v>
      </c>
      <c r="S143" s="222">
        <v>0</v>
      </c>
      <c r="T143" s="223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4" t="s">
        <v>171</v>
      </c>
      <c r="AT143" s="224" t="s">
        <v>166</v>
      </c>
      <c r="AU143" s="224" t="s">
        <v>85</v>
      </c>
      <c r="AY143" s="18" t="s">
        <v>164</v>
      </c>
      <c r="BE143" s="225">
        <f>IF(N143="základní",J143,0)</f>
        <v>0</v>
      </c>
      <c r="BF143" s="225">
        <f>IF(N143="snížená",J143,0)</f>
        <v>0</v>
      </c>
      <c r="BG143" s="225">
        <f>IF(N143="zákl. přenesená",J143,0)</f>
        <v>0</v>
      </c>
      <c r="BH143" s="225">
        <f>IF(N143="sníž. přenesená",J143,0)</f>
        <v>0</v>
      </c>
      <c r="BI143" s="225">
        <f>IF(N143="nulová",J143,0)</f>
        <v>0</v>
      </c>
      <c r="BJ143" s="18" t="s">
        <v>22</v>
      </c>
      <c r="BK143" s="225">
        <f>ROUND(I143*H143,2)</f>
        <v>0</v>
      </c>
      <c r="BL143" s="18" t="s">
        <v>171</v>
      </c>
      <c r="BM143" s="224" t="s">
        <v>1682</v>
      </c>
    </row>
    <row r="144" s="2" customFormat="1">
      <c r="A144" s="39"/>
      <c r="B144" s="40"/>
      <c r="C144" s="41"/>
      <c r="D144" s="226" t="s">
        <v>173</v>
      </c>
      <c r="E144" s="41"/>
      <c r="F144" s="227" t="s">
        <v>254</v>
      </c>
      <c r="G144" s="41"/>
      <c r="H144" s="41"/>
      <c r="I144" s="228"/>
      <c r="J144" s="41"/>
      <c r="K144" s="41"/>
      <c r="L144" s="45"/>
      <c r="M144" s="229"/>
      <c r="N144" s="230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173</v>
      </c>
      <c r="AU144" s="18" t="s">
        <v>85</v>
      </c>
    </row>
    <row r="145" s="13" customFormat="1">
      <c r="A145" s="13"/>
      <c r="B145" s="231"/>
      <c r="C145" s="232"/>
      <c r="D145" s="226" t="s">
        <v>175</v>
      </c>
      <c r="E145" s="233" t="s">
        <v>20</v>
      </c>
      <c r="F145" s="234" t="s">
        <v>248</v>
      </c>
      <c r="G145" s="232"/>
      <c r="H145" s="233" t="s">
        <v>20</v>
      </c>
      <c r="I145" s="235"/>
      <c r="J145" s="232"/>
      <c r="K145" s="232"/>
      <c r="L145" s="236"/>
      <c r="M145" s="237"/>
      <c r="N145" s="238"/>
      <c r="O145" s="238"/>
      <c r="P145" s="238"/>
      <c r="Q145" s="238"/>
      <c r="R145" s="238"/>
      <c r="S145" s="238"/>
      <c r="T145" s="239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0" t="s">
        <v>175</v>
      </c>
      <c r="AU145" s="240" t="s">
        <v>85</v>
      </c>
      <c r="AV145" s="13" t="s">
        <v>22</v>
      </c>
      <c r="AW145" s="13" t="s">
        <v>39</v>
      </c>
      <c r="AX145" s="13" t="s">
        <v>77</v>
      </c>
      <c r="AY145" s="240" t="s">
        <v>164</v>
      </c>
    </row>
    <row r="146" s="13" customFormat="1">
      <c r="A146" s="13"/>
      <c r="B146" s="231"/>
      <c r="C146" s="232"/>
      <c r="D146" s="226" t="s">
        <v>175</v>
      </c>
      <c r="E146" s="233" t="s">
        <v>20</v>
      </c>
      <c r="F146" s="234" t="s">
        <v>1680</v>
      </c>
      <c r="G146" s="232"/>
      <c r="H146" s="233" t="s">
        <v>20</v>
      </c>
      <c r="I146" s="235"/>
      <c r="J146" s="232"/>
      <c r="K146" s="232"/>
      <c r="L146" s="236"/>
      <c r="M146" s="237"/>
      <c r="N146" s="238"/>
      <c r="O146" s="238"/>
      <c r="P146" s="238"/>
      <c r="Q146" s="238"/>
      <c r="R146" s="238"/>
      <c r="S146" s="238"/>
      <c r="T146" s="23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0" t="s">
        <v>175</v>
      </c>
      <c r="AU146" s="240" t="s">
        <v>85</v>
      </c>
      <c r="AV146" s="13" t="s">
        <v>22</v>
      </c>
      <c r="AW146" s="13" t="s">
        <v>39</v>
      </c>
      <c r="AX146" s="13" t="s">
        <v>77</v>
      </c>
      <c r="AY146" s="240" t="s">
        <v>164</v>
      </c>
    </row>
    <row r="147" s="14" customFormat="1">
      <c r="A147" s="14"/>
      <c r="B147" s="241"/>
      <c r="C147" s="242"/>
      <c r="D147" s="226" t="s">
        <v>175</v>
      </c>
      <c r="E147" s="243" t="s">
        <v>20</v>
      </c>
      <c r="F147" s="244" t="s">
        <v>1683</v>
      </c>
      <c r="G147" s="242"/>
      <c r="H147" s="245">
        <v>606.60000000000002</v>
      </c>
      <c r="I147" s="246"/>
      <c r="J147" s="242"/>
      <c r="K147" s="242"/>
      <c r="L147" s="247"/>
      <c r="M147" s="248"/>
      <c r="N147" s="249"/>
      <c r="O147" s="249"/>
      <c r="P147" s="249"/>
      <c r="Q147" s="249"/>
      <c r="R147" s="249"/>
      <c r="S147" s="249"/>
      <c r="T147" s="25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1" t="s">
        <v>175</v>
      </c>
      <c r="AU147" s="251" t="s">
        <v>85</v>
      </c>
      <c r="AV147" s="14" t="s">
        <v>85</v>
      </c>
      <c r="AW147" s="14" t="s">
        <v>39</v>
      </c>
      <c r="AX147" s="14" t="s">
        <v>22</v>
      </c>
      <c r="AY147" s="251" t="s">
        <v>164</v>
      </c>
    </row>
    <row r="148" s="2" customFormat="1" ht="14.4" customHeight="1">
      <c r="A148" s="39"/>
      <c r="B148" s="40"/>
      <c r="C148" s="213" t="s">
        <v>235</v>
      </c>
      <c r="D148" s="213" t="s">
        <v>166</v>
      </c>
      <c r="E148" s="214" t="s">
        <v>257</v>
      </c>
      <c r="F148" s="215" t="s">
        <v>258</v>
      </c>
      <c r="G148" s="216" t="s">
        <v>180</v>
      </c>
      <c r="H148" s="217">
        <v>271.25</v>
      </c>
      <c r="I148" s="218"/>
      <c r="J148" s="219">
        <f>ROUND(I148*H148,2)</f>
        <v>0</v>
      </c>
      <c r="K148" s="215" t="s">
        <v>170</v>
      </c>
      <c r="L148" s="45"/>
      <c r="M148" s="220" t="s">
        <v>20</v>
      </c>
      <c r="N148" s="221" t="s">
        <v>48</v>
      </c>
      <c r="O148" s="85"/>
      <c r="P148" s="222">
        <f>O148*H148</f>
        <v>0</v>
      </c>
      <c r="Q148" s="222">
        <v>0</v>
      </c>
      <c r="R148" s="222">
        <f>Q148*H148</f>
        <v>0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171</v>
      </c>
      <c r="AT148" s="224" t="s">
        <v>166</v>
      </c>
      <c r="AU148" s="224" t="s">
        <v>85</v>
      </c>
      <c r="AY148" s="18" t="s">
        <v>164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22</v>
      </c>
      <c r="BK148" s="225">
        <f>ROUND(I148*H148,2)</f>
        <v>0</v>
      </c>
      <c r="BL148" s="18" t="s">
        <v>171</v>
      </c>
      <c r="BM148" s="224" t="s">
        <v>1684</v>
      </c>
    </row>
    <row r="149" s="2" customFormat="1">
      <c r="A149" s="39"/>
      <c r="B149" s="40"/>
      <c r="C149" s="41"/>
      <c r="D149" s="226" t="s">
        <v>173</v>
      </c>
      <c r="E149" s="41"/>
      <c r="F149" s="227" t="s">
        <v>260</v>
      </c>
      <c r="G149" s="41"/>
      <c r="H149" s="41"/>
      <c r="I149" s="228"/>
      <c r="J149" s="41"/>
      <c r="K149" s="41"/>
      <c r="L149" s="45"/>
      <c r="M149" s="229"/>
      <c r="N149" s="23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173</v>
      </c>
      <c r="AU149" s="18" t="s">
        <v>85</v>
      </c>
    </row>
    <row r="150" s="13" customFormat="1">
      <c r="A150" s="13"/>
      <c r="B150" s="231"/>
      <c r="C150" s="232"/>
      <c r="D150" s="226" t="s">
        <v>175</v>
      </c>
      <c r="E150" s="233" t="s">
        <v>20</v>
      </c>
      <c r="F150" s="234" t="s">
        <v>263</v>
      </c>
      <c r="G150" s="232"/>
      <c r="H150" s="233" t="s">
        <v>20</v>
      </c>
      <c r="I150" s="235"/>
      <c r="J150" s="232"/>
      <c r="K150" s="232"/>
      <c r="L150" s="236"/>
      <c r="M150" s="237"/>
      <c r="N150" s="238"/>
      <c r="O150" s="238"/>
      <c r="P150" s="238"/>
      <c r="Q150" s="238"/>
      <c r="R150" s="238"/>
      <c r="S150" s="238"/>
      <c r="T150" s="23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0" t="s">
        <v>175</v>
      </c>
      <c r="AU150" s="240" t="s">
        <v>85</v>
      </c>
      <c r="AV150" s="13" t="s">
        <v>22</v>
      </c>
      <c r="AW150" s="13" t="s">
        <v>39</v>
      </c>
      <c r="AX150" s="13" t="s">
        <v>77</v>
      </c>
      <c r="AY150" s="240" t="s">
        <v>164</v>
      </c>
    </row>
    <row r="151" s="14" customFormat="1">
      <c r="A151" s="14"/>
      <c r="B151" s="241"/>
      <c r="C151" s="242"/>
      <c r="D151" s="226" t="s">
        <v>175</v>
      </c>
      <c r="E151" s="243" t="s">
        <v>20</v>
      </c>
      <c r="F151" s="244" t="s">
        <v>1685</v>
      </c>
      <c r="G151" s="242"/>
      <c r="H151" s="245">
        <v>157.05000000000001</v>
      </c>
      <c r="I151" s="246"/>
      <c r="J151" s="242"/>
      <c r="K151" s="242"/>
      <c r="L151" s="247"/>
      <c r="M151" s="248"/>
      <c r="N151" s="249"/>
      <c r="O151" s="249"/>
      <c r="P151" s="249"/>
      <c r="Q151" s="249"/>
      <c r="R151" s="249"/>
      <c r="S151" s="249"/>
      <c r="T151" s="250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1" t="s">
        <v>175</v>
      </c>
      <c r="AU151" s="251" t="s">
        <v>85</v>
      </c>
      <c r="AV151" s="14" t="s">
        <v>85</v>
      </c>
      <c r="AW151" s="14" t="s">
        <v>39</v>
      </c>
      <c r="AX151" s="14" t="s">
        <v>77</v>
      </c>
      <c r="AY151" s="251" t="s">
        <v>164</v>
      </c>
    </row>
    <row r="152" s="13" customFormat="1">
      <c r="A152" s="13"/>
      <c r="B152" s="231"/>
      <c r="C152" s="232"/>
      <c r="D152" s="226" t="s">
        <v>175</v>
      </c>
      <c r="E152" s="233" t="s">
        <v>20</v>
      </c>
      <c r="F152" s="234" t="s">
        <v>265</v>
      </c>
      <c r="G152" s="232"/>
      <c r="H152" s="233" t="s">
        <v>20</v>
      </c>
      <c r="I152" s="235"/>
      <c r="J152" s="232"/>
      <c r="K152" s="232"/>
      <c r="L152" s="236"/>
      <c r="M152" s="237"/>
      <c r="N152" s="238"/>
      <c r="O152" s="238"/>
      <c r="P152" s="238"/>
      <c r="Q152" s="238"/>
      <c r="R152" s="238"/>
      <c r="S152" s="238"/>
      <c r="T152" s="23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0" t="s">
        <v>175</v>
      </c>
      <c r="AU152" s="240" t="s">
        <v>85</v>
      </c>
      <c r="AV152" s="13" t="s">
        <v>22</v>
      </c>
      <c r="AW152" s="13" t="s">
        <v>39</v>
      </c>
      <c r="AX152" s="13" t="s">
        <v>77</v>
      </c>
      <c r="AY152" s="240" t="s">
        <v>164</v>
      </c>
    </row>
    <row r="153" s="14" customFormat="1">
      <c r="A153" s="14"/>
      <c r="B153" s="241"/>
      <c r="C153" s="242"/>
      <c r="D153" s="226" t="s">
        <v>175</v>
      </c>
      <c r="E153" s="243" t="s">
        <v>20</v>
      </c>
      <c r="F153" s="244" t="s">
        <v>1672</v>
      </c>
      <c r="G153" s="242"/>
      <c r="H153" s="245">
        <v>114.2</v>
      </c>
      <c r="I153" s="246"/>
      <c r="J153" s="242"/>
      <c r="K153" s="242"/>
      <c r="L153" s="247"/>
      <c r="M153" s="248"/>
      <c r="N153" s="249"/>
      <c r="O153" s="249"/>
      <c r="P153" s="249"/>
      <c r="Q153" s="249"/>
      <c r="R153" s="249"/>
      <c r="S153" s="249"/>
      <c r="T153" s="250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1" t="s">
        <v>175</v>
      </c>
      <c r="AU153" s="251" t="s">
        <v>85</v>
      </c>
      <c r="AV153" s="14" t="s">
        <v>85</v>
      </c>
      <c r="AW153" s="14" t="s">
        <v>39</v>
      </c>
      <c r="AX153" s="14" t="s">
        <v>77</v>
      </c>
      <c r="AY153" s="251" t="s">
        <v>164</v>
      </c>
    </row>
    <row r="154" s="13" customFormat="1">
      <c r="A154" s="13"/>
      <c r="B154" s="231"/>
      <c r="C154" s="232"/>
      <c r="D154" s="226" t="s">
        <v>175</v>
      </c>
      <c r="E154" s="233" t="s">
        <v>20</v>
      </c>
      <c r="F154" s="234" t="s">
        <v>266</v>
      </c>
      <c r="G154" s="232"/>
      <c r="H154" s="233" t="s">
        <v>20</v>
      </c>
      <c r="I154" s="235"/>
      <c r="J154" s="232"/>
      <c r="K154" s="232"/>
      <c r="L154" s="236"/>
      <c r="M154" s="237"/>
      <c r="N154" s="238"/>
      <c r="O154" s="238"/>
      <c r="P154" s="238"/>
      <c r="Q154" s="238"/>
      <c r="R154" s="238"/>
      <c r="S154" s="238"/>
      <c r="T154" s="239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0" t="s">
        <v>175</v>
      </c>
      <c r="AU154" s="240" t="s">
        <v>85</v>
      </c>
      <c r="AV154" s="13" t="s">
        <v>22</v>
      </c>
      <c r="AW154" s="13" t="s">
        <v>39</v>
      </c>
      <c r="AX154" s="13" t="s">
        <v>77</v>
      </c>
      <c r="AY154" s="240" t="s">
        <v>164</v>
      </c>
    </row>
    <row r="155" s="15" customFormat="1">
      <c r="A155" s="15"/>
      <c r="B155" s="252"/>
      <c r="C155" s="253"/>
      <c r="D155" s="226" t="s">
        <v>175</v>
      </c>
      <c r="E155" s="254" t="s">
        <v>20</v>
      </c>
      <c r="F155" s="255" t="s">
        <v>225</v>
      </c>
      <c r="G155" s="253"/>
      <c r="H155" s="256">
        <v>271.25</v>
      </c>
      <c r="I155" s="257"/>
      <c r="J155" s="253"/>
      <c r="K155" s="253"/>
      <c r="L155" s="258"/>
      <c r="M155" s="259"/>
      <c r="N155" s="260"/>
      <c r="O155" s="260"/>
      <c r="P155" s="260"/>
      <c r="Q155" s="260"/>
      <c r="R155" s="260"/>
      <c r="S155" s="260"/>
      <c r="T155" s="261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62" t="s">
        <v>175</v>
      </c>
      <c r="AU155" s="262" t="s">
        <v>85</v>
      </c>
      <c r="AV155" s="15" t="s">
        <v>171</v>
      </c>
      <c r="AW155" s="15" t="s">
        <v>39</v>
      </c>
      <c r="AX155" s="15" t="s">
        <v>22</v>
      </c>
      <c r="AY155" s="262" t="s">
        <v>164</v>
      </c>
    </row>
    <row r="156" s="2" customFormat="1" ht="14.4" customHeight="1">
      <c r="A156" s="39"/>
      <c r="B156" s="40"/>
      <c r="C156" s="263" t="s">
        <v>27</v>
      </c>
      <c r="D156" s="263" t="s">
        <v>270</v>
      </c>
      <c r="E156" s="264" t="s">
        <v>271</v>
      </c>
      <c r="F156" s="265" t="s">
        <v>272</v>
      </c>
      <c r="G156" s="266" t="s">
        <v>273</v>
      </c>
      <c r="H156" s="267">
        <v>7.992</v>
      </c>
      <c r="I156" s="268"/>
      <c r="J156" s="269">
        <f>ROUND(I156*H156,2)</f>
        <v>0</v>
      </c>
      <c r="K156" s="265" t="s">
        <v>170</v>
      </c>
      <c r="L156" s="270"/>
      <c r="M156" s="271" t="s">
        <v>20</v>
      </c>
      <c r="N156" s="272" t="s">
        <v>48</v>
      </c>
      <c r="O156" s="85"/>
      <c r="P156" s="222">
        <f>O156*H156</f>
        <v>0</v>
      </c>
      <c r="Q156" s="222">
        <v>1</v>
      </c>
      <c r="R156" s="222">
        <f>Q156*H156</f>
        <v>7.992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226</v>
      </c>
      <c r="AT156" s="224" t="s">
        <v>270</v>
      </c>
      <c r="AU156" s="224" t="s">
        <v>85</v>
      </c>
      <c r="AY156" s="18" t="s">
        <v>164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22</v>
      </c>
      <c r="BK156" s="225">
        <f>ROUND(I156*H156,2)</f>
        <v>0</v>
      </c>
      <c r="BL156" s="18" t="s">
        <v>171</v>
      </c>
      <c r="BM156" s="224" t="s">
        <v>1686</v>
      </c>
    </row>
    <row r="157" s="2" customFormat="1">
      <c r="A157" s="39"/>
      <c r="B157" s="40"/>
      <c r="C157" s="41"/>
      <c r="D157" s="226" t="s">
        <v>173</v>
      </c>
      <c r="E157" s="41"/>
      <c r="F157" s="227" t="s">
        <v>272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173</v>
      </c>
      <c r="AU157" s="18" t="s">
        <v>85</v>
      </c>
    </row>
    <row r="158" s="13" customFormat="1">
      <c r="A158" s="13"/>
      <c r="B158" s="231"/>
      <c r="C158" s="232"/>
      <c r="D158" s="226" t="s">
        <v>175</v>
      </c>
      <c r="E158" s="233" t="s">
        <v>20</v>
      </c>
      <c r="F158" s="234" t="s">
        <v>275</v>
      </c>
      <c r="G158" s="232"/>
      <c r="H158" s="233" t="s">
        <v>20</v>
      </c>
      <c r="I158" s="235"/>
      <c r="J158" s="232"/>
      <c r="K158" s="232"/>
      <c r="L158" s="236"/>
      <c r="M158" s="237"/>
      <c r="N158" s="238"/>
      <c r="O158" s="238"/>
      <c r="P158" s="238"/>
      <c r="Q158" s="238"/>
      <c r="R158" s="238"/>
      <c r="S158" s="238"/>
      <c r="T158" s="23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0" t="s">
        <v>175</v>
      </c>
      <c r="AU158" s="240" t="s">
        <v>85</v>
      </c>
      <c r="AV158" s="13" t="s">
        <v>22</v>
      </c>
      <c r="AW158" s="13" t="s">
        <v>39</v>
      </c>
      <c r="AX158" s="13" t="s">
        <v>77</v>
      </c>
      <c r="AY158" s="240" t="s">
        <v>164</v>
      </c>
    </row>
    <row r="159" s="13" customFormat="1">
      <c r="A159" s="13"/>
      <c r="B159" s="231"/>
      <c r="C159" s="232"/>
      <c r="D159" s="226" t="s">
        <v>175</v>
      </c>
      <c r="E159" s="233" t="s">
        <v>20</v>
      </c>
      <c r="F159" s="234" t="s">
        <v>1687</v>
      </c>
      <c r="G159" s="232"/>
      <c r="H159" s="233" t="s">
        <v>20</v>
      </c>
      <c r="I159" s="235"/>
      <c r="J159" s="232"/>
      <c r="K159" s="232"/>
      <c r="L159" s="236"/>
      <c r="M159" s="237"/>
      <c r="N159" s="238"/>
      <c r="O159" s="238"/>
      <c r="P159" s="238"/>
      <c r="Q159" s="238"/>
      <c r="R159" s="238"/>
      <c r="S159" s="238"/>
      <c r="T159" s="239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0" t="s">
        <v>175</v>
      </c>
      <c r="AU159" s="240" t="s">
        <v>85</v>
      </c>
      <c r="AV159" s="13" t="s">
        <v>22</v>
      </c>
      <c r="AW159" s="13" t="s">
        <v>39</v>
      </c>
      <c r="AX159" s="13" t="s">
        <v>77</v>
      </c>
      <c r="AY159" s="240" t="s">
        <v>164</v>
      </c>
    </row>
    <row r="160" s="14" customFormat="1">
      <c r="A160" s="14"/>
      <c r="B160" s="241"/>
      <c r="C160" s="242"/>
      <c r="D160" s="226" t="s">
        <v>175</v>
      </c>
      <c r="E160" s="243" t="s">
        <v>20</v>
      </c>
      <c r="F160" s="244" t="s">
        <v>1688</v>
      </c>
      <c r="G160" s="242"/>
      <c r="H160" s="245">
        <v>7.992</v>
      </c>
      <c r="I160" s="246"/>
      <c r="J160" s="242"/>
      <c r="K160" s="242"/>
      <c r="L160" s="247"/>
      <c r="M160" s="248"/>
      <c r="N160" s="249"/>
      <c r="O160" s="249"/>
      <c r="P160" s="249"/>
      <c r="Q160" s="249"/>
      <c r="R160" s="249"/>
      <c r="S160" s="249"/>
      <c r="T160" s="250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1" t="s">
        <v>175</v>
      </c>
      <c r="AU160" s="251" t="s">
        <v>85</v>
      </c>
      <c r="AV160" s="14" t="s">
        <v>85</v>
      </c>
      <c r="AW160" s="14" t="s">
        <v>39</v>
      </c>
      <c r="AX160" s="14" t="s">
        <v>22</v>
      </c>
      <c r="AY160" s="251" t="s">
        <v>164</v>
      </c>
    </row>
    <row r="161" s="2" customFormat="1" ht="14.4" customHeight="1">
      <c r="A161" s="39"/>
      <c r="B161" s="40"/>
      <c r="C161" s="213" t="s">
        <v>250</v>
      </c>
      <c r="D161" s="213" t="s">
        <v>166</v>
      </c>
      <c r="E161" s="214" t="s">
        <v>279</v>
      </c>
      <c r="F161" s="215" t="s">
        <v>280</v>
      </c>
      <c r="G161" s="216" t="s">
        <v>180</v>
      </c>
      <c r="H161" s="217">
        <v>4.3200000000000003</v>
      </c>
      <c r="I161" s="218"/>
      <c r="J161" s="219">
        <f>ROUND(I161*H161,2)</f>
        <v>0</v>
      </c>
      <c r="K161" s="215" t="s">
        <v>170</v>
      </c>
      <c r="L161" s="45"/>
      <c r="M161" s="220" t="s">
        <v>20</v>
      </c>
      <c r="N161" s="221" t="s">
        <v>48</v>
      </c>
      <c r="O161" s="85"/>
      <c r="P161" s="222">
        <f>O161*H161</f>
        <v>0</v>
      </c>
      <c r="Q161" s="222">
        <v>0</v>
      </c>
      <c r="R161" s="222">
        <f>Q161*H161</f>
        <v>0</v>
      </c>
      <c r="S161" s="222">
        <v>0</v>
      </c>
      <c r="T161" s="223">
        <f>S161*H161</f>
        <v>0</v>
      </c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R161" s="224" t="s">
        <v>171</v>
      </c>
      <c r="AT161" s="224" t="s">
        <v>166</v>
      </c>
      <c r="AU161" s="224" t="s">
        <v>85</v>
      </c>
      <c r="AY161" s="18" t="s">
        <v>164</v>
      </c>
      <c r="BE161" s="225">
        <f>IF(N161="základní",J161,0)</f>
        <v>0</v>
      </c>
      <c r="BF161" s="225">
        <f>IF(N161="snížená",J161,0)</f>
        <v>0</v>
      </c>
      <c r="BG161" s="225">
        <f>IF(N161="zákl. přenesená",J161,0)</f>
        <v>0</v>
      </c>
      <c r="BH161" s="225">
        <f>IF(N161="sníž. přenesená",J161,0)</f>
        <v>0</v>
      </c>
      <c r="BI161" s="225">
        <f>IF(N161="nulová",J161,0)</f>
        <v>0</v>
      </c>
      <c r="BJ161" s="18" t="s">
        <v>22</v>
      </c>
      <c r="BK161" s="225">
        <f>ROUND(I161*H161,2)</f>
        <v>0</v>
      </c>
      <c r="BL161" s="18" t="s">
        <v>171</v>
      </c>
      <c r="BM161" s="224" t="s">
        <v>1689</v>
      </c>
    </row>
    <row r="162" s="2" customFormat="1">
      <c r="A162" s="39"/>
      <c r="B162" s="40"/>
      <c r="C162" s="41"/>
      <c r="D162" s="226" t="s">
        <v>173</v>
      </c>
      <c r="E162" s="41"/>
      <c r="F162" s="227" t="s">
        <v>282</v>
      </c>
      <c r="G162" s="41"/>
      <c r="H162" s="41"/>
      <c r="I162" s="228"/>
      <c r="J162" s="41"/>
      <c r="K162" s="41"/>
      <c r="L162" s="45"/>
      <c r="M162" s="229"/>
      <c r="N162" s="230"/>
      <c r="O162" s="85"/>
      <c r="P162" s="85"/>
      <c r="Q162" s="85"/>
      <c r="R162" s="85"/>
      <c r="S162" s="85"/>
      <c r="T162" s="86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T162" s="18" t="s">
        <v>173</v>
      </c>
      <c r="AU162" s="18" t="s">
        <v>85</v>
      </c>
    </row>
    <row r="163" s="13" customFormat="1">
      <c r="A163" s="13"/>
      <c r="B163" s="231"/>
      <c r="C163" s="232"/>
      <c r="D163" s="226" t="s">
        <v>175</v>
      </c>
      <c r="E163" s="233" t="s">
        <v>20</v>
      </c>
      <c r="F163" s="234" t="s">
        <v>275</v>
      </c>
      <c r="G163" s="232"/>
      <c r="H163" s="233" t="s">
        <v>20</v>
      </c>
      <c r="I163" s="235"/>
      <c r="J163" s="232"/>
      <c r="K163" s="232"/>
      <c r="L163" s="236"/>
      <c r="M163" s="237"/>
      <c r="N163" s="238"/>
      <c r="O163" s="238"/>
      <c r="P163" s="238"/>
      <c r="Q163" s="238"/>
      <c r="R163" s="238"/>
      <c r="S163" s="238"/>
      <c r="T163" s="239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0" t="s">
        <v>175</v>
      </c>
      <c r="AU163" s="240" t="s">
        <v>85</v>
      </c>
      <c r="AV163" s="13" t="s">
        <v>22</v>
      </c>
      <c r="AW163" s="13" t="s">
        <v>39</v>
      </c>
      <c r="AX163" s="13" t="s">
        <v>77</v>
      </c>
      <c r="AY163" s="240" t="s">
        <v>164</v>
      </c>
    </row>
    <row r="164" s="13" customFormat="1">
      <c r="A164" s="13"/>
      <c r="B164" s="231"/>
      <c r="C164" s="232"/>
      <c r="D164" s="226" t="s">
        <v>175</v>
      </c>
      <c r="E164" s="233" t="s">
        <v>20</v>
      </c>
      <c r="F164" s="234" t="s">
        <v>1687</v>
      </c>
      <c r="G164" s="232"/>
      <c r="H164" s="233" t="s">
        <v>20</v>
      </c>
      <c r="I164" s="235"/>
      <c r="J164" s="232"/>
      <c r="K164" s="232"/>
      <c r="L164" s="236"/>
      <c r="M164" s="237"/>
      <c r="N164" s="238"/>
      <c r="O164" s="238"/>
      <c r="P164" s="238"/>
      <c r="Q164" s="238"/>
      <c r="R164" s="238"/>
      <c r="S164" s="238"/>
      <c r="T164" s="239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0" t="s">
        <v>175</v>
      </c>
      <c r="AU164" s="240" t="s">
        <v>85</v>
      </c>
      <c r="AV164" s="13" t="s">
        <v>22</v>
      </c>
      <c r="AW164" s="13" t="s">
        <v>39</v>
      </c>
      <c r="AX164" s="13" t="s">
        <v>77</v>
      </c>
      <c r="AY164" s="240" t="s">
        <v>164</v>
      </c>
    </row>
    <row r="165" s="14" customFormat="1">
      <c r="A165" s="14"/>
      <c r="B165" s="241"/>
      <c r="C165" s="242"/>
      <c r="D165" s="226" t="s">
        <v>175</v>
      </c>
      <c r="E165" s="243" t="s">
        <v>20</v>
      </c>
      <c r="F165" s="244" t="s">
        <v>1690</v>
      </c>
      <c r="G165" s="242"/>
      <c r="H165" s="245">
        <v>4.3200000000000003</v>
      </c>
      <c r="I165" s="246"/>
      <c r="J165" s="242"/>
      <c r="K165" s="242"/>
      <c r="L165" s="247"/>
      <c r="M165" s="248"/>
      <c r="N165" s="249"/>
      <c r="O165" s="249"/>
      <c r="P165" s="249"/>
      <c r="Q165" s="249"/>
      <c r="R165" s="249"/>
      <c r="S165" s="249"/>
      <c r="T165" s="250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1" t="s">
        <v>175</v>
      </c>
      <c r="AU165" s="251" t="s">
        <v>85</v>
      </c>
      <c r="AV165" s="14" t="s">
        <v>85</v>
      </c>
      <c r="AW165" s="14" t="s">
        <v>39</v>
      </c>
      <c r="AX165" s="14" t="s">
        <v>22</v>
      </c>
      <c r="AY165" s="251" t="s">
        <v>164</v>
      </c>
    </row>
    <row r="166" s="2" customFormat="1" ht="14.4" customHeight="1">
      <c r="A166" s="39"/>
      <c r="B166" s="40"/>
      <c r="C166" s="213" t="s">
        <v>256</v>
      </c>
      <c r="D166" s="213" t="s">
        <v>166</v>
      </c>
      <c r="E166" s="214" t="s">
        <v>284</v>
      </c>
      <c r="F166" s="215" t="s">
        <v>285</v>
      </c>
      <c r="G166" s="216" t="s">
        <v>180</v>
      </c>
      <c r="H166" s="217">
        <v>4172.8999999999996</v>
      </c>
      <c r="I166" s="218"/>
      <c r="J166" s="219">
        <f>ROUND(I166*H166,2)</f>
        <v>0</v>
      </c>
      <c r="K166" s="215" t="s">
        <v>170</v>
      </c>
      <c r="L166" s="45"/>
      <c r="M166" s="220" t="s">
        <v>20</v>
      </c>
      <c r="N166" s="221" t="s">
        <v>48</v>
      </c>
      <c r="O166" s="85"/>
      <c r="P166" s="222">
        <f>O166*H166</f>
        <v>0</v>
      </c>
      <c r="Q166" s="222">
        <v>0</v>
      </c>
      <c r="R166" s="222">
        <f>Q166*H166</f>
        <v>0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171</v>
      </c>
      <c r="AT166" s="224" t="s">
        <v>166</v>
      </c>
      <c r="AU166" s="224" t="s">
        <v>85</v>
      </c>
      <c r="AY166" s="18" t="s">
        <v>164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22</v>
      </c>
      <c r="BK166" s="225">
        <f>ROUND(I166*H166,2)</f>
        <v>0</v>
      </c>
      <c r="BL166" s="18" t="s">
        <v>171</v>
      </c>
      <c r="BM166" s="224" t="s">
        <v>1691</v>
      </c>
    </row>
    <row r="167" s="2" customFormat="1">
      <c r="A167" s="39"/>
      <c r="B167" s="40"/>
      <c r="C167" s="41"/>
      <c r="D167" s="226" t="s">
        <v>173</v>
      </c>
      <c r="E167" s="41"/>
      <c r="F167" s="227" t="s">
        <v>287</v>
      </c>
      <c r="G167" s="41"/>
      <c r="H167" s="41"/>
      <c r="I167" s="228"/>
      <c r="J167" s="41"/>
      <c r="K167" s="41"/>
      <c r="L167" s="45"/>
      <c r="M167" s="229"/>
      <c r="N167" s="23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173</v>
      </c>
      <c r="AU167" s="18" t="s">
        <v>85</v>
      </c>
    </row>
    <row r="168" s="13" customFormat="1">
      <c r="A168" s="13"/>
      <c r="B168" s="231"/>
      <c r="C168" s="232"/>
      <c r="D168" s="226" t="s">
        <v>175</v>
      </c>
      <c r="E168" s="233" t="s">
        <v>20</v>
      </c>
      <c r="F168" s="234" t="s">
        <v>1692</v>
      </c>
      <c r="G168" s="232"/>
      <c r="H168" s="233" t="s">
        <v>20</v>
      </c>
      <c r="I168" s="235"/>
      <c r="J168" s="232"/>
      <c r="K168" s="232"/>
      <c r="L168" s="236"/>
      <c r="M168" s="237"/>
      <c r="N168" s="238"/>
      <c r="O168" s="238"/>
      <c r="P168" s="238"/>
      <c r="Q168" s="238"/>
      <c r="R168" s="238"/>
      <c r="S168" s="238"/>
      <c r="T168" s="239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0" t="s">
        <v>175</v>
      </c>
      <c r="AU168" s="240" t="s">
        <v>85</v>
      </c>
      <c r="AV168" s="13" t="s">
        <v>22</v>
      </c>
      <c r="AW168" s="13" t="s">
        <v>39</v>
      </c>
      <c r="AX168" s="13" t="s">
        <v>77</v>
      </c>
      <c r="AY168" s="240" t="s">
        <v>164</v>
      </c>
    </row>
    <row r="169" s="14" customFormat="1">
      <c r="A169" s="14"/>
      <c r="B169" s="241"/>
      <c r="C169" s="242"/>
      <c r="D169" s="226" t="s">
        <v>175</v>
      </c>
      <c r="E169" s="243" t="s">
        <v>20</v>
      </c>
      <c r="F169" s="244" t="s">
        <v>1678</v>
      </c>
      <c r="G169" s="242"/>
      <c r="H169" s="245">
        <v>4139.1999999999998</v>
      </c>
      <c r="I169" s="246"/>
      <c r="J169" s="242"/>
      <c r="K169" s="242"/>
      <c r="L169" s="247"/>
      <c r="M169" s="248"/>
      <c r="N169" s="249"/>
      <c r="O169" s="249"/>
      <c r="P169" s="249"/>
      <c r="Q169" s="249"/>
      <c r="R169" s="249"/>
      <c r="S169" s="249"/>
      <c r="T169" s="250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1" t="s">
        <v>175</v>
      </c>
      <c r="AU169" s="251" t="s">
        <v>85</v>
      </c>
      <c r="AV169" s="14" t="s">
        <v>85</v>
      </c>
      <c r="AW169" s="14" t="s">
        <v>39</v>
      </c>
      <c r="AX169" s="14" t="s">
        <v>77</v>
      </c>
      <c r="AY169" s="251" t="s">
        <v>164</v>
      </c>
    </row>
    <row r="170" s="13" customFormat="1">
      <c r="A170" s="13"/>
      <c r="B170" s="231"/>
      <c r="C170" s="232"/>
      <c r="D170" s="226" t="s">
        <v>175</v>
      </c>
      <c r="E170" s="233" t="s">
        <v>20</v>
      </c>
      <c r="F170" s="234" t="s">
        <v>879</v>
      </c>
      <c r="G170" s="232"/>
      <c r="H170" s="233" t="s">
        <v>20</v>
      </c>
      <c r="I170" s="235"/>
      <c r="J170" s="232"/>
      <c r="K170" s="232"/>
      <c r="L170" s="236"/>
      <c r="M170" s="237"/>
      <c r="N170" s="238"/>
      <c r="O170" s="238"/>
      <c r="P170" s="238"/>
      <c r="Q170" s="238"/>
      <c r="R170" s="238"/>
      <c r="S170" s="238"/>
      <c r="T170" s="239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0" t="s">
        <v>175</v>
      </c>
      <c r="AU170" s="240" t="s">
        <v>85</v>
      </c>
      <c r="AV170" s="13" t="s">
        <v>22</v>
      </c>
      <c r="AW170" s="13" t="s">
        <v>39</v>
      </c>
      <c r="AX170" s="13" t="s">
        <v>77</v>
      </c>
      <c r="AY170" s="240" t="s">
        <v>164</v>
      </c>
    </row>
    <row r="171" s="13" customFormat="1">
      <c r="A171" s="13"/>
      <c r="B171" s="231"/>
      <c r="C171" s="232"/>
      <c r="D171" s="226" t="s">
        <v>175</v>
      </c>
      <c r="E171" s="233" t="s">
        <v>20</v>
      </c>
      <c r="F171" s="234" t="s">
        <v>1680</v>
      </c>
      <c r="G171" s="232"/>
      <c r="H171" s="233" t="s">
        <v>20</v>
      </c>
      <c r="I171" s="235"/>
      <c r="J171" s="232"/>
      <c r="K171" s="232"/>
      <c r="L171" s="236"/>
      <c r="M171" s="237"/>
      <c r="N171" s="238"/>
      <c r="O171" s="238"/>
      <c r="P171" s="238"/>
      <c r="Q171" s="238"/>
      <c r="R171" s="238"/>
      <c r="S171" s="238"/>
      <c r="T171" s="239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0" t="s">
        <v>175</v>
      </c>
      <c r="AU171" s="240" t="s">
        <v>85</v>
      </c>
      <c r="AV171" s="13" t="s">
        <v>22</v>
      </c>
      <c r="AW171" s="13" t="s">
        <v>39</v>
      </c>
      <c r="AX171" s="13" t="s">
        <v>77</v>
      </c>
      <c r="AY171" s="240" t="s">
        <v>164</v>
      </c>
    </row>
    <row r="172" s="14" customFormat="1">
      <c r="A172" s="14"/>
      <c r="B172" s="241"/>
      <c r="C172" s="242"/>
      <c r="D172" s="226" t="s">
        <v>175</v>
      </c>
      <c r="E172" s="243" t="s">
        <v>20</v>
      </c>
      <c r="F172" s="244" t="s">
        <v>1681</v>
      </c>
      <c r="G172" s="242"/>
      <c r="H172" s="245">
        <v>33.700000000000003</v>
      </c>
      <c r="I172" s="246"/>
      <c r="J172" s="242"/>
      <c r="K172" s="242"/>
      <c r="L172" s="247"/>
      <c r="M172" s="248"/>
      <c r="N172" s="249"/>
      <c r="O172" s="249"/>
      <c r="P172" s="249"/>
      <c r="Q172" s="249"/>
      <c r="R172" s="249"/>
      <c r="S172" s="249"/>
      <c r="T172" s="250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1" t="s">
        <v>175</v>
      </c>
      <c r="AU172" s="251" t="s">
        <v>85</v>
      </c>
      <c r="AV172" s="14" t="s">
        <v>85</v>
      </c>
      <c r="AW172" s="14" t="s">
        <v>39</v>
      </c>
      <c r="AX172" s="14" t="s">
        <v>77</v>
      </c>
      <c r="AY172" s="251" t="s">
        <v>164</v>
      </c>
    </row>
    <row r="173" s="15" customFormat="1">
      <c r="A173" s="15"/>
      <c r="B173" s="252"/>
      <c r="C173" s="253"/>
      <c r="D173" s="226" t="s">
        <v>175</v>
      </c>
      <c r="E173" s="254" t="s">
        <v>20</v>
      </c>
      <c r="F173" s="255" t="s">
        <v>225</v>
      </c>
      <c r="G173" s="253"/>
      <c r="H173" s="256">
        <v>4172.8999999999996</v>
      </c>
      <c r="I173" s="257"/>
      <c r="J173" s="253"/>
      <c r="K173" s="253"/>
      <c r="L173" s="258"/>
      <c r="M173" s="259"/>
      <c r="N173" s="260"/>
      <c r="O173" s="260"/>
      <c r="P173" s="260"/>
      <c r="Q173" s="260"/>
      <c r="R173" s="260"/>
      <c r="S173" s="260"/>
      <c r="T173" s="261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T173" s="262" t="s">
        <v>175</v>
      </c>
      <c r="AU173" s="262" t="s">
        <v>85</v>
      </c>
      <c r="AV173" s="15" t="s">
        <v>171</v>
      </c>
      <c r="AW173" s="15" t="s">
        <v>39</v>
      </c>
      <c r="AX173" s="15" t="s">
        <v>22</v>
      </c>
      <c r="AY173" s="262" t="s">
        <v>164</v>
      </c>
    </row>
    <row r="174" s="2" customFormat="1" ht="14.4" customHeight="1">
      <c r="A174" s="39"/>
      <c r="B174" s="40"/>
      <c r="C174" s="213" t="s">
        <v>269</v>
      </c>
      <c r="D174" s="213" t="s">
        <v>166</v>
      </c>
      <c r="E174" s="214" t="s">
        <v>292</v>
      </c>
      <c r="F174" s="215" t="s">
        <v>293</v>
      </c>
      <c r="G174" s="216" t="s">
        <v>273</v>
      </c>
      <c r="H174" s="217">
        <v>60.659999999999997</v>
      </c>
      <c r="I174" s="218"/>
      <c r="J174" s="219">
        <f>ROUND(I174*H174,2)</f>
        <v>0</v>
      </c>
      <c r="K174" s="215" t="s">
        <v>170</v>
      </c>
      <c r="L174" s="45"/>
      <c r="M174" s="220" t="s">
        <v>20</v>
      </c>
      <c r="N174" s="221" t="s">
        <v>48</v>
      </c>
      <c r="O174" s="85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171</v>
      </c>
      <c r="AT174" s="224" t="s">
        <v>166</v>
      </c>
      <c r="AU174" s="224" t="s">
        <v>85</v>
      </c>
      <c r="AY174" s="18" t="s">
        <v>164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22</v>
      </c>
      <c r="BK174" s="225">
        <f>ROUND(I174*H174,2)</f>
        <v>0</v>
      </c>
      <c r="BL174" s="18" t="s">
        <v>171</v>
      </c>
      <c r="BM174" s="224" t="s">
        <v>1693</v>
      </c>
    </row>
    <row r="175" s="2" customFormat="1">
      <c r="A175" s="39"/>
      <c r="B175" s="40"/>
      <c r="C175" s="41"/>
      <c r="D175" s="226" t="s">
        <v>173</v>
      </c>
      <c r="E175" s="41"/>
      <c r="F175" s="227" t="s">
        <v>295</v>
      </c>
      <c r="G175" s="41"/>
      <c r="H175" s="41"/>
      <c r="I175" s="228"/>
      <c r="J175" s="41"/>
      <c r="K175" s="41"/>
      <c r="L175" s="45"/>
      <c r="M175" s="229"/>
      <c r="N175" s="230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173</v>
      </c>
      <c r="AU175" s="18" t="s">
        <v>85</v>
      </c>
    </row>
    <row r="176" s="13" customFormat="1">
      <c r="A176" s="13"/>
      <c r="B176" s="231"/>
      <c r="C176" s="232"/>
      <c r="D176" s="226" t="s">
        <v>175</v>
      </c>
      <c r="E176" s="233" t="s">
        <v>20</v>
      </c>
      <c r="F176" s="234" t="s">
        <v>296</v>
      </c>
      <c r="G176" s="232"/>
      <c r="H176" s="233" t="s">
        <v>20</v>
      </c>
      <c r="I176" s="235"/>
      <c r="J176" s="232"/>
      <c r="K176" s="232"/>
      <c r="L176" s="236"/>
      <c r="M176" s="237"/>
      <c r="N176" s="238"/>
      <c r="O176" s="238"/>
      <c r="P176" s="238"/>
      <c r="Q176" s="238"/>
      <c r="R176" s="238"/>
      <c r="S176" s="238"/>
      <c r="T176" s="239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0" t="s">
        <v>175</v>
      </c>
      <c r="AU176" s="240" t="s">
        <v>85</v>
      </c>
      <c r="AV176" s="13" t="s">
        <v>22</v>
      </c>
      <c r="AW176" s="13" t="s">
        <v>39</v>
      </c>
      <c r="AX176" s="13" t="s">
        <v>77</v>
      </c>
      <c r="AY176" s="240" t="s">
        <v>164</v>
      </c>
    </row>
    <row r="177" s="14" customFormat="1">
      <c r="A177" s="14"/>
      <c r="B177" s="241"/>
      <c r="C177" s="242"/>
      <c r="D177" s="226" t="s">
        <v>175</v>
      </c>
      <c r="E177" s="243" t="s">
        <v>20</v>
      </c>
      <c r="F177" s="244" t="s">
        <v>1694</v>
      </c>
      <c r="G177" s="242"/>
      <c r="H177" s="245">
        <v>60.659999999999997</v>
      </c>
      <c r="I177" s="246"/>
      <c r="J177" s="242"/>
      <c r="K177" s="242"/>
      <c r="L177" s="247"/>
      <c r="M177" s="248"/>
      <c r="N177" s="249"/>
      <c r="O177" s="249"/>
      <c r="P177" s="249"/>
      <c r="Q177" s="249"/>
      <c r="R177" s="249"/>
      <c r="S177" s="249"/>
      <c r="T177" s="250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1" t="s">
        <v>175</v>
      </c>
      <c r="AU177" s="251" t="s">
        <v>85</v>
      </c>
      <c r="AV177" s="14" t="s">
        <v>85</v>
      </c>
      <c r="AW177" s="14" t="s">
        <v>39</v>
      </c>
      <c r="AX177" s="14" t="s">
        <v>22</v>
      </c>
      <c r="AY177" s="251" t="s">
        <v>164</v>
      </c>
    </row>
    <row r="178" s="2" customFormat="1" ht="14.4" customHeight="1">
      <c r="A178" s="39"/>
      <c r="B178" s="40"/>
      <c r="C178" s="213" t="s">
        <v>278</v>
      </c>
      <c r="D178" s="213" t="s">
        <v>166</v>
      </c>
      <c r="E178" s="214" t="s">
        <v>306</v>
      </c>
      <c r="F178" s="215" t="s">
        <v>307</v>
      </c>
      <c r="G178" s="216" t="s">
        <v>180</v>
      </c>
      <c r="H178" s="217">
        <v>157.05000000000001</v>
      </c>
      <c r="I178" s="218"/>
      <c r="J178" s="219">
        <f>ROUND(I178*H178,2)</f>
        <v>0</v>
      </c>
      <c r="K178" s="215" t="s">
        <v>170</v>
      </c>
      <c r="L178" s="45"/>
      <c r="M178" s="220" t="s">
        <v>20</v>
      </c>
      <c r="N178" s="221" t="s">
        <v>48</v>
      </c>
      <c r="O178" s="85"/>
      <c r="P178" s="222">
        <f>O178*H178</f>
        <v>0</v>
      </c>
      <c r="Q178" s="222">
        <v>0</v>
      </c>
      <c r="R178" s="222">
        <f>Q178*H178</f>
        <v>0</v>
      </c>
      <c r="S178" s="222">
        <v>0</v>
      </c>
      <c r="T178" s="223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24" t="s">
        <v>171</v>
      </c>
      <c r="AT178" s="224" t="s">
        <v>166</v>
      </c>
      <c r="AU178" s="224" t="s">
        <v>85</v>
      </c>
      <c r="AY178" s="18" t="s">
        <v>164</v>
      </c>
      <c r="BE178" s="225">
        <f>IF(N178="základní",J178,0)</f>
        <v>0</v>
      </c>
      <c r="BF178" s="225">
        <f>IF(N178="snížená",J178,0)</f>
        <v>0</v>
      </c>
      <c r="BG178" s="225">
        <f>IF(N178="zákl. přenesená",J178,0)</f>
        <v>0</v>
      </c>
      <c r="BH178" s="225">
        <f>IF(N178="sníž. přenesená",J178,0)</f>
        <v>0</v>
      </c>
      <c r="BI178" s="225">
        <f>IF(N178="nulová",J178,0)</f>
        <v>0</v>
      </c>
      <c r="BJ178" s="18" t="s">
        <v>22</v>
      </c>
      <c r="BK178" s="225">
        <f>ROUND(I178*H178,2)</f>
        <v>0</v>
      </c>
      <c r="BL178" s="18" t="s">
        <v>171</v>
      </c>
      <c r="BM178" s="224" t="s">
        <v>1695</v>
      </c>
    </row>
    <row r="179" s="2" customFormat="1">
      <c r="A179" s="39"/>
      <c r="B179" s="40"/>
      <c r="C179" s="41"/>
      <c r="D179" s="226" t="s">
        <v>173</v>
      </c>
      <c r="E179" s="41"/>
      <c r="F179" s="227" t="s">
        <v>309</v>
      </c>
      <c r="G179" s="41"/>
      <c r="H179" s="41"/>
      <c r="I179" s="228"/>
      <c r="J179" s="41"/>
      <c r="K179" s="41"/>
      <c r="L179" s="45"/>
      <c r="M179" s="229"/>
      <c r="N179" s="230"/>
      <c r="O179" s="85"/>
      <c r="P179" s="85"/>
      <c r="Q179" s="85"/>
      <c r="R179" s="85"/>
      <c r="S179" s="85"/>
      <c r="T179" s="86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T179" s="18" t="s">
        <v>173</v>
      </c>
      <c r="AU179" s="18" t="s">
        <v>85</v>
      </c>
    </row>
    <row r="180" s="13" customFormat="1">
      <c r="A180" s="13"/>
      <c r="B180" s="231"/>
      <c r="C180" s="232"/>
      <c r="D180" s="226" t="s">
        <v>175</v>
      </c>
      <c r="E180" s="233" t="s">
        <v>20</v>
      </c>
      <c r="F180" s="234" t="s">
        <v>310</v>
      </c>
      <c r="G180" s="232"/>
      <c r="H180" s="233" t="s">
        <v>20</v>
      </c>
      <c r="I180" s="235"/>
      <c r="J180" s="232"/>
      <c r="K180" s="232"/>
      <c r="L180" s="236"/>
      <c r="M180" s="237"/>
      <c r="N180" s="238"/>
      <c r="O180" s="238"/>
      <c r="P180" s="238"/>
      <c r="Q180" s="238"/>
      <c r="R180" s="238"/>
      <c r="S180" s="238"/>
      <c r="T180" s="239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0" t="s">
        <v>175</v>
      </c>
      <c r="AU180" s="240" t="s">
        <v>85</v>
      </c>
      <c r="AV180" s="13" t="s">
        <v>22</v>
      </c>
      <c r="AW180" s="13" t="s">
        <v>39</v>
      </c>
      <c r="AX180" s="13" t="s">
        <v>77</v>
      </c>
      <c r="AY180" s="240" t="s">
        <v>164</v>
      </c>
    </row>
    <row r="181" s="14" customFormat="1">
      <c r="A181" s="14"/>
      <c r="B181" s="241"/>
      <c r="C181" s="242"/>
      <c r="D181" s="226" t="s">
        <v>175</v>
      </c>
      <c r="E181" s="243" t="s">
        <v>20</v>
      </c>
      <c r="F181" s="244" t="s">
        <v>1696</v>
      </c>
      <c r="G181" s="242"/>
      <c r="H181" s="245">
        <v>3.75</v>
      </c>
      <c r="I181" s="246"/>
      <c r="J181" s="242"/>
      <c r="K181" s="242"/>
      <c r="L181" s="247"/>
      <c r="M181" s="248"/>
      <c r="N181" s="249"/>
      <c r="O181" s="249"/>
      <c r="P181" s="249"/>
      <c r="Q181" s="249"/>
      <c r="R181" s="249"/>
      <c r="S181" s="249"/>
      <c r="T181" s="250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1" t="s">
        <v>175</v>
      </c>
      <c r="AU181" s="251" t="s">
        <v>85</v>
      </c>
      <c r="AV181" s="14" t="s">
        <v>85</v>
      </c>
      <c r="AW181" s="14" t="s">
        <v>39</v>
      </c>
      <c r="AX181" s="14" t="s">
        <v>77</v>
      </c>
      <c r="AY181" s="251" t="s">
        <v>164</v>
      </c>
    </row>
    <row r="182" s="13" customFormat="1">
      <c r="A182" s="13"/>
      <c r="B182" s="231"/>
      <c r="C182" s="232"/>
      <c r="D182" s="226" t="s">
        <v>175</v>
      </c>
      <c r="E182" s="233" t="s">
        <v>20</v>
      </c>
      <c r="F182" s="234" t="s">
        <v>312</v>
      </c>
      <c r="G182" s="232"/>
      <c r="H182" s="233" t="s">
        <v>20</v>
      </c>
      <c r="I182" s="235"/>
      <c r="J182" s="232"/>
      <c r="K182" s="232"/>
      <c r="L182" s="236"/>
      <c r="M182" s="237"/>
      <c r="N182" s="238"/>
      <c r="O182" s="238"/>
      <c r="P182" s="238"/>
      <c r="Q182" s="238"/>
      <c r="R182" s="238"/>
      <c r="S182" s="238"/>
      <c r="T182" s="239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0" t="s">
        <v>175</v>
      </c>
      <c r="AU182" s="240" t="s">
        <v>85</v>
      </c>
      <c r="AV182" s="13" t="s">
        <v>22</v>
      </c>
      <c r="AW182" s="13" t="s">
        <v>39</v>
      </c>
      <c r="AX182" s="13" t="s">
        <v>77</v>
      </c>
      <c r="AY182" s="240" t="s">
        <v>164</v>
      </c>
    </row>
    <row r="183" s="14" customFormat="1">
      <c r="A183" s="14"/>
      <c r="B183" s="241"/>
      <c r="C183" s="242"/>
      <c r="D183" s="226" t="s">
        <v>175</v>
      </c>
      <c r="E183" s="243" t="s">
        <v>20</v>
      </c>
      <c r="F183" s="244" t="s">
        <v>1697</v>
      </c>
      <c r="G183" s="242"/>
      <c r="H183" s="245">
        <v>153.30000000000001</v>
      </c>
      <c r="I183" s="246"/>
      <c r="J183" s="242"/>
      <c r="K183" s="242"/>
      <c r="L183" s="247"/>
      <c r="M183" s="248"/>
      <c r="N183" s="249"/>
      <c r="O183" s="249"/>
      <c r="P183" s="249"/>
      <c r="Q183" s="249"/>
      <c r="R183" s="249"/>
      <c r="S183" s="249"/>
      <c r="T183" s="250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1" t="s">
        <v>175</v>
      </c>
      <c r="AU183" s="251" t="s">
        <v>85</v>
      </c>
      <c r="AV183" s="14" t="s">
        <v>85</v>
      </c>
      <c r="AW183" s="14" t="s">
        <v>39</v>
      </c>
      <c r="AX183" s="14" t="s">
        <v>77</v>
      </c>
      <c r="AY183" s="251" t="s">
        <v>164</v>
      </c>
    </row>
    <row r="184" s="15" customFormat="1">
      <c r="A184" s="15"/>
      <c r="B184" s="252"/>
      <c r="C184" s="253"/>
      <c r="D184" s="226" t="s">
        <v>175</v>
      </c>
      <c r="E184" s="254" t="s">
        <v>20</v>
      </c>
      <c r="F184" s="255" t="s">
        <v>225</v>
      </c>
      <c r="G184" s="253"/>
      <c r="H184" s="256">
        <v>157.05000000000001</v>
      </c>
      <c r="I184" s="257"/>
      <c r="J184" s="253"/>
      <c r="K184" s="253"/>
      <c r="L184" s="258"/>
      <c r="M184" s="259"/>
      <c r="N184" s="260"/>
      <c r="O184" s="260"/>
      <c r="P184" s="260"/>
      <c r="Q184" s="260"/>
      <c r="R184" s="260"/>
      <c r="S184" s="260"/>
      <c r="T184" s="261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62" t="s">
        <v>175</v>
      </c>
      <c r="AU184" s="262" t="s">
        <v>85</v>
      </c>
      <c r="AV184" s="15" t="s">
        <v>171</v>
      </c>
      <c r="AW184" s="15" t="s">
        <v>39</v>
      </c>
      <c r="AX184" s="15" t="s">
        <v>22</v>
      </c>
      <c r="AY184" s="262" t="s">
        <v>164</v>
      </c>
    </row>
    <row r="185" s="2" customFormat="1" ht="14.4" customHeight="1">
      <c r="A185" s="39"/>
      <c r="B185" s="40"/>
      <c r="C185" s="213" t="s">
        <v>8</v>
      </c>
      <c r="D185" s="213" t="s">
        <v>166</v>
      </c>
      <c r="E185" s="214" t="s">
        <v>315</v>
      </c>
      <c r="F185" s="215" t="s">
        <v>316</v>
      </c>
      <c r="G185" s="216" t="s">
        <v>169</v>
      </c>
      <c r="H185" s="217">
        <v>4935</v>
      </c>
      <c r="I185" s="218"/>
      <c r="J185" s="219">
        <f>ROUND(I185*H185,2)</f>
        <v>0</v>
      </c>
      <c r="K185" s="215" t="s">
        <v>170</v>
      </c>
      <c r="L185" s="45"/>
      <c r="M185" s="220" t="s">
        <v>20</v>
      </c>
      <c r="N185" s="221" t="s">
        <v>48</v>
      </c>
      <c r="O185" s="85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171</v>
      </c>
      <c r="AT185" s="224" t="s">
        <v>166</v>
      </c>
      <c r="AU185" s="224" t="s">
        <v>85</v>
      </c>
      <c r="AY185" s="18" t="s">
        <v>164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22</v>
      </c>
      <c r="BK185" s="225">
        <f>ROUND(I185*H185,2)</f>
        <v>0</v>
      </c>
      <c r="BL185" s="18" t="s">
        <v>171</v>
      </c>
      <c r="BM185" s="224" t="s">
        <v>1698</v>
      </c>
    </row>
    <row r="186" s="2" customFormat="1">
      <c r="A186" s="39"/>
      <c r="B186" s="40"/>
      <c r="C186" s="41"/>
      <c r="D186" s="226" t="s">
        <v>173</v>
      </c>
      <c r="E186" s="41"/>
      <c r="F186" s="227" t="s">
        <v>318</v>
      </c>
      <c r="G186" s="41"/>
      <c r="H186" s="41"/>
      <c r="I186" s="228"/>
      <c r="J186" s="41"/>
      <c r="K186" s="41"/>
      <c r="L186" s="45"/>
      <c r="M186" s="229"/>
      <c r="N186" s="230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173</v>
      </c>
      <c r="AU186" s="18" t="s">
        <v>85</v>
      </c>
    </row>
    <row r="187" s="13" customFormat="1">
      <c r="A187" s="13"/>
      <c r="B187" s="231"/>
      <c r="C187" s="232"/>
      <c r="D187" s="226" t="s">
        <v>175</v>
      </c>
      <c r="E187" s="233" t="s">
        <v>20</v>
      </c>
      <c r="F187" s="234" t="s">
        <v>319</v>
      </c>
      <c r="G187" s="232"/>
      <c r="H187" s="233" t="s">
        <v>20</v>
      </c>
      <c r="I187" s="235"/>
      <c r="J187" s="232"/>
      <c r="K187" s="232"/>
      <c r="L187" s="236"/>
      <c r="M187" s="237"/>
      <c r="N187" s="238"/>
      <c r="O187" s="238"/>
      <c r="P187" s="238"/>
      <c r="Q187" s="238"/>
      <c r="R187" s="238"/>
      <c r="S187" s="238"/>
      <c r="T187" s="23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0" t="s">
        <v>175</v>
      </c>
      <c r="AU187" s="240" t="s">
        <v>85</v>
      </c>
      <c r="AV187" s="13" t="s">
        <v>22</v>
      </c>
      <c r="AW187" s="13" t="s">
        <v>39</v>
      </c>
      <c r="AX187" s="13" t="s">
        <v>77</v>
      </c>
      <c r="AY187" s="240" t="s">
        <v>164</v>
      </c>
    </row>
    <row r="188" s="14" customFormat="1">
      <c r="A188" s="14"/>
      <c r="B188" s="241"/>
      <c r="C188" s="242"/>
      <c r="D188" s="226" t="s">
        <v>175</v>
      </c>
      <c r="E188" s="243" t="s">
        <v>20</v>
      </c>
      <c r="F188" s="244" t="s">
        <v>1699</v>
      </c>
      <c r="G188" s="242"/>
      <c r="H188" s="245">
        <v>4935</v>
      </c>
      <c r="I188" s="246"/>
      <c r="J188" s="242"/>
      <c r="K188" s="242"/>
      <c r="L188" s="247"/>
      <c r="M188" s="248"/>
      <c r="N188" s="249"/>
      <c r="O188" s="249"/>
      <c r="P188" s="249"/>
      <c r="Q188" s="249"/>
      <c r="R188" s="249"/>
      <c r="S188" s="249"/>
      <c r="T188" s="250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1" t="s">
        <v>175</v>
      </c>
      <c r="AU188" s="251" t="s">
        <v>85</v>
      </c>
      <c r="AV188" s="14" t="s">
        <v>85</v>
      </c>
      <c r="AW188" s="14" t="s">
        <v>39</v>
      </c>
      <c r="AX188" s="14" t="s">
        <v>22</v>
      </c>
      <c r="AY188" s="251" t="s">
        <v>164</v>
      </c>
    </row>
    <row r="189" s="2" customFormat="1" ht="14.4" customHeight="1">
      <c r="A189" s="39"/>
      <c r="B189" s="40"/>
      <c r="C189" s="213" t="s">
        <v>291</v>
      </c>
      <c r="D189" s="213" t="s">
        <v>166</v>
      </c>
      <c r="E189" s="214" t="s">
        <v>1700</v>
      </c>
      <c r="F189" s="215" t="s">
        <v>1701</v>
      </c>
      <c r="G189" s="216" t="s">
        <v>169</v>
      </c>
      <c r="H189" s="217">
        <v>28</v>
      </c>
      <c r="I189" s="218"/>
      <c r="J189" s="219">
        <f>ROUND(I189*H189,2)</f>
        <v>0</v>
      </c>
      <c r="K189" s="215" t="s">
        <v>170</v>
      </c>
      <c r="L189" s="45"/>
      <c r="M189" s="220" t="s">
        <v>20</v>
      </c>
      <c r="N189" s="221" t="s">
        <v>48</v>
      </c>
      <c r="O189" s="85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171</v>
      </c>
      <c r="AT189" s="224" t="s">
        <v>166</v>
      </c>
      <c r="AU189" s="224" t="s">
        <v>85</v>
      </c>
      <c r="AY189" s="18" t="s">
        <v>164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22</v>
      </c>
      <c r="BK189" s="225">
        <f>ROUND(I189*H189,2)</f>
        <v>0</v>
      </c>
      <c r="BL189" s="18" t="s">
        <v>171</v>
      </c>
      <c r="BM189" s="224" t="s">
        <v>1702</v>
      </c>
    </row>
    <row r="190" s="2" customFormat="1">
      <c r="A190" s="39"/>
      <c r="B190" s="40"/>
      <c r="C190" s="41"/>
      <c r="D190" s="226" t="s">
        <v>173</v>
      </c>
      <c r="E190" s="41"/>
      <c r="F190" s="227" t="s">
        <v>1703</v>
      </c>
      <c r="G190" s="41"/>
      <c r="H190" s="41"/>
      <c r="I190" s="228"/>
      <c r="J190" s="41"/>
      <c r="K190" s="41"/>
      <c r="L190" s="45"/>
      <c r="M190" s="229"/>
      <c r="N190" s="230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173</v>
      </c>
      <c r="AU190" s="18" t="s">
        <v>85</v>
      </c>
    </row>
    <row r="191" s="13" customFormat="1">
      <c r="A191" s="13"/>
      <c r="B191" s="231"/>
      <c r="C191" s="232"/>
      <c r="D191" s="226" t="s">
        <v>175</v>
      </c>
      <c r="E191" s="233" t="s">
        <v>20</v>
      </c>
      <c r="F191" s="234" t="s">
        <v>326</v>
      </c>
      <c r="G191" s="232"/>
      <c r="H191" s="233" t="s">
        <v>20</v>
      </c>
      <c r="I191" s="235"/>
      <c r="J191" s="232"/>
      <c r="K191" s="232"/>
      <c r="L191" s="236"/>
      <c r="M191" s="237"/>
      <c r="N191" s="238"/>
      <c r="O191" s="238"/>
      <c r="P191" s="238"/>
      <c r="Q191" s="238"/>
      <c r="R191" s="238"/>
      <c r="S191" s="238"/>
      <c r="T191" s="23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0" t="s">
        <v>175</v>
      </c>
      <c r="AU191" s="240" t="s">
        <v>85</v>
      </c>
      <c r="AV191" s="13" t="s">
        <v>22</v>
      </c>
      <c r="AW191" s="13" t="s">
        <v>39</v>
      </c>
      <c r="AX191" s="13" t="s">
        <v>77</v>
      </c>
      <c r="AY191" s="240" t="s">
        <v>164</v>
      </c>
    </row>
    <row r="192" s="13" customFormat="1">
      <c r="A192" s="13"/>
      <c r="B192" s="231"/>
      <c r="C192" s="232"/>
      <c r="D192" s="226" t="s">
        <v>175</v>
      </c>
      <c r="E192" s="233" t="s">
        <v>20</v>
      </c>
      <c r="F192" s="234" t="s">
        <v>327</v>
      </c>
      <c r="G192" s="232"/>
      <c r="H192" s="233" t="s">
        <v>20</v>
      </c>
      <c r="I192" s="235"/>
      <c r="J192" s="232"/>
      <c r="K192" s="232"/>
      <c r="L192" s="236"/>
      <c r="M192" s="237"/>
      <c r="N192" s="238"/>
      <c r="O192" s="238"/>
      <c r="P192" s="238"/>
      <c r="Q192" s="238"/>
      <c r="R192" s="238"/>
      <c r="S192" s="238"/>
      <c r="T192" s="239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0" t="s">
        <v>175</v>
      </c>
      <c r="AU192" s="240" t="s">
        <v>85</v>
      </c>
      <c r="AV192" s="13" t="s">
        <v>22</v>
      </c>
      <c r="AW192" s="13" t="s">
        <v>39</v>
      </c>
      <c r="AX192" s="13" t="s">
        <v>77</v>
      </c>
      <c r="AY192" s="240" t="s">
        <v>164</v>
      </c>
    </row>
    <row r="193" s="14" customFormat="1">
      <c r="A193" s="14"/>
      <c r="B193" s="241"/>
      <c r="C193" s="242"/>
      <c r="D193" s="226" t="s">
        <v>175</v>
      </c>
      <c r="E193" s="243" t="s">
        <v>20</v>
      </c>
      <c r="F193" s="244" t="s">
        <v>1704</v>
      </c>
      <c r="G193" s="242"/>
      <c r="H193" s="245">
        <v>28</v>
      </c>
      <c r="I193" s="246"/>
      <c r="J193" s="242"/>
      <c r="K193" s="242"/>
      <c r="L193" s="247"/>
      <c r="M193" s="248"/>
      <c r="N193" s="249"/>
      <c r="O193" s="249"/>
      <c r="P193" s="249"/>
      <c r="Q193" s="249"/>
      <c r="R193" s="249"/>
      <c r="S193" s="249"/>
      <c r="T193" s="250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1" t="s">
        <v>175</v>
      </c>
      <c r="AU193" s="251" t="s">
        <v>85</v>
      </c>
      <c r="AV193" s="14" t="s">
        <v>85</v>
      </c>
      <c r="AW193" s="14" t="s">
        <v>39</v>
      </c>
      <c r="AX193" s="14" t="s">
        <v>22</v>
      </c>
      <c r="AY193" s="251" t="s">
        <v>164</v>
      </c>
    </row>
    <row r="194" s="2" customFormat="1" ht="14.4" customHeight="1">
      <c r="A194" s="39"/>
      <c r="B194" s="40"/>
      <c r="C194" s="213" t="s">
        <v>298</v>
      </c>
      <c r="D194" s="213" t="s">
        <v>166</v>
      </c>
      <c r="E194" s="214" t="s">
        <v>329</v>
      </c>
      <c r="F194" s="215" t="s">
        <v>330</v>
      </c>
      <c r="G194" s="216" t="s">
        <v>169</v>
      </c>
      <c r="H194" s="217">
        <v>657</v>
      </c>
      <c r="I194" s="218"/>
      <c r="J194" s="219">
        <f>ROUND(I194*H194,2)</f>
        <v>0</v>
      </c>
      <c r="K194" s="215" t="s">
        <v>170</v>
      </c>
      <c r="L194" s="45"/>
      <c r="M194" s="220" t="s">
        <v>20</v>
      </c>
      <c r="N194" s="221" t="s">
        <v>48</v>
      </c>
      <c r="O194" s="85"/>
      <c r="P194" s="222">
        <f>O194*H194</f>
        <v>0</v>
      </c>
      <c r="Q194" s="222">
        <v>0</v>
      </c>
      <c r="R194" s="222">
        <f>Q194*H194</f>
        <v>0</v>
      </c>
      <c r="S194" s="222">
        <v>0</v>
      </c>
      <c r="T194" s="223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24" t="s">
        <v>171</v>
      </c>
      <c r="AT194" s="224" t="s">
        <v>166</v>
      </c>
      <c r="AU194" s="224" t="s">
        <v>85</v>
      </c>
      <c r="AY194" s="18" t="s">
        <v>164</v>
      </c>
      <c r="BE194" s="225">
        <f>IF(N194="základní",J194,0)</f>
        <v>0</v>
      </c>
      <c r="BF194" s="225">
        <f>IF(N194="snížená",J194,0)</f>
        <v>0</v>
      </c>
      <c r="BG194" s="225">
        <f>IF(N194="zákl. přenesená",J194,0)</f>
        <v>0</v>
      </c>
      <c r="BH194" s="225">
        <f>IF(N194="sníž. přenesená",J194,0)</f>
        <v>0</v>
      </c>
      <c r="BI194" s="225">
        <f>IF(N194="nulová",J194,0)</f>
        <v>0</v>
      </c>
      <c r="BJ194" s="18" t="s">
        <v>22</v>
      </c>
      <c r="BK194" s="225">
        <f>ROUND(I194*H194,2)</f>
        <v>0</v>
      </c>
      <c r="BL194" s="18" t="s">
        <v>171</v>
      </c>
      <c r="BM194" s="224" t="s">
        <v>1705</v>
      </c>
    </row>
    <row r="195" s="2" customFormat="1">
      <c r="A195" s="39"/>
      <c r="B195" s="40"/>
      <c r="C195" s="41"/>
      <c r="D195" s="226" t="s">
        <v>173</v>
      </c>
      <c r="E195" s="41"/>
      <c r="F195" s="227" t="s">
        <v>332</v>
      </c>
      <c r="G195" s="41"/>
      <c r="H195" s="41"/>
      <c r="I195" s="228"/>
      <c r="J195" s="41"/>
      <c r="K195" s="41"/>
      <c r="L195" s="45"/>
      <c r="M195" s="229"/>
      <c r="N195" s="230"/>
      <c r="O195" s="85"/>
      <c r="P195" s="85"/>
      <c r="Q195" s="85"/>
      <c r="R195" s="85"/>
      <c r="S195" s="85"/>
      <c r="T195" s="86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T195" s="18" t="s">
        <v>173</v>
      </c>
      <c r="AU195" s="18" t="s">
        <v>85</v>
      </c>
    </row>
    <row r="196" s="13" customFormat="1">
      <c r="A196" s="13"/>
      <c r="B196" s="231"/>
      <c r="C196" s="232"/>
      <c r="D196" s="226" t="s">
        <v>175</v>
      </c>
      <c r="E196" s="233" t="s">
        <v>20</v>
      </c>
      <c r="F196" s="234" t="s">
        <v>333</v>
      </c>
      <c r="G196" s="232"/>
      <c r="H196" s="233" t="s">
        <v>20</v>
      </c>
      <c r="I196" s="235"/>
      <c r="J196" s="232"/>
      <c r="K196" s="232"/>
      <c r="L196" s="236"/>
      <c r="M196" s="237"/>
      <c r="N196" s="238"/>
      <c r="O196" s="238"/>
      <c r="P196" s="238"/>
      <c r="Q196" s="238"/>
      <c r="R196" s="238"/>
      <c r="S196" s="238"/>
      <c r="T196" s="239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0" t="s">
        <v>175</v>
      </c>
      <c r="AU196" s="240" t="s">
        <v>85</v>
      </c>
      <c r="AV196" s="13" t="s">
        <v>22</v>
      </c>
      <c r="AW196" s="13" t="s">
        <v>39</v>
      </c>
      <c r="AX196" s="13" t="s">
        <v>77</v>
      </c>
      <c r="AY196" s="240" t="s">
        <v>164</v>
      </c>
    </row>
    <row r="197" s="14" customFormat="1">
      <c r="A197" s="14"/>
      <c r="B197" s="241"/>
      <c r="C197" s="242"/>
      <c r="D197" s="226" t="s">
        <v>175</v>
      </c>
      <c r="E197" s="243" t="s">
        <v>20</v>
      </c>
      <c r="F197" s="244" t="s">
        <v>1706</v>
      </c>
      <c r="G197" s="242"/>
      <c r="H197" s="245">
        <v>657</v>
      </c>
      <c r="I197" s="246"/>
      <c r="J197" s="242"/>
      <c r="K197" s="242"/>
      <c r="L197" s="247"/>
      <c r="M197" s="248"/>
      <c r="N197" s="249"/>
      <c r="O197" s="249"/>
      <c r="P197" s="249"/>
      <c r="Q197" s="249"/>
      <c r="R197" s="249"/>
      <c r="S197" s="249"/>
      <c r="T197" s="250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1" t="s">
        <v>175</v>
      </c>
      <c r="AU197" s="251" t="s">
        <v>85</v>
      </c>
      <c r="AV197" s="14" t="s">
        <v>85</v>
      </c>
      <c r="AW197" s="14" t="s">
        <v>39</v>
      </c>
      <c r="AX197" s="14" t="s">
        <v>22</v>
      </c>
      <c r="AY197" s="251" t="s">
        <v>164</v>
      </c>
    </row>
    <row r="198" s="2" customFormat="1" ht="14.4" customHeight="1">
      <c r="A198" s="39"/>
      <c r="B198" s="40"/>
      <c r="C198" s="213" t="s">
        <v>305</v>
      </c>
      <c r="D198" s="213" t="s">
        <v>166</v>
      </c>
      <c r="E198" s="214" t="s">
        <v>896</v>
      </c>
      <c r="F198" s="215" t="s">
        <v>897</v>
      </c>
      <c r="G198" s="216" t="s">
        <v>169</v>
      </c>
      <c r="H198" s="217">
        <v>485</v>
      </c>
      <c r="I198" s="218"/>
      <c r="J198" s="219">
        <f>ROUND(I198*H198,2)</f>
        <v>0</v>
      </c>
      <c r="K198" s="215" t="s">
        <v>170</v>
      </c>
      <c r="L198" s="45"/>
      <c r="M198" s="220" t="s">
        <v>20</v>
      </c>
      <c r="N198" s="221" t="s">
        <v>48</v>
      </c>
      <c r="O198" s="85"/>
      <c r="P198" s="222">
        <f>O198*H198</f>
        <v>0</v>
      </c>
      <c r="Q198" s="222">
        <v>0</v>
      </c>
      <c r="R198" s="222">
        <f>Q198*H198</f>
        <v>0</v>
      </c>
      <c r="S198" s="222">
        <v>0</v>
      </c>
      <c r="T198" s="223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24" t="s">
        <v>171</v>
      </c>
      <c r="AT198" s="224" t="s">
        <v>166</v>
      </c>
      <c r="AU198" s="224" t="s">
        <v>85</v>
      </c>
      <c r="AY198" s="18" t="s">
        <v>164</v>
      </c>
      <c r="BE198" s="225">
        <f>IF(N198="základní",J198,0)</f>
        <v>0</v>
      </c>
      <c r="BF198" s="225">
        <f>IF(N198="snížená",J198,0)</f>
        <v>0</v>
      </c>
      <c r="BG198" s="225">
        <f>IF(N198="zákl. přenesená",J198,0)</f>
        <v>0</v>
      </c>
      <c r="BH198" s="225">
        <f>IF(N198="sníž. přenesená",J198,0)</f>
        <v>0</v>
      </c>
      <c r="BI198" s="225">
        <f>IF(N198="nulová",J198,0)</f>
        <v>0</v>
      </c>
      <c r="BJ198" s="18" t="s">
        <v>22</v>
      </c>
      <c r="BK198" s="225">
        <f>ROUND(I198*H198,2)</f>
        <v>0</v>
      </c>
      <c r="BL198" s="18" t="s">
        <v>171</v>
      </c>
      <c r="BM198" s="224" t="s">
        <v>1707</v>
      </c>
    </row>
    <row r="199" s="2" customFormat="1">
      <c r="A199" s="39"/>
      <c r="B199" s="40"/>
      <c r="C199" s="41"/>
      <c r="D199" s="226" t="s">
        <v>173</v>
      </c>
      <c r="E199" s="41"/>
      <c r="F199" s="227" t="s">
        <v>899</v>
      </c>
      <c r="G199" s="41"/>
      <c r="H199" s="41"/>
      <c r="I199" s="228"/>
      <c r="J199" s="41"/>
      <c r="K199" s="41"/>
      <c r="L199" s="45"/>
      <c r="M199" s="229"/>
      <c r="N199" s="230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173</v>
      </c>
      <c r="AU199" s="18" t="s">
        <v>85</v>
      </c>
    </row>
    <row r="200" s="13" customFormat="1">
      <c r="A200" s="13"/>
      <c r="B200" s="231"/>
      <c r="C200" s="232"/>
      <c r="D200" s="226" t="s">
        <v>175</v>
      </c>
      <c r="E200" s="233" t="s">
        <v>20</v>
      </c>
      <c r="F200" s="234" t="s">
        <v>349</v>
      </c>
      <c r="G200" s="232"/>
      <c r="H200" s="233" t="s">
        <v>20</v>
      </c>
      <c r="I200" s="235"/>
      <c r="J200" s="232"/>
      <c r="K200" s="232"/>
      <c r="L200" s="236"/>
      <c r="M200" s="237"/>
      <c r="N200" s="238"/>
      <c r="O200" s="238"/>
      <c r="P200" s="238"/>
      <c r="Q200" s="238"/>
      <c r="R200" s="238"/>
      <c r="S200" s="238"/>
      <c r="T200" s="23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0" t="s">
        <v>175</v>
      </c>
      <c r="AU200" s="240" t="s">
        <v>85</v>
      </c>
      <c r="AV200" s="13" t="s">
        <v>22</v>
      </c>
      <c r="AW200" s="13" t="s">
        <v>39</v>
      </c>
      <c r="AX200" s="13" t="s">
        <v>77</v>
      </c>
      <c r="AY200" s="240" t="s">
        <v>164</v>
      </c>
    </row>
    <row r="201" s="14" customFormat="1">
      <c r="A201" s="14"/>
      <c r="B201" s="241"/>
      <c r="C201" s="242"/>
      <c r="D201" s="226" t="s">
        <v>175</v>
      </c>
      <c r="E201" s="243" t="s">
        <v>20</v>
      </c>
      <c r="F201" s="244" t="s">
        <v>1708</v>
      </c>
      <c r="G201" s="242"/>
      <c r="H201" s="245">
        <v>485</v>
      </c>
      <c r="I201" s="246"/>
      <c r="J201" s="242"/>
      <c r="K201" s="242"/>
      <c r="L201" s="247"/>
      <c r="M201" s="248"/>
      <c r="N201" s="249"/>
      <c r="O201" s="249"/>
      <c r="P201" s="249"/>
      <c r="Q201" s="249"/>
      <c r="R201" s="249"/>
      <c r="S201" s="249"/>
      <c r="T201" s="250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1" t="s">
        <v>175</v>
      </c>
      <c r="AU201" s="251" t="s">
        <v>85</v>
      </c>
      <c r="AV201" s="14" t="s">
        <v>85</v>
      </c>
      <c r="AW201" s="14" t="s">
        <v>39</v>
      </c>
      <c r="AX201" s="14" t="s">
        <v>22</v>
      </c>
      <c r="AY201" s="251" t="s">
        <v>164</v>
      </c>
    </row>
    <row r="202" s="2" customFormat="1" ht="14.4" customHeight="1">
      <c r="A202" s="39"/>
      <c r="B202" s="40"/>
      <c r="C202" s="213" t="s">
        <v>314</v>
      </c>
      <c r="D202" s="213" t="s">
        <v>166</v>
      </c>
      <c r="E202" s="214" t="s">
        <v>336</v>
      </c>
      <c r="F202" s="215" t="s">
        <v>337</v>
      </c>
      <c r="G202" s="216" t="s">
        <v>169</v>
      </c>
      <c r="H202" s="217">
        <v>1522.4000000000001</v>
      </c>
      <c r="I202" s="218"/>
      <c r="J202" s="219">
        <f>ROUND(I202*H202,2)</f>
        <v>0</v>
      </c>
      <c r="K202" s="215" t="s">
        <v>170</v>
      </c>
      <c r="L202" s="45"/>
      <c r="M202" s="220" t="s">
        <v>20</v>
      </c>
      <c r="N202" s="221" t="s">
        <v>48</v>
      </c>
      <c r="O202" s="85"/>
      <c r="P202" s="222">
        <f>O202*H202</f>
        <v>0</v>
      </c>
      <c r="Q202" s="222">
        <v>0</v>
      </c>
      <c r="R202" s="222">
        <f>Q202*H202</f>
        <v>0</v>
      </c>
      <c r="S202" s="222">
        <v>0</v>
      </c>
      <c r="T202" s="223">
        <f>S202*H202</f>
        <v>0</v>
      </c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R202" s="224" t="s">
        <v>171</v>
      </c>
      <c r="AT202" s="224" t="s">
        <v>166</v>
      </c>
      <c r="AU202" s="224" t="s">
        <v>85</v>
      </c>
      <c r="AY202" s="18" t="s">
        <v>164</v>
      </c>
      <c r="BE202" s="225">
        <f>IF(N202="základní",J202,0)</f>
        <v>0</v>
      </c>
      <c r="BF202" s="225">
        <f>IF(N202="snížená",J202,0)</f>
        <v>0</v>
      </c>
      <c r="BG202" s="225">
        <f>IF(N202="zákl. přenesená",J202,0)</f>
        <v>0</v>
      </c>
      <c r="BH202" s="225">
        <f>IF(N202="sníž. přenesená",J202,0)</f>
        <v>0</v>
      </c>
      <c r="BI202" s="225">
        <f>IF(N202="nulová",J202,0)</f>
        <v>0</v>
      </c>
      <c r="BJ202" s="18" t="s">
        <v>22</v>
      </c>
      <c r="BK202" s="225">
        <f>ROUND(I202*H202,2)</f>
        <v>0</v>
      </c>
      <c r="BL202" s="18" t="s">
        <v>171</v>
      </c>
      <c r="BM202" s="224" t="s">
        <v>1709</v>
      </c>
    </row>
    <row r="203" s="2" customFormat="1">
      <c r="A203" s="39"/>
      <c r="B203" s="40"/>
      <c r="C203" s="41"/>
      <c r="D203" s="226" t="s">
        <v>173</v>
      </c>
      <c r="E203" s="41"/>
      <c r="F203" s="227" t="s">
        <v>339</v>
      </c>
      <c r="G203" s="41"/>
      <c r="H203" s="41"/>
      <c r="I203" s="228"/>
      <c r="J203" s="41"/>
      <c r="K203" s="41"/>
      <c r="L203" s="45"/>
      <c r="M203" s="229"/>
      <c r="N203" s="230"/>
      <c r="O203" s="85"/>
      <c r="P203" s="85"/>
      <c r="Q203" s="85"/>
      <c r="R203" s="85"/>
      <c r="S203" s="85"/>
      <c r="T203" s="86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T203" s="18" t="s">
        <v>173</v>
      </c>
      <c r="AU203" s="18" t="s">
        <v>85</v>
      </c>
    </row>
    <row r="204" s="13" customFormat="1">
      <c r="A204" s="13"/>
      <c r="B204" s="231"/>
      <c r="C204" s="232"/>
      <c r="D204" s="226" t="s">
        <v>175</v>
      </c>
      <c r="E204" s="233" t="s">
        <v>20</v>
      </c>
      <c r="F204" s="234" t="s">
        <v>340</v>
      </c>
      <c r="G204" s="232"/>
      <c r="H204" s="233" t="s">
        <v>20</v>
      </c>
      <c r="I204" s="235"/>
      <c r="J204" s="232"/>
      <c r="K204" s="232"/>
      <c r="L204" s="236"/>
      <c r="M204" s="237"/>
      <c r="N204" s="238"/>
      <c r="O204" s="238"/>
      <c r="P204" s="238"/>
      <c r="Q204" s="238"/>
      <c r="R204" s="238"/>
      <c r="S204" s="238"/>
      <c r="T204" s="239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0" t="s">
        <v>175</v>
      </c>
      <c r="AU204" s="240" t="s">
        <v>85</v>
      </c>
      <c r="AV204" s="13" t="s">
        <v>22</v>
      </c>
      <c r="AW204" s="13" t="s">
        <v>39</v>
      </c>
      <c r="AX204" s="13" t="s">
        <v>77</v>
      </c>
      <c r="AY204" s="240" t="s">
        <v>164</v>
      </c>
    </row>
    <row r="205" s="14" customFormat="1">
      <c r="A205" s="14"/>
      <c r="B205" s="241"/>
      <c r="C205" s="242"/>
      <c r="D205" s="226" t="s">
        <v>175</v>
      </c>
      <c r="E205" s="243" t="s">
        <v>20</v>
      </c>
      <c r="F205" s="244" t="s">
        <v>1710</v>
      </c>
      <c r="G205" s="242"/>
      <c r="H205" s="245">
        <v>685</v>
      </c>
      <c r="I205" s="246"/>
      <c r="J205" s="242"/>
      <c r="K205" s="242"/>
      <c r="L205" s="247"/>
      <c r="M205" s="248"/>
      <c r="N205" s="249"/>
      <c r="O205" s="249"/>
      <c r="P205" s="249"/>
      <c r="Q205" s="249"/>
      <c r="R205" s="249"/>
      <c r="S205" s="249"/>
      <c r="T205" s="250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1" t="s">
        <v>175</v>
      </c>
      <c r="AU205" s="251" t="s">
        <v>85</v>
      </c>
      <c r="AV205" s="14" t="s">
        <v>85</v>
      </c>
      <c r="AW205" s="14" t="s">
        <v>39</v>
      </c>
      <c r="AX205" s="14" t="s">
        <v>77</v>
      </c>
      <c r="AY205" s="251" t="s">
        <v>164</v>
      </c>
    </row>
    <row r="206" s="13" customFormat="1">
      <c r="A206" s="13"/>
      <c r="B206" s="231"/>
      <c r="C206" s="232"/>
      <c r="D206" s="226" t="s">
        <v>175</v>
      </c>
      <c r="E206" s="233" t="s">
        <v>20</v>
      </c>
      <c r="F206" s="234" t="s">
        <v>342</v>
      </c>
      <c r="G206" s="232"/>
      <c r="H206" s="233" t="s">
        <v>20</v>
      </c>
      <c r="I206" s="235"/>
      <c r="J206" s="232"/>
      <c r="K206" s="232"/>
      <c r="L206" s="236"/>
      <c r="M206" s="237"/>
      <c r="N206" s="238"/>
      <c r="O206" s="238"/>
      <c r="P206" s="238"/>
      <c r="Q206" s="238"/>
      <c r="R206" s="238"/>
      <c r="S206" s="238"/>
      <c r="T206" s="23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0" t="s">
        <v>175</v>
      </c>
      <c r="AU206" s="240" t="s">
        <v>85</v>
      </c>
      <c r="AV206" s="13" t="s">
        <v>22</v>
      </c>
      <c r="AW206" s="13" t="s">
        <v>39</v>
      </c>
      <c r="AX206" s="13" t="s">
        <v>77</v>
      </c>
      <c r="AY206" s="240" t="s">
        <v>164</v>
      </c>
    </row>
    <row r="207" s="14" customFormat="1">
      <c r="A207" s="14"/>
      <c r="B207" s="241"/>
      <c r="C207" s="242"/>
      <c r="D207" s="226" t="s">
        <v>175</v>
      </c>
      <c r="E207" s="243" t="s">
        <v>20</v>
      </c>
      <c r="F207" s="244" t="s">
        <v>1711</v>
      </c>
      <c r="G207" s="242"/>
      <c r="H207" s="245">
        <v>837.39999999999998</v>
      </c>
      <c r="I207" s="246"/>
      <c r="J207" s="242"/>
      <c r="K207" s="242"/>
      <c r="L207" s="247"/>
      <c r="M207" s="248"/>
      <c r="N207" s="249"/>
      <c r="O207" s="249"/>
      <c r="P207" s="249"/>
      <c r="Q207" s="249"/>
      <c r="R207" s="249"/>
      <c r="S207" s="249"/>
      <c r="T207" s="250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1" t="s">
        <v>175</v>
      </c>
      <c r="AU207" s="251" t="s">
        <v>85</v>
      </c>
      <c r="AV207" s="14" t="s">
        <v>85</v>
      </c>
      <c r="AW207" s="14" t="s">
        <v>39</v>
      </c>
      <c r="AX207" s="14" t="s">
        <v>77</v>
      </c>
      <c r="AY207" s="251" t="s">
        <v>164</v>
      </c>
    </row>
    <row r="208" s="15" customFormat="1">
      <c r="A208" s="15"/>
      <c r="B208" s="252"/>
      <c r="C208" s="253"/>
      <c r="D208" s="226" t="s">
        <v>175</v>
      </c>
      <c r="E208" s="254" t="s">
        <v>20</v>
      </c>
      <c r="F208" s="255" t="s">
        <v>225</v>
      </c>
      <c r="G208" s="253"/>
      <c r="H208" s="256">
        <v>1522.4000000000001</v>
      </c>
      <c r="I208" s="257"/>
      <c r="J208" s="253"/>
      <c r="K208" s="253"/>
      <c r="L208" s="258"/>
      <c r="M208" s="259"/>
      <c r="N208" s="260"/>
      <c r="O208" s="260"/>
      <c r="P208" s="260"/>
      <c r="Q208" s="260"/>
      <c r="R208" s="260"/>
      <c r="S208" s="260"/>
      <c r="T208" s="261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62" t="s">
        <v>175</v>
      </c>
      <c r="AU208" s="262" t="s">
        <v>85</v>
      </c>
      <c r="AV208" s="15" t="s">
        <v>171</v>
      </c>
      <c r="AW208" s="15" t="s">
        <v>39</v>
      </c>
      <c r="AX208" s="15" t="s">
        <v>22</v>
      </c>
      <c r="AY208" s="262" t="s">
        <v>164</v>
      </c>
    </row>
    <row r="209" s="2" customFormat="1" ht="14.4" customHeight="1">
      <c r="A209" s="39"/>
      <c r="B209" s="40"/>
      <c r="C209" s="263" t="s">
        <v>321</v>
      </c>
      <c r="D209" s="263" t="s">
        <v>270</v>
      </c>
      <c r="E209" s="264" t="s">
        <v>352</v>
      </c>
      <c r="F209" s="265" t="s">
        <v>353</v>
      </c>
      <c r="G209" s="266" t="s">
        <v>354</v>
      </c>
      <c r="H209" s="267">
        <v>7.056</v>
      </c>
      <c r="I209" s="268"/>
      <c r="J209" s="269">
        <f>ROUND(I209*H209,2)</f>
        <v>0</v>
      </c>
      <c r="K209" s="265" t="s">
        <v>170</v>
      </c>
      <c r="L209" s="270"/>
      <c r="M209" s="271" t="s">
        <v>20</v>
      </c>
      <c r="N209" s="272" t="s">
        <v>48</v>
      </c>
      <c r="O209" s="85"/>
      <c r="P209" s="222">
        <f>O209*H209</f>
        <v>0</v>
      </c>
      <c r="Q209" s="222">
        <v>0.001</v>
      </c>
      <c r="R209" s="222">
        <f>Q209*H209</f>
        <v>0.0070559999999999998</v>
      </c>
      <c r="S209" s="222">
        <v>0</v>
      </c>
      <c r="T209" s="223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24" t="s">
        <v>226</v>
      </c>
      <c r="AT209" s="224" t="s">
        <v>270</v>
      </c>
      <c r="AU209" s="224" t="s">
        <v>85</v>
      </c>
      <c r="AY209" s="18" t="s">
        <v>164</v>
      </c>
      <c r="BE209" s="225">
        <f>IF(N209="základní",J209,0)</f>
        <v>0</v>
      </c>
      <c r="BF209" s="225">
        <f>IF(N209="snížená",J209,0)</f>
        <v>0</v>
      </c>
      <c r="BG209" s="225">
        <f>IF(N209="zákl. přenesená",J209,0)</f>
        <v>0</v>
      </c>
      <c r="BH209" s="225">
        <f>IF(N209="sníž. přenesená",J209,0)</f>
        <v>0</v>
      </c>
      <c r="BI209" s="225">
        <f>IF(N209="nulová",J209,0)</f>
        <v>0</v>
      </c>
      <c r="BJ209" s="18" t="s">
        <v>22</v>
      </c>
      <c r="BK209" s="225">
        <f>ROUND(I209*H209,2)</f>
        <v>0</v>
      </c>
      <c r="BL209" s="18" t="s">
        <v>171</v>
      </c>
      <c r="BM209" s="224" t="s">
        <v>1712</v>
      </c>
    </row>
    <row r="210" s="2" customFormat="1">
      <c r="A210" s="39"/>
      <c r="B210" s="40"/>
      <c r="C210" s="41"/>
      <c r="D210" s="226" t="s">
        <v>173</v>
      </c>
      <c r="E210" s="41"/>
      <c r="F210" s="227" t="s">
        <v>353</v>
      </c>
      <c r="G210" s="41"/>
      <c r="H210" s="41"/>
      <c r="I210" s="228"/>
      <c r="J210" s="41"/>
      <c r="K210" s="41"/>
      <c r="L210" s="45"/>
      <c r="M210" s="229"/>
      <c r="N210" s="230"/>
      <c r="O210" s="85"/>
      <c r="P210" s="85"/>
      <c r="Q210" s="85"/>
      <c r="R210" s="85"/>
      <c r="S210" s="85"/>
      <c r="T210" s="86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T210" s="18" t="s">
        <v>173</v>
      </c>
      <c r="AU210" s="18" t="s">
        <v>85</v>
      </c>
    </row>
    <row r="211" s="13" customFormat="1">
      <c r="A211" s="13"/>
      <c r="B211" s="231"/>
      <c r="C211" s="232"/>
      <c r="D211" s="226" t="s">
        <v>175</v>
      </c>
      <c r="E211" s="233" t="s">
        <v>20</v>
      </c>
      <c r="F211" s="234" t="s">
        <v>356</v>
      </c>
      <c r="G211" s="232"/>
      <c r="H211" s="233" t="s">
        <v>20</v>
      </c>
      <c r="I211" s="235"/>
      <c r="J211" s="232"/>
      <c r="K211" s="232"/>
      <c r="L211" s="236"/>
      <c r="M211" s="237"/>
      <c r="N211" s="238"/>
      <c r="O211" s="238"/>
      <c r="P211" s="238"/>
      <c r="Q211" s="238"/>
      <c r="R211" s="238"/>
      <c r="S211" s="238"/>
      <c r="T211" s="239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0" t="s">
        <v>175</v>
      </c>
      <c r="AU211" s="240" t="s">
        <v>85</v>
      </c>
      <c r="AV211" s="13" t="s">
        <v>22</v>
      </c>
      <c r="AW211" s="13" t="s">
        <v>39</v>
      </c>
      <c r="AX211" s="13" t="s">
        <v>77</v>
      </c>
      <c r="AY211" s="240" t="s">
        <v>164</v>
      </c>
    </row>
    <row r="212" s="14" customFormat="1">
      <c r="A212" s="14"/>
      <c r="B212" s="241"/>
      <c r="C212" s="242"/>
      <c r="D212" s="226" t="s">
        <v>175</v>
      </c>
      <c r="E212" s="243" t="s">
        <v>20</v>
      </c>
      <c r="F212" s="244" t="s">
        <v>1713</v>
      </c>
      <c r="G212" s="242"/>
      <c r="H212" s="245">
        <v>7.056</v>
      </c>
      <c r="I212" s="246"/>
      <c r="J212" s="242"/>
      <c r="K212" s="242"/>
      <c r="L212" s="247"/>
      <c r="M212" s="248"/>
      <c r="N212" s="249"/>
      <c r="O212" s="249"/>
      <c r="P212" s="249"/>
      <c r="Q212" s="249"/>
      <c r="R212" s="249"/>
      <c r="S212" s="249"/>
      <c r="T212" s="250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1" t="s">
        <v>175</v>
      </c>
      <c r="AU212" s="251" t="s">
        <v>85</v>
      </c>
      <c r="AV212" s="14" t="s">
        <v>85</v>
      </c>
      <c r="AW212" s="14" t="s">
        <v>39</v>
      </c>
      <c r="AX212" s="14" t="s">
        <v>22</v>
      </c>
      <c r="AY212" s="251" t="s">
        <v>164</v>
      </c>
    </row>
    <row r="213" s="2" customFormat="1" ht="14.4" customHeight="1">
      <c r="A213" s="39"/>
      <c r="B213" s="40"/>
      <c r="C213" s="263" t="s">
        <v>7</v>
      </c>
      <c r="D213" s="263" t="s">
        <v>270</v>
      </c>
      <c r="E213" s="264" t="s">
        <v>359</v>
      </c>
      <c r="F213" s="265" t="s">
        <v>360</v>
      </c>
      <c r="G213" s="266" t="s">
        <v>354</v>
      </c>
      <c r="H213" s="267">
        <v>40.862000000000002</v>
      </c>
      <c r="I213" s="268"/>
      <c r="J213" s="269">
        <f>ROUND(I213*H213,2)</f>
        <v>0</v>
      </c>
      <c r="K213" s="265" t="s">
        <v>170</v>
      </c>
      <c r="L213" s="270"/>
      <c r="M213" s="271" t="s">
        <v>20</v>
      </c>
      <c r="N213" s="272" t="s">
        <v>48</v>
      </c>
      <c r="O213" s="85"/>
      <c r="P213" s="222">
        <f>O213*H213</f>
        <v>0</v>
      </c>
      <c r="Q213" s="222">
        <v>0.001</v>
      </c>
      <c r="R213" s="222">
        <f>Q213*H213</f>
        <v>0.040862000000000002</v>
      </c>
      <c r="S213" s="222">
        <v>0</v>
      </c>
      <c r="T213" s="223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24" t="s">
        <v>226</v>
      </c>
      <c r="AT213" s="224" t="s">
        <v>270</v>
      </c>
      <c r="AU213" s="224" t="s">
        <v>85</v>
      </c>
      <c r="AY213" s="18" t="s">
        <v>164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8" t="s">
        <v>22</v>
      </c>
      <c r="BK213" s="225">
        <f>ROUND(I213*H213,2)</f>
        <v>0</v>
      </c>
      <c r="BL213" s="18" t="s">
        <v>171</v>
      </c>
      <c r="BM213" s="224" t="s">
        <v>1714</v>
      </c>
    </row>
    <row r="214" s="2" customFormat="1">
      <c r="A214" s="39"/>
      <c r="B214" s="40"/>
      <c r="C214" s="41"/>
      <c r="D214" s="226" t="s">
        <v>173</v>
      </c>
      <c r="E214" s="41"/>
      <c r="F214" s="227" t="s">
        <v>360</v>
      </c>
      <c r="G214" s="41"/>
      <c r="H214" s="41"/>
      <c r="I214" s="228"/>
      <c r="J214" s="41"/>
      <c r="K214" s="41"/>
      <c r="L214" s="45"/>
      <c r="M214" s="229"/>
      <c r="N214" s="230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173</v>
      </c>
      <c r="AU214" s="18" t="s">
        <v>85</v>
      </c>
    </row>
    <row r="215" s="13" customFormat="1">
      <c r="A215" s="13"/>
      <c r="B215" s="231"/>
      <c r="C215" s="232"/>
      <c r="D215" s="226" t="s">
        <v>175</v>
      </c>
      <c r="E215" s="233" t="s">
        <v>20</v>
      </c>
      <c r="F215" s="234" t="s">
        <v>362</v>
      </c>
      <c r="G215" s="232"/>
      <c r="H215" s="233" t="s">
        <v>20</v>
      </c>
      <c r="I215" s="235"/>
      <c r="J215" s="232"/>
      <c r="K215" s="232"/>
      <c r="L215" s="236"/>
      <c r="M215" s="237"/>
      <c r="N215" s="238"/>
      <c r="O215" s="238"/>
      <c r="P215" s="238"/>
      <c r="Q215" s="238"/>
      <c r="R215" s="238"/>
      <c r="S215" s="238"/>
      <c r="T215" s="23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0" t="s">
        <v>175</v>
      </c>
      <c r="AU215" s="240" t="s">
        <v>85</v>
      </c>
      <c r="AV215" s="13" t="s">
        <v>22</v>
      </c>
      <c r="AW215" s="13" t="s">
        <v>39</v>
      </c>
      <c r="AX215" s="13" t="s">
        <v>77</v>
      </c>
      <c r="AY215" s="240" t="s">
        <v>164</v>
      </c>
    </row>
    <row r="216" s="14" customFormat="1">
      <c r="A216" s="14"/>
      <c r="B216" s="241"/>
      <c r="C216" s="242"/>
      <c r="D216" s="226" t="s">
        <v>175</v>
      </c>
      <c r="E216" s="243" t="s">
        <v>20</v>
      </c>
      <c r="F216" s="244" t="s">
        <v>1715</v>
      </c>
      <c r="G216" s="242"/>
      <c r="H216" s="245">
        <v>40.862000000000002</v>
      </c>
      <c r="I216" s="246"/>
      <c r="J216" s="242"/>
      <c r="K216" s="242"/>
      <c r="L216" s="247"/>
      <c r="M216" s="248"/>
      <c r="N216" s="249"/>
      <c r="O216" s="249"/>
      <c r="P216" s="249"/>
      <c r="Q216" s="249"/>
      <c r="R216" s="249"/>
      <c r="S216" s="249"/>
      <c r="T216" s="250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1" t="s">
        <v>175</v>
      </c>
      <c r="AU216" s="251" t="s">
        <v>85</v>
      </c>
      <c r="AV216" s="14" t="s">
        <v>85</v>
      </c>
      <c r="AW216" s="14" t="s">
        <v>39</v>
      </c>
      <c r="AX216" s="14" t="s">
        <v>22</v>
      </c>
      <c r="AY216" s="251" t="s">
        <v>164</v>
      </c>
    </row>
    <row r="217" s="2" customFormat="1" ht="14.4" customHeight="1">
      <c r="A217" s="39"/>
      <c r="B217" s="40"/>
      <c r="C217" s="213" t="s">
        <v>335</v>
      </c>
      <c r="D217" s="213" t="s">
        <v>166</v>
      </c>
      <c r="E217" s="214" t="s">
        <v>299</v>
      </c>
      <c r="F217" s="215" t="s">
        <v>300</v>
      </c>
      <c r="G217" s="216" t="s">
        <v>169</v>
      </c>
      <c r="H217" s="217">
        <v>125</v>
      </c>
      <c r="I217" s="218"/>
      <c r="J217" s="219">
        <f>ROUND(I217*H217,2)</f>
        <v>0</v>
      </c>
      <c r="K217" s="215" t="s">
        <v>170</v>
      </c>
      <c r="L217" s="45"/>
      <c r="M217" s="220" t="s">
        <v>20</v>
      </c>
      <c r="N217" s="221" t="s">
        <v>48</v>
      </c>
      <c r="O217" s="85"/>
      <c r="P217" s="222">
        <f>O217*H217</f>
        <v>0</v>
      </c>
      <c r="Q217" s="222">
        <v>0</v>
      </c>
      <c r="R217" s="222">
        <f>Q217*H217</f>
        <v>0</v>
      </c>
      <c r="S217" s="222">
        <v>0</v>
      </c>
      <c r="T217" s="22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4" t="s">
        <v>171</v>
      </c>
      <c r="AT217" s="224" t="s">
        <v>166</v>
      </c>
      <c r="AU217" s="224" t="s">
        <v>85</v>
      </c>
      <c r="AY217" s="18" t="s">
        <v>164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8" t="s">
        <v>22</v>
      </c>
      <c r="BK217" s="225">
        <f>ROUND(I217*H217,2)</f>
        <v>0</v>
      </c>
      <c r="BL217" s="18" t="s">
        <v>171</v>
      </c>
      <c r="BM217" s="224" t="s">
        <v>1716</v>
      </c>
    </row>
    <row r="218" s="2" customFormat="1">
      <c r="A218" s="39"/>
      <c r="B218" s="40"/>
      <c r="C218" s="41"/>
      <c r="D218" s="226" t="s">
        <v>173</v>
      </c>
      <c r="E218" s="41"/>
      <c r="F218" s="227" t="s">
        <v>302</v>
      </c>
      <c r="G218" s="41"/>
      <c r="H218" s="41"/>
      <c r="I218" s="228"/>
      <c r="J218" s="41"/>
      <c r="K218" s="41"/>
      <c r="L218" s="45"/>
      <c r="M218" s="229"/>
      <c r="N218" s="230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173</v>
      </c>
      <c r="AU218" s="18" t="s">
        <v>85</v>
      </c>
    </row>
    <row r="219" s="13" customFormat="1">
      <c r="A219" s="13"/>
      <c r="B219" s="231"/>
      <c r="C219" s="232"/>
      <c r="D219" s="226" t="s">
        <v>175</v>
      </c>
      <c r="E219" s="233" t="s">
        <v>20</v>
      </c>
      <c r="F219" s="234" t="s">
        <v>303</v>
      </c>
      <c r="G219" s="232"/>
      <c r="H219" s="233" t="s">
        <v>20</v>
      </c>
      <c r="I219" s="235"/>
      <c r="J219" s="232"/>
      <c r="K219" s="232"/>
      <c r="L219" s="236"/>
      <c r="M219" s="237"/>
      <c r="N219" s="238"/>
      <c r="O219" s="238"/>
      <c r="P219" s="238"/>
      <c r="Q219" s="238"/>
      <c r="R219" s="238"/>
      <c r="S219" s="238"/>
      <c r="T219" s="23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0" t="s">
        <v>175</v>
      </c>
      <c r="AU219" s="240" t="s">
        <v>85</v>
      </c>
      <c r="AV219" s="13" t="s">
        <v>22</v>
      </c>
      <c r="AW219" s="13" t="s">
        <v>39</v>
      </c>
      <c r="AX219" s="13" t="s">
        <v>77</v>
      </c>
      <c r="AY219" s="240" t="s">
        <v>164</v>
      </c>
    </row>
    <row r="220" s="14" customFormat="1">
      <c r="A220" s="14"/>
      <c r="B220" s="241"/>
      <c r="C220" s="242"/>
      <c r="D220" s="226" t="s">
        <v>175</v>
      </c>
      <c r="E220" s="243" t="s">
        <v>20</v>
      </c>
      <c r="F220" s="244" t="s">
        <v>1717</v>
      </c>
      <c r="G220" s="242"/>
      <c r="H220" s="245">
        <v>125</v>
      </c>
      <c r="I220" s="246"/>
      <c r="J220" s="242"/>
      <c r="K220" s="242"/>
      <c r="L220" s="247"/>
      <c r="M220" s="248"/>
      <c r="N220" s="249"/>
      <c r="O220" s="249"/>
      <c r="P220" s="249"/>
      <c r="Q220" s="249"/>
      <c r="R220" s="249"/>
      <c r="S220" s="249"/>
      <c r="T220" s="250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1" t="s">
        <v>175</v>
      </c>
      <c r="AU220" s="251" t="s">
        <v>85</v>
      </c>
      <c r="AV220" s="14" t="s">
        <v>85</v>
      </c>
      <c r="AW220" s="14" t="s">
        <v>39</v>
      </c>
      <c r="AX220" s="14" t="s">
        <v>22</v>
      </c>
      <c r="AY220" s="251" t="s">
        <v>164</v>
      </c>
    </row>
    <row r="221" s="2" customFormat="1" ht="14.4" customHeight="1">
      <c r="A221" s="39"/>
      <c r="B221" s="40"/>
      <c r="C221" s="213" t="s">
        <v>344</v>
      </c>
      <c r="D221" s="213" t="s">
        <v>166</v>
      </c>
      <c r="E221" s="214" t="s">
        <v>365</v>
      </c>
      <c r="F221" s="215" t="s">
        <v>366</v>
      </c>
      <c r="G221" s="216" t="s">
        <v>169</v>
      </c>
      <c r="H221" s="217">
        <v>1017</v>
      </c>
      <c r="I221" s="218"/>
      <c r="J221" s="219">
        <f>ROUND(I221*H221,2)</f>
        <v>0</v>
      </c>
      <c r="K221" s="215" t="s">
        <v>170</v>
      </c>
      <c r="L221" s="45"/>
      <c r="M221" s="220" t="s">
        <v>20</v>
      </c>
      <c r="N221" s="221" t="s">
        <v>48</v>
      </c>
      <c r="O221" s="85"/>
      <c r="P221" s="222">
        <f>O221*H221</f>
        <v>0</v>
      </c>
      <c r="Q221" s="222">
        <v>0</v>
      </c>
      <c r="R221" s="222">
        <f>Q221*H221</f>
        <v>0</v>
      </c>
      <c r="S221" s="222">
        <v>0</v>
      </c>
      <c r="T221" s="223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24" t="s">
        <v>171</v>
      </c>
      <c r="AT221" s="224" t="s">
        <v>166</v>
      </c>
      <c r="AU221" s="224" t="s">
        <v>85</v>
      </c>
      <c r="AY221" s="18" t="s">
        <v>164</v>
      </c>
      <c r="BE221" s="225">
        <f>IF(N221="základní",J221,0)</f>
        <v>0</v>
      </c>
      <c r="BF221" s="225">
        <f>IF(N221="snížená",J221,0)</f>
        <v>0</v>
      </c>
      <c r="BG221" s="225">
        <f>IF(N221="zákl. přenesená",J221,0)</f>
        <v>0</v>
      </c>
      <c r="BH221" s="225">
        <f>IF(N221="sníž. přenesená",J221,0)</f>
        <v>0</v>
      </c>
      <c r="BI221" s="225">
        <f>IF(N221="nulová",J221,0)</f>
        <v>0</v>
      </c>
      <c r="BJ221" s="18" t="s">
        <v>22</v>
      </c>
      <c r="BK221" s="225">
        <f>ROUND(I221*H221,2)</f>
        <v>0</v>
      </c>
      <c r="BL221" s="18" t="s">
        <v>171</v>
      </c>
      <c r="BM221" s="224" t="s">
        <v>1718</v>
      </c>
    </row>
    <row r="222" s="2" customFormat="1">
      <c r="A222" s="39"/>
      <c r="B222" s="40"/>
      <c r="C222" s="41"/>
      <c r="D222" s="226" t="s">
        <v>173</v>
      </c>
      <c r="E222" s="41"/>
      <c r="F222" s="227" t="s">
        <v>368</v>
      </c>
      <c r="G222" s="41"/>
      <c r="H222" s="41"/>
      <c r="I222" s="228"/>
      <c r="J222" s="41"/>
      <c r="K222" s="41"/>
      <c r="L222" s="45"/>
      <c r="M222" s="229"/>
      <c r="N222" s="230"/>
      <c r="O222" s="85"/>
      <c r="P222" s="85"/>
      <c r="Q222" s="85"/>
      <c r="R222" s="85"/>
      <c r="S222" s="85"/>
      <c r="T222" s="86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T222" s="18" t="s">
        <v>173</v>
      </c>
      <c r="AU222" s="18" t="s">
        <v>85</v>
      </c>
    </row>
    <row r="223" s="13" customFormat="1">
      <c r="A223" s="13"/>
      <c r="B223" s="231"/>
      <c r="C223" s="232"/>
      <c r="D223" s="226" t="s">
        <v>175</v>
      </c>
      <c r="E223" s="233" t="s">
        <v>20</v>
      </c>
      <c r="F223" s="234" t="s">
        <v>303</v>
      </c>
      <c r="G223" s="232"/>
      <c r="H223" s="233" t="s">
        <v>20</v>
      </c>
      <c r="I223" s="235"/>
      <c r="J223" s="232"/>
      <c r="K223" s="232"/>
      <c r="L223" s="236"/>
      <c r="M223" s="237"/>
      <c r="N223" s="238"/>
      <c r="O223" s="238"/>
      <c r="P223" s="238"/>
      <c r="Q223" s="238"/>
      <c r="R223" s="238"/>
      <c r="S223" s="238"/>
      <c r="T223" s="239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0" t="s">
        <v>175</v>
      </c>
      <c r="AU223" s="240" t="s">
        <v>85</v>
      </c>
      <c r="AV223" s="13" t="s">
        <v>22</v>
      </c>
      <c r="AW223" s="13" t="s">
        <v>39</v>
      </c>
      <c r="AX223" s="13" t="s">
        <v>77</v>
      </c>
      <c r="AY223" s="240" t="s">
        <v>164</v>
      </c>
    </row>
    <row r="224" s="14" customFormat="1">
      <c r="A224" s="14"/>
      <c r="B224" s="241"/>
      <c r="C224" s="242"/>
      <c r="D224" s="226" t="s">
        <v>175</v>
      </c>
      <c r="E224" s="243" t="s">
        <v>20</v>
      </c>
      <c r="F224" s="244" t="s">
        <v>1719</v>
      </c>
      <c r="G224" s="242"/>
      <c r="H224" s="245">
        <v>360</v>
      </c>
      <c r="I224" s="246"/>
      <c r="J224" s="242"/>
      <c r="K224" s="242"/>
      <c r="L224" s="247"/>
      <c r="M224" s="248"/>
      <c r="N224" s="249"/>
      <c r="O224" s="249"/>
      <c r="P224" s="249"/>
      <c r="Q224" s="249"/>
      <c r="R224" s="249"/>
      <c r="S224" s="249"/>
      <c r="T224" s="250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1" t="s">
        <v>175</v>
      </c>
      <c r="AU224" s="251" t="s">
        <v>85</v>
      </c>
      <c r="AV224" s="14" t="s">
        <v>85</v>
      </c>
      <c r="AW224" s="14" t="s">
        <v>39</v>
      </c>
      <c r="AX224" s="14" t="s">
        <v>77</v>
      </c>
      <c r="AY224" s="251" t="s">
        <v>164</v>
      </c>
    </row>
    <row r="225" s="13" customFormat="1">
      <c r="A225" s="13"/>
      <c r="B225" s="231"/>
      <c r="C225" s="232"/>
      <c r="D225" s="226" t="s">
        <v>175</v>
      </c>
      <c r="E225" s="233" t="s">
        <v>20</v>
      </c>
      <c r="F225" s="234" t="s">
        <v>370</v>
      </c>
      <c r="G225" s="232"/>
      <c r="H225" s="233" t="s">
        <v>20</v>
      </c>
      <c r="I225" s="235"/>
      <c r="J225" s="232"/>
      <c r="K225" s="232"/>
      <c r="L225" s="236"/>
      <c r="M225" s="237"/>
      <c r="N225" s="238"/>
      <c r="O225" s="238"/>
      <c r="P225" s="238"/>
      <c r="Q225" s="238"/>
      <c r="R225" s="238"/>
      <c r="S225" s="238"/>
      <c r="T225" s="239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0" t="s">
        <v>175</v>
      </c>
      <c r="AU225" s="240" t="s">
        <v>85</v>
      </c>
      <c r="AV225" s="13" t="s">
        <v>22</v>
      </c>
      <c r="AW225" s="13" t="s">
        <v>39</v>
      </c>
      <c r="AX225" s="13" t="s">
        <v>77</v>
      </c>
      <c r="AY225" s="240" t="s">
        <v>164</v>
      </c>
    </row>
    <row r="226" s="14" customFormat="1">
      <c r="A226" s="14"/>
      <c r="B226" s="241"/>
      <c r="C226" s="242"/>
      <c r="D226" s="226" t="s">
        <v>175</v>
      </c>
      <c r="E226" s="243" t="s">
        <v>20</v>
      </c>
      <c r="F226" s="244" t="s">
        <v>1706</v>
      </c>
      <c r="G226" s="242"/>
      <c r="H226" s="245">
        <v>657</v>
      </c>
      <c r="I226" s="246"/>
      <c r="J226" s="242"/>
      <c r="K226" s="242"/>
      <c r="L226" s="247"/>
      <c r="M226" s="248"/>
      <c r="N226" s="249"/>
      <c r="O226" s="249"/>
      <c r="P226" s="249"/>
      <c r="Q226" s="249"/>
      <c r="R226" s="249"/>
      <c r="S226" s="249"/>
      <c r="T226" s="250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1" t="s">
        <v>175</v>
      </c>
      <c r="AU226" s="251" t="s">
        <v>85</v>
      </c>
      <c r="AV226" s="14" t="s">
        <v>85</v>
      </c>
      <c r="AW226" s="14" t="s">
        <v>39</v>
      </c>
      <c r="AX226" s="14" t="s">
        <v>77</v>
      </c>
      <c r="AY226" s="251" t="s">
        <v>164</v>
      </c>
    </row>
    <row r="227" s="15" customFormat="1">
      <c r="A227" s="15"/>
      <c r="B227" s="252"/>
      <c r="C227" s="253"/>
      <c r="D227" s="226" t="s">
        <v>175</v>
      </c>
      <c r="E227" s="254" t="s">
        <v>20</v>
      </c>
      <c r="F227" s="255" t="s">
        <v>225</v>
      </c>
      <c r="G227" s="253"/>
      <c r="H227" s="256">
        <v>1017</v>
      </c>
      <c r="I227" s="257"/>
      <c r="J227" s="253"/>
      <c r="K227" s="253"/>
      <c r="L227" s="258"/>
      <c r="M227" s="259"/>
      <c r="N227" s="260"/>
      <c r="O227" s="260"/>
      <c r="P227" s="260"/>
      <c r="Q227" s="260"/>
      <c r="R227" s="260"/>
      <c r="S227" s="260"/>
      <c r="T227" s="261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T227" s="262" t="s">
        <v>175</v>
      </c>
      <c r="AU227" s="262" t="s">
        <v>85</v>
      </c>
      <c r="AV227" s="15" t="s">
        <v>171</v>
      </c>
      <c r="AW227" s="15" t="s">
        <v>39</v>
      </c>
      <c r="AX227" s="15" t="s">
        <v>22</v>
      </c>
      <c r="AY227" s="262" t="s">
        <v>164</v>
      </c>
    </row>
    <row r="228" s="2" customFormat="1" ht="14.4" customHeight="1">
      <c r="A228" s="39"/>
      <c r="B228" s="40"/>
      <c r="C228" s="213" t="s">
        <v>351</v>
      </c>
      <c r="D228" s="213" t="s">
        <v>166</v>
      </c>
      <c r="E228" s="214" t="s">
        <v>908</v>
      </c>
      <c r="F228" s="215" t="s">
        <v>909</v>
      </c>
      <c r="G228" s="216" t="s">
        <v>169</v>
      </c>
      <c r="H228" s="217">
        <v>485</v>
      </c>
      <c r="I228" s="218"/>
      <c r="J228" s="219">
        <f>ROUND(I228*H228,2)</f>
        <v>0</v>
      </c>
      <c r="K228" s="215" t="s">
        <v>170</v>
      </c>
      <c r="L228" s="45"/>
      <c r="M228" s="220" t="s">
        <v>20</v>
      </c>
      <c r="N228" s="221" t="s">
        <v>48</v>
      </c>
      <c r="O228" s="85"/>
      <c r="P228" s="222">
        <f>O228*H228</f>
        <v>0</v>
      </c>
      <c r="Q228" s="222">
        <v>0</v>
      </c>
      <c r="R228" s="222">
        <f>Q228*H228</f>
        <v>0</v>
      </c>
      <c r="S228" s="222">
        <v>0</v>
      </c>
      <c r="T228" s="223">
        <f>S228*H228</f>
        <v>0</v>
      </c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R228" s="224" t="s">
        <v>171</v>
      </c>
      <c r="AT228" s="224" t="s">
        <v>166</v>
      </c>
      <c r="AU228" s="224" t="s">
        <v>85</v>
      </c>
      <c r="AY228" s="18" t="s">
        <v>164</v>
      </c>
      <c r="BE228" s="225">
        <f>IF(N228="základní",J228,0)</f>
        <v>0</v>
      </c>
      <c r="BF228" s="225">
        <f>IF(N228="snížená",J228,0)</f>
        <v>0</v>
      </c>
      <c r="BG228" s="225">
        <f>IF(N228="zákl. přenesená",J228,0)</f>
        <v>0</v>
      </c>
      <c r="BH228" s="225">
        <f>IF(N228="sníž. přenesená",J228,0)</f>
        <v>0</v>
      </c>
      <c r="BI228" s="225">
        <f>IF(N228="nulová",J228,0)</f>
        <v>0</v>
      </c>
      <c r="BJ228" s="18" t="s">
        <v>22</v>
      </c>
      <c r="BK228" s="225">
        <f>ROUND(I228*H228,2)</f>
        <v>0</v>
      </c>
      <c r="BL228" s="18" t="s">
        <v>171</v>
      </c>
      <c r="BM228" s="224" t="s">
        <v>1720</v>
      </c>
    </row>
    <row r="229" s="2" customFormat="1">
      <c r="A229" s="39"/>
      <c r="B229" s="40"/>
      <c r="C229" s="41"/>
      <c r="D229" s="226" t="s">
        <v>173</v>
      </c>
      <c r="E229" s="41"/>
      <c r="F229" s="227" t="s">
        <v>911</v>
      </c>
      <c r="G229" s="41"/>
      <c r="H229" s="41"/>
      <c r="I229" s="228"/>
      <c r="J229" s="41"/>
      <c r="K229" s="41"/>
      <c r="L229" s="45"/>
      <c r="M229" s="229"/>
      <c r="N229" s="230"/>
      <c r="O229" s="85"/>
      <c r="P229" s="85"/>
      <c r="Q229" s="85"/>
      <c r="R229" s="85"/>
      <c r="S229" s="85"/>
      <c r="T229" s="86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T229" s="18" t="s">
        <v>173</v>
      </c>
      <c r="AU229" s="18" t="s">
        <v>85</v>
      </c>
    </row>
    <row r="230" s="13" customFormat="1">
      <c r="A230" s="13"/>
      <c r="B230" s="231"/>
      <c r="C230" s="232"/>
      <c r="D230" s="226" t="s">
        <v>175</v>
      </c>
      <c r="E230" s="233" t="s">
        <v>20</v>
      </c>
      <c r="F230" s="234" t="s">
        <v>376</v>
      </c>
      <c r="G230" s="232"/>
      <c r="H230" s="233" t="s">
        <v>20</v>
      </c>
      <c r="I230" s="235"/>
      <c r="J230" s="232"/>
      <c r="K230" s="232"/>
      <c r="L230" s="236"/>
      <c r="M230" s="237"/>
      <c r="N230" s="238"/>
      <c r="O230" s="238"/>
      <c r="P230" s="238"/>
      <c r="Q230" s="238"/>
      <c r="R230" s="238"/>
      <c r="S230" s="238"/>
      <c r="T230" s="239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0" t="s">
        <v>175</v>
      </c>
      <c r="AU230" s="240" t="s">
        <v>85</v>
      </c>
      <c r="AV230" s="13" t="s">
        <v>22</v>
      </c>
      <c r="AW230" s="13" t="s">
        <v>39</v>
      </c>
      <c r="AX230" s="13" t="s">
        <v>77</v>
      </c>
      <c r="AY230" s="240" t="s">
        <v>164</v>
      </c>
    </row>
    <row r="231" s="14" customFormat="1">
      <c r="A231" s="14"/>
      <c r="B231" s="241"/>
      <c r="C231" s="242"/>
      <c r="D231" s="226" t="s">
        <v>175</v>
      </c>
      <c r="E231" s="243" t="s">
        <v>20</v>
      </c>
      <c r="F231" s="244" t="s">
        <v>1708</v>
      </c>
      <c r="G231" s="242"/>
      <c r="H231" s="245">
        <v>485</v>
      </c>
      <c r="I231" s="246"/>
      <c r="J231" s="242"/>
      <c r="K231" s="242"/>
      <c r="L231" s="247"/>
      <c r="M231" s="248"/>
      <c r="N231" s="249"/>
      <c r="O231" s="249"/>
      <c r="P231" s="249"/>
      <c r="Q231" s="249"/>
      <c r="R231" s="249"/>
      <c r="S231" s="249"/>
      <c r="T231" s="250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1" t="s">
        <v>175</v>
      </c>
      <c r="AU231" s="251" t="s">
        <v>85</v>
      </c>
      <c r="AV231" s="14" t="s">
        <v>85</v>
      </c>
      <c r="AW231" s="14" t="s">
        <v>39</v>
      </c>
      <c r="AX231" s="14" t="s">
        <v>22</v>
      </c>
      <c r="AY231" s="251" t="s">
        <v>164</v>
      </c>
    </row>
    <row r="232" s="2" customFormat="1" ht="14.4" customHeight="1">
      <c r="A232" s="39"/>
      <c r="B232" s="40"/>
      <c r="C232" s="213" t="s">
        <v>358</v>
      </c>
      <c r="D232" s="213" t="s">
        <v>166</v>
      </c>
      <c r="E232" s="214" t="s">
        <v>378</v>
      </c>
      <c r="F232" s="215" t="s">
        <v>379</v>
      </c>
      <c r="G232" s="216" t="s">
        <v>169</v>
      </c>
      <c r="H232" s="217">
        <v>28</v>
      </c>
      <c r="I232" s="218"/>
      <c r="J232" s="219">
        <f>ROUND(I232*H232,2)</f>
        <v>0</v>
      </c>
      <c r="K232" s="215" t="s">
        <v>170</v>
      </c>
      <c r="L232" s="45"/>
      <c r="M232" s="220" t="s">
        <v>20</v>
      </c>
      <c r="N232" s="221" t="s">
        <v>48</v>
      </c>
      <c r="O232" s="85"/>
      <c r="P232" s="222">
        <f>O232*H232</f>
        <v>0</v>
      </c>
      <c r="Q232" s="222">
        <v>0</v>
      </c>
      <c r="R232" s="222">
        <f>Q232*H232</f>
        <v>0</v>
      </c>
      <c r="S232" s="222">
        <v>0</v>
      </c>
      <c r="T232" s="223">
        <f>S232*H232</f>
        <v>0</v>
      </c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R232" s="224" t="s">
        <v>171</v>
      </c>
      <c r="AT232" s="224" t="s">
        <v>166</v>
      </c>
      <c r="AU232" s="224" t="s">
        <v>85</v>
      </c>
      <c r="AY232" s="18" t="s">
        <v>164</v>
      </c>
      <c r="BE232" s="225">
        <f>IF(N232="základní",J232,0)</f>
        <v>0</v>
      </c>
      <c r="BF232" s="225">
        <f>IF(N232="snížená",J232,0)</f>
        <v>0</v>
      </c>
      <c r="BG232" s="225">
        <f>IF(N232="zákl. přenesená",J232,0)</f>
        <v>0</v>
      </c>
      <c r="BH232" s="225">
        <f>IF(N232="sníž. přenesená",J232,0)</f>
        <v>0</v>
      </c>
      <c r="BI232" s="225">
        <f>IF(N232="nulová",J232,0)</f>
        <v>0</v>
      </c>
      <c r="BJ232" s="18" t="s">
        <v>22</v>
      </c>
      <c r="BK232" s="225">
        <f>ROUND(I232*H232,2)</f>
        <v>0</v>
      </c>
      <c r="BL232" s="18" t="s">
        <v>171</v>
      </c>
      <c r="BM232" s="224" t="s">
        <v>1721</v>
      </c>
    </row>
    <row r="233" s="2" customFormat="1">
      <c r="A233" s="39"/>
      <c r="B233" s="40"/>
      <c r="C233" s="41"/>
      <c r="D233" s="226" t="s">
        <v>173</v>
      </c>
      <c r="E233" s="41"/>
      <c r="F233" s="227" t="s">
        <v>381</v>
      </c>
      <c r="G233" s="41"/>
      <c r="H233" s="41"/>
      <c r="I233" s="228"/>
      <c r="J233" s="41"/>
      <c r="K233" s="41"/>
      <c r="L233" s="45"/>
      <c r="M233" s="229"/>
      <c r="N233" s="230"/>
      <c r="O233" s="85"/>
      <c r="P233" s="85"/>
      <c r="Q233" s="85"/>
      <c r="R233" s="85"/>
      <c r="S233" s="85"/>
      <c r="T233" s="86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T233" s="18" t="s">
        <v>173</v>
      </c>
      <c r="AU233" s="18" t="s">
        <v>85</v>
      </c>
    </row>
    <row r="234" s="13" customFormat="1">
      <c r="A234" s="13"/>
      <c r="B234" s="231"/>
      <c r="C234" s="232"/>
      <c r="D234" s="226" t="s">
        <v>175</v>
      </c>
      <c r="E234" s="233" t="s">
        <v>20</v>
      </c>
      <c r="F234" s="234" t="s">
        <v>326</v>
      </c>
      <c r="G234" s="232"/>
      <c r="H234" s="233" t="s">
        <v>20</v>
      </c>
      <c r="I234" s="235"/>
      <c r="J234" s="232"/>
      <c r="K234" s="232"/>
      <c r="L234" s="236"/>
      <c r="M234" s="237"/>
      <c r="N234" s="238"/>
      <c r="O234" s="238"/>
      <c r="P234" s="238"/>
      <c r="Q234" s="238"/>
      <c r="R234" s="238"/>
      <c r="S234" s="238"/>
      <c r="T234" s="239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0" t="s">
        <v>175</v>
      </c>
      <c r="AU234" s="240" t="s">
        <v>85</v>
      </c>
      <c r="AV234" s="13" t="s">
        <v>22</v>
      </c>
      <c r="AW234" s="13" t="s">
        <v>39</v>
      </c>
      <c r="AX234" s="13" t="s">
        <v>77</v>
      </c>
      <c r="AY234" s="240" t="s">
        <v>164</v>
      </c>
    </row>
    <row r="235" s="13" customFormat="1">
      <c r="A235" s="13"/>
      <c r="B235" s="231"/>
      <c r="C235" s="232"/>
      <c r="D235" s="226" t="s">
        <v>175</v>
      </c>
      <c r="E235" s="233" t="s">
        <v>20</v>
      </c>
      <c r="F235" s="234" t="s">
        <v>327</v>
      </c>
      <c r="G235" s="232"/>
      <c r="H235" s="233" t="s">
        <v>20</v>
      </c>
      <c r="I235" s="235"/>
      <c r="J235" s="232"/>
      <c r="K235" s="232"/>
      <c r="L235" s="236"/>
      <c r="M235" s="237"/>
      <c r="N235" s="238"/>
      <c r="O235" s="238"/>
      <c r="P235" s="238"/>
      <c r="Q235" s="238"/>
      <c r="R235" s="238"/>
      <c r="S235" s="238"/>
      <c r="T235" s="239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0" t="s">
        <v>175</v>
      </c>
      <c r="AU235" s="240" t="s">
        <v>85</v>
      </c>
      <c r="AV235" s="13" t="s">
        <v>22</v>
      </c>
      <c r="AW235" s="13" t="s">
        <v>39</v>
      </c>
      <c r="AX235" s="13" t="s">
        <v>77</v>
      </c>
      <c r="AY235" s="240" t="s">
        <v>164</v>
      </c>
    </row>
    <row r="236" s="14" customFormat="1">
      <c r="A236" s="14"/>
      <c r="B236" s="241"/>
      <c r="C236" s="242"/>
      <c r="D236" s="226" t="s">
        <v>175</v>
      </c>
      <c r="E236" s="243" t="s">
        <v>20</v>
      </c>
      <c r="F236" s="244" t="s">
        <v>1704</v>
      </c>
      <c r="G236" s="242"/>
      <c r="H236" s="245">
        <v>28</v>
      </c>
      <c r="I236" s="246"/>
      <c r="J236" s="242"/>
      <c r="K236" s="242"/>
      <c r="L236" s="247"/>
      <c r="M236" s="248"/>
      <c r="N236" s="249"/>
      <c r="O236" s="249"/>
      <c r="P236" s="249"/>
      <c r="Q236" s="249"/>
      <c r="R236" s="249"/>
      <c r="S236" s="249"/>
      <c r="T236" s="250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1" t="s">
        <v>175</v>
      </c>
      <c r="AU236" s="251" t="s">
        <v>85</v>
      </c>
      <c r="AV236" s="14" t="s">
        <v>85</v>
      </c>
      <c r="AW236" s="14" t="s">
        <v>39</v>
      </c>
      <c r="AX236" s="14" t="s">
        <v>22</v>
      </c>
      <c r="AY236" s="251" t="s">
        <v>164</v>
      </c>
    </row>
    <row r="237" s="2" customFormat="1" ht="14.4" customHeight="1">
      <c r="A237" s="39"/>
      <c r="B237" s="40"/>
      <c r="C237" s="213" t="s">
        <v>364</v>
      </c>
      <c r="D237" s="213" t="s">
        <v>166</v>
      </c>
      <c r="E237" s="214" t="s">
        <v>383</v>
      </c>
      <c r="F237" s="215" t="s">
        <v>384</v>
      </c>
      <c r="G237" s="216" t="s">
        <v>169</v>
      </c>
      <c r="H237" s="217">
        <v>5110</v>
      </c>
      <c r="I237" s="218"/>
      <c r="J237" s="219">
        <f>ROUND(I237*H237,2)</f>
        <v>0</v>
      </c>
      <c r="K237" s="215" t="s">
        <v>170</v>
      </c>
      <c r="L237" s="45"/>
      <c r="M237" s="220" t="s">
        <v>20</v>
      </c>
      <c r="N237" s="221" t="s">
        <v>48</v>
      </c>
      <c r="O237" s="85"/>
      <c r="P237" s="222">
        <f>O237*H237</f>
        <v>0</v>
      </c>
      <c r="Q237" s="222">
        <v>0</v>
      </c>
      <c r="R237" s="222">
        <f>Q237*H237</f>
        <v>0</v>
      </c>
      <c r="S237" s="222">
        <v>0</v>
      </c>
      <c r="T237" s="223">
        <f>S237*H237</f>
        <v>0</v>
      </c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R237" s="224" t="s">
        <v>171</v>
      </c>
      <c r="AT237" s="224" t="s">
        <v>166</v>
      </c>
      <c r="AU237" s="224" t="s">
        <v>85</v>
      </c>
      <c r="AY237" s="18" t="s">
        <v>164</v>
      </c>
      <c r="BE237" s="225">
        <f>IF(N237="základní",J237,0)</f>
        <v>0</v>
      </c>
      <c r="BF237" s="225">
        <f>IF(N237="snížená",J237,0)</f>
        <v>0</v>
      </c>
      <c r="BG237" s="225">
        <f>IF(N237="zákl. přenesená",J237,0)</f>
        <v>0</v>
      </c>
      <c r="BH237" s="225">
        <f>IF(N237="sníž. přenesená",J237,0)</f>
        <v>0</v>
      </c>
      <c r="BI237" s="225">
        <f>IF(N237="nulová",J237,0)</f>
        <v>0</v>
      </c>
      <c r="BJ237" s="18" t="s">
        <v>22</v>
      </c>
      <c r="BK237" s="225">
        <f>ROUND(I237*H237,2)</f>
        <v>0</v>
      </c>
      <c r="BL237" s="18" t="s">
        <v>171</v>
      </c>
      <c r="BM237" s="224" t="s">
        <v>1722</v>
      </c>
    </row>
    <row r="238" s="2" customFormat="1">
      <c r="A238" s="39"/>
      <c r="B238" s="40"/>
      <c r="C238" s="41"/>
      <c r="D238" s="226" t="s">
        <v>173</v>
      </c>
      <c r="E238" s="41"/>
      <c r="F238" s="227" t="s">
        <v>386</v>
      </c>
      <c r="G238" s="41"/>
      <c r="H238" s="41"/>
      <c r="I238" s="228"/>
      <c r="J238" s="41"/>
      <c r="K238" s="41"/>
      <c r="L238" s="45"/>
      <c r="M238" s="229"/>
      <c r="N238" s="230"/>
      <c r="O238" s="85"/>
      <c r="P238" s="85"/>
      <c r="Q238" s="85"/>
      <c r="R238" s="85"/>
      <c r="S238" s="85"/>
      <c r="T238" s="86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T238" s="18" t="s">
        <v>173</v>
      </c>
      <c r="AU238" s="18" t="s">
        <v>85</v>
      </c>
    </row>
    <row r="239" s="13" customFormat="1">
      <c r="A239" s="13"/>
      <c r="B239" s="231"/>
      <c r="C239" s="232"/>
      <c r="D239" s="226" t="s">
        <v>175</v>
      </c>
      <c r="E239" s="233" t="s">
        <v>20</v>
      </c>
      <c r="F239" s="234" t="s">
        <v>1723</v>
      </c>
      <c r="G239" s="232"/>
      <c r="H239" s="233" t="s">
        <v>20</v>
      </c>
      <c r="I239" s="235"/>
      <c r="J239" s="232"/>
      <c r="K239" s="232"/>
      <c r="L239" s="236"/>
      <c r="M239" s="237"/>
      <c r="N239" s="238"/>
      <c r="O239" s="238"/>
      <c r="P239" s="238"/>
      <c r="Q239" s="238"/>
      <c r="R239" s="238"/>
      <c r="S239" s="238"/>
      <c r="T239" s="239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0" t="s">
        <v>175</v>
      </c>
      <c r="AU239" s="240" t="s">
        <v>85</v>
      </c>
      <c r="AV239" s="13" t="s">
        <v>22</v>
      </c>
      <c r="AW239" s="13" t="s">
        <v>39</v>
      </c>
      <c r="AX239" s="13" t="s">
        <v>77</v>
      </c>
      <c r="AY239" s="240" t="s">
        <v>164</v>
      </c>
    </row>
    <row r="240" s="14" customFormat="1">
      <c r="A240" s="14"/>
      <c r="B240" s="241"/>
      <c r="C240" s="242"/>
      <c r="D240" s="226" t="s">
        <v>175</v>
      </c>
      <c r="E240" s="243" t="s">
        <v>20</v>
      </c>
      <c r="F240" s="244" t="s">
        <v>1724</v>
      </c>
      <c r="G240" s="242"/>
      <c r="H240" s="245">
        <v>5110</v>
      </c>
      <c r="I240" s="246"/>
      <c r="J240" s="242"/>
      <c r="K240" s="242"/>
      <c r="L240" s="247"/>
      <c r="M240" s="248"/>
      <c r="N240" s="249"/>
      <c r="O240" s="249"/>
      <c r="P240" s="249"/>
      <c r="Q240" s="249"/>
      <c r="R240" s="249"/>
      <c r="S240" s="249"/>
      <c r="T240" s="250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1" t="s">
        <v>175</v>
      </c>
      <c r="AU240" s="251" t="s">
        <v>85</v>
      </c>
      <c r="AV240" s="14" t="s">
        <v>85</v>
      </c>
      <c r="AW240" s="14" t="s">
        <v>39</v>
      </c>
      <c r="AX240" s="14" t="s">
        <v>22</v>
      </c>
      <c r="AY240" s="251" t="s">
        <v>164</v>
      </c>
    </row>
    <row r="241" s="2" customFormat="1" ht="14.4" customHeight="1">
      <c r="A241" s="39"/>
      <c r="B241" s="40"/>
      <c r="C241" s="263" t="s">
        <v>371</v>
      </c>
      <c r="D241" s="263" t="s">
        <v>270</v>
      </c>
      <c r="E241" s="264" t="s">
        <v>390</v>
      </c>
      <c r="F241" s="265" t="s">
        <v>391</v>
      </c>
      <c r="G241" s="266" t="s">
        <v>392</v>
      </c>
      <c r="H241" s="267">
        <v>2</v>
      </c>
      <c r="I241" s="268"/>
      <c r="J241" s="269">
        <f>ROUND(I241*H241,2)</f>
        <v>0</v>
      </c>
      <c r="K241" s="265" t="s">
        <v>170</v>
      </c>
      <c r="L241" s="270"/>
      <c r="M241" s="271" t="s">
        <v>20</v>
      </c>
      <c r="N241" s="272" t="s">
        <v>48</v>
      </c>
      <c r="O241" s="85"/>
      <c r="P241" s="222">
        <f>O241*H241</f>
        <v>0</v>
      </c>
      <c r="Q241" s="222">
        <v>0.001</v>
      </c>
      <c r="R241" s="222">
        <f>Q241*H241</f>
        <v>0.002</v>
      </c>
      <c r="S241" s="222">
        <v>0</v>
      </c>
      <c r="T241" s="223">
        <f>S241*H241</f>
        <v>0</v>
      </c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R241" s="224" t="s">
        <v>226</v>
      </c>
      <c r="AT241" s="224" t="s">
        <v>270</v>
      </c>
      <c r="AU241" s="224" t="s">
        <v>85</v>
      </c>
      <c r="AY241" s="18" t="s">
        <v>164</v>
      </c>
      <c r="BE241" s="225">
        <f>IF(N241="základní",J241,0)</f>
        <v>0</v>
      </c>
      <c r="BF241" s="225">
        <f>IF(N241="snížená",J241,0)</f>
        <v>0</v>
      </c>
      <c r="BG241" s="225">
        <f>IF(N241="zákl. přenesená",J241,0)</f>
        <v>0</v>
      </c>
      <c r="BH241" s="225">
        <f>IF(N241="sníž. přenesená",J241,0)</f>
        <v>0</v>
      </c>
      <c r="BI241" s="225">
        <f>IF(N241="nulová",J241,0)</f>
        <v>0</v>
      </c>
      <c r="BJ241" s="18" t="s">
        <v>22</v>
      </c>
      <c r="BK241" s="225">
        <f>ROUND(I241*H241,2)</f>
        <v>0</v>
      </c>
      <c r="BL241" s="18" t="s">
        <v>171</v>
      </c>
      <c r="BM241" s="224" t="s">
        <v>1725</v>
      </c>
    </row>
    <row r="242" s="2" customFormat="1">
      <c r="A242" s="39"/>
      <c r="B242" s="40"/>
      <c r="C242" s="41"/>
      <c r="D242" s="226" t="s">
        <v>173</v>
      </c>
      <c r="E242" s="41"/>
      <c r="F242" s="227" t="s">
        <v>391</v>
      </c>
      <c r="G242" s="41"/>
      <c r="H242" s="41"/>
      <c r="I242" s="228"/>
      <c r="J242" s="41"/>
      <c r="K242" s="41"/>
      <c r="L242" s="45"/>
      <c r="M242" s="229"/>
      <c r="N242" s="230"/>
      <c r="O242" s="85"/>
      <c r="P242" s="85"/>
      <c r="Q242" s="85"/>
      <c r="R242" s="85"/>
      <c r="S242" s="85"/>
      <c r="T242" s="86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T242" s="18" t="s">
        <v>173</v>
      </c>
      <c r="AU242" s="18" t="s">
        <v>85</v>
      </c>
    </row>
    <row r="243" s="13" customFormat="1">
      <c r="A243" s="13"/>
      <c r="B243" s="231"/>
      <c r="C243" s="232"/>
      <c r="D243" s="226" t="s">
        <v>175</v>
      </c>
      <c r="E243" s="233" t="s">
        <v>20</v>
      </c>
      <c r="F243" s="234" t="s">
        <v>1723</v>
      </c>
      <c r="G243" s="232"/>
      <c r="H243" s="233" t="s">
        <v>20</v>
      </c>
      <c r="I243" s="235"/>
      <c r="J243" s="232"/>
      <c r="K243" s="232"/>
      <c r="L243" s="236"/>
      <c r="M243" s="237"/>
      <c r="N243" s="238"/>
      <c r="O243" s="238"/>
      <c r="P243" s="238"/>
      <c r="Q243" s="238"/>
      <c r="R243" s="238"/>
      <c r="S243" s="238"/>
      <c r="T243" s="239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0" t="s">
        <v>175</v>
      </c>
      <c r="AU243" s="240" t="s">
        <v>85</v>
      </c>
      <c r="AV243" s="13" t="s">
        <v>22</v>
      </c>
      <c r="AW243" s="13" t="s">
        <v>39</v>
      </c>
      <c r="AX243" s="13" t="s">
        <v>77</v>
      </c>
      <c r="AY243" s="240" t="s">
        <v>164</v>
      </c>
    </row>
    <row r="244" s="14" customFormat="1">
      <c r="A244" s="14"/>
      <c r="B244" s="241"/>
      <c r="C244" s="242"/>
      <c r="D244" s="226" t="s">
        <v>175</v>
      </c>
      <c r="E244" s="243" t="s">
        <v>20</v>
      </c>
      <c r="F244" s="244" t="s">
        <v>1726</v>
      </c>
      <c r="G244" s="242"/>
      <c r="H244" s="245">
        <v>1.5329999999999999</v>
      </c>
      <c r="I244" s="246"/>
      <c r="J244" s="242"/>
      <c r="K244" s="242"/>
      <c r="L244" s="247"/>
      <c r="M244" s="248"/>
      <c r="N244" s="249"/>
      <c r="O244" s="249"/>
      <c r="P244" s="249"/>
      <c r="Q244" s="249"/>
      <c r="R244" s="249"/>
      <c r="S244" s="249"/>
      <c r="T244" s="250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1" t="s">
        <v>175</v>
      </c>
      <c r="AU244" s="251" t="s">
        <v>85</v>
      </c>
      <c r="AV244" s="14" t="s">
        <v>85</v>
      </c>
      <c r="AW244" s="14" t="s">
        <v>39</v>
      </c>
      <c r="AX244" s="14" t="s">
        <v>77</v>
      </c>
      <c r="AY244" s="251" t="s">
        <v>164</v>
      </c>
    </row>
    <row r="245" s="13" customFormat="1">
      <c r="A245" s="13"/>
      <c r="B245" s="231"/>
      <c r="C245" s="232"/>
      <c r="D245" s="226" t="s">
        <v>175</v>
      </c>
      <c r="E245" s="233" t="s">
        <v>20</v>
      </c>
      <c r="F245" s="234" t="s">
        <v>395</v>
      </c>
      <c r="G245" s="232"/>
      <c r="H245" s="233" t="s">
        <v>20</v>
      </c>
      <c r="I245" s="235"/>
      <c r="J245" s="232"/>
      <c r="K245" s="232"/>
      <c r="L245" s="236"/>
      <c r="M245" s="237"/>
      <c r="N245" s="238"/>
      <c r="O245" s="238"/>
      <c r="P245" s="238"/>
      <c r="Q245" s="238"/>
      <c r="R245" s="238"/>
      <c r="S245" s="238"/>
      <c r="T245" s="239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40" t="s">
        <v>175</v>
      </c>
      <c r="AU245" s="240" t="s">
        <v>85</v>
      </c>
      <c r="AV245" s="13" t="s">
        <v>22</v>
      </c>
      <c r="AW245" s="13" t="s">
        <v>39</v>
      </c>
      <c r="AX245" s="13" t="s">
        <v>77</v>
      </c>
      <c r="AY245" s="240" t="s">
        <v>164</v>
      </c>
    </row>
    <row r="246" s="14" customFormat="1">
      <c r="A246" s="14"/>
      <c r="B246" s="241"/>
      <c r="C246" s="242"/>
      <c r="D246" s="226" t="s">
        <v>175</v>
      </c>
      <c r="E246" s="243" t="s">
        <v>20</v>
      </c>
      <c r="F246" s="244" t="s">
        <v>1727</v>
      </c>
      <c r="G246" s="242"/>
      <c r="H246" s="245">
        <v>0.46700000000000003</v>
      </c>
      <c r="I246" s="246"/>
      <c r="J246" s="242"/>
      <c r="K246" s="242"/>
      <c r="L246" s="247"/>
      <c r="M246" s="248"/>
      <c r="N246" s="249"/>
      <c r="O246" s="249"/>
      <c r="P246" s="249"/>
      <c r="Q246" s="249"/>
      <c r="R246" s="249"/>
      <c r="S246" s="249"/>
      <c r="T246" s="250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1" t="s">
        <v>175</v>
      </c>
      <c r="AU246" s="251" t="s">
        <v>85</v>
      </c>
      <c r="AV246" s="14" t="s">
        <v>85</v>
      </c>
      <c r="AW246" s="14" t="s">
        <v>39</v>
      </c>
      <c r="AX246" s="14" t="s">
        <v>77</v>
      </c>
      <c r="AY246" s="251" t="s">
        <v>164</v>
      </c>
    </row>
    <row r="247" s="15" customFormat="1">
      <c r="A247" s="15"/>
      <c r="B247" s="252"/>
      <c r="C247" s="253"/>
      <c r="D247" s="226" t="s">
        <v>175</v>
      </c>
      <c r="E247" s="254" t="s">
        <v>20</v>
      </c>
      <c r="F247" s="255" t="s">
        <v>225</v>
      </c>
      <c r="G247" s="253"/>
      <c r="H247" s="256">
        <v>2</v>
      </c>
      <c r="I247" s="257"/>
      <c r="J247" s="253"/>
      <c r="K247" s="253"/>
      <c r="L247" s="258"/>
      <c r="M247" s="259"/>
      <c r="N247" s="260"/>
      <c r="O247" s="260"/>
      <c r="P247" s="260"/>
      <c r="Q247" s="260"/>
      <c r="R247" s="260"/>
      <c r="S247" s="260"/>
      <c r="T247" s="261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T247" s="262" t="s">
        <v>175</v>
      </c>
      <c r="AU247" s="262" t="s">
        <v>85</v>
      </c>
      <c r="AV247" s="15" t="s">
        <v>171</v>
      </c>
      <c r="AW247" s="15" t="s">
        <v>39</v>
      </c>
      <c r="AX247" s="15" t="s">
        <v>22</v>
      </c>
      <c r="AY247" s="262" t="s">
        <v>164</v>
      </c>
    </row>
    <row r="248" s="12" customFormat="1" ht="22.8" customHeight="1">
      <c r="A248" s="12"/>
      <c r="B248" s="197"/>
      <c r="C248" s="198"/>
      <c r="D248" s="199" t="s">
        <v>76</v>
      </c>
      <c r="E248" s="211" t="s">
        <v>85</v>
      </c>
      <c r="F248" s="211" t="s">
        <v>397</v>
      </c>
      <c r="G248" s="198"/>
      <c r="H248" s="198"/>
      <c r="I248" s="201"/>
      <c r="J248" s="212">
        <f>BK248</f>
        <v>0</v>
      </c>
      <c r="K248" s="198"/>
      <c r="L248" s="203"/>
      <c r="M248" s="204"/>
      <c r="N248" s="205"/>
      <c r="O248" s="205"/>
      <c r="P248" s="206">
        <f>SUM(P249:P272)</f>
        <v>0</v>
      </c>
      <c r="Q248" s="205"/>
      <c r="R248" s="206">
        <f>SUM(R249:R272)</f>
        <v>1163.144</v>
      </c>
      <c r="S248" s="205"/>
      <c r="T248" s="207">
        <f>SUM(T249:T272)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08" t="s">
        <v>22</v>
      </c>
      <c r="AT248" s="209" t="s">
        <v>76</v>
      </c>
      <c r="AU248" s="209" t="s">
        <v>22</v>
      </c>
      <c r="AY248" s="208" t="s">
        <v>164</v>
      </c>
      <c r="BK248" s="210">
        <f>SUM(BK249:BK272)</f>
        <v>0</v>
      </c>
    </row>
    <row r="249" s="2" customFormat="1" ht="14.4" customHeight="1">
      <c r="A249" s="39"/>
      <c r="B249" s="40"/>
      <c r="C249" s="213" t="s">
        <v>377</v>
      </c>
      <c r="D249" s="213" t="s">
        <v>166</v>
      </c>
      <c r="E249" s="214" t="s">
        <v>399</v>
      </c>
      <c r="F249" s="215" t="s">
        <v>400</v>
      </c>
      <c r="G249" s="216" t="s">
        <v>401</v>
      </c>
      <c r="H249" s="217">
        <v>725</v>
      </c>
      <c r="I249" s="218"/>
      <c r="J249" s="219">
        <f>ROUND(I249*H249,2)</f>
        <v>0</v>
      </c>
      <c r="K249" s="215" t="s">
        <v>170</v>
      </c>
      <c r="L249" s="45"/>
      <c r="M249" s="220" t="s">
        <v>20</v>
      </c>
      <c r="N249" s="221" t="s">
        <v>48</v>
      </c>
      <c r="O249" s="85"/>
      <c r="P249" s="222">
        <f>O249*H249</f>
        <v>0</v>
      </c>
      <c r="Q249" s="222">
        <v>0.00048000000000000001</v>
      </c>
      <c r="R249" s="222">
        <f>Q249*H249</f>
        <v>0.34800000000000003</v>
      </c>
      <c r="S249" s="222">
        <v>0</v>
      </c>
      <c r="T249" s="223">
        <f>S249*H249</f>
        <v>0</v>
      </c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R249" s="224" t="s">
        <v>171</v>
      </c>
      <c r="AT249" s="224" t="s">
        <v>166</v>
      </c>
      <c r="AU249" s="224" t="s">
        <v>85</v>
      </c>
      <c r="AY249" s="18" t="s">
        <v>164</v>
      </c>
      <c r="BE249" s="225">
        <f>IF(N249="základní",J249,0)</f>
        <v>0</v>
      </c>
      <c r="BF249" s="225">
        <f>IF(N249="snížená",J249,0)</f>
        <v>0</v>
      </c>
      <c r="BG249" s="225">
        <f>IF(N249="zákl. přenesená",J249,0)</f>
        <v>0</v>
      </c>
      <c r="BH249" s="225">
        <f>IF(N249="sníž. přenesená",J249,0)</f>
        <v>0</v>
      </c>
      <c r="BI249" s="225">
        <f>IF(N249="nulová",J249,0)</f>
        <v>0</v>
      </c>
      <c r="BJ249" s="18" t="s">
        <v>22</v>
      </c>
      <c r="BK249" s="225">
        <f>ROUND(I249*H249,2)</f>
        <v>0</v>
      </c>
      <c r="BL249" s="18" t="s">
        <v>171</v>
      </c>
      <c r="BM249" s="224" t="s">
        <v>1728</v>
      </c>
    </row>
    <row r="250" s="2" customFormat="1">
      <c r="A250" s="39"/>
      <c r="B250" s="40"/>
      <c r="C250" s="41"/>
      <c r="D250" s="226" t="s">
        <v>173</v>
      </c>
      <c r="E250" s="41"/>
      <c r="F250" s="227" t="s">
        <v>403</v>
      </c>
      <c r="G250" s="41"/>
      <c r="H250" s="41"/>
      <c r="I250" s="228"/>
      <c r="J250" s="41"/>
      <c r="K250" s="41"/>
      <c r="L250" s="45"/>
      <c r="M250" s="229"/>
      <c r="N250" s="230"/>
      <c r="O250" s="85"/>
      <c r="P250" s="85"/>
      <c r="Q250" s="85"/>
      <c r="R250" s="85"/>
      <c r="S250" s="85"/>
      <c r="T250" s="86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T250" s="18" t="s">
        <v>173</v>
      </c>
      <c r="AU250" s="18" t="s">
        <v>85</v>
      </c>
    </row>
    <row r="251" s="13" customFormat="1">
      <c r="A251" s="13"/>
      <c r="B251" s="231"/>
      <c r="C251" s="232"/>
      <c r="D251" s="226" t="s">
        <v>175</v>
      </c>
      <c r="E251" s="233" t="s">
        <v>20</v>
      </c>
      <c r="F251" s="234" t="s">
        <v>1729</v>
      </c>
      <c r="G251" s="232"/>
      <c r="H251" s="233" t="s">
        <v>20</v>
      </c>
      <c r="I251" s="235"/>
      <c r="J251" s="232"/>
      <c r="K251" s="232"/>
      <c r="L251" s="236"/>
      <c r="M251" s="237"/>
      <c r="N251" s="238"/>
      <c r="O251" s="238"/>
      <c r="P251" s="238"/>
      <c r="Q251" s="238"/>
      <c r="R251" s="238"/>
      <c r="S251" s="238"/>
      <c r="T251" s="239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0" t="s">
        <v>175</v>
      </c>
      <c r="AU251" s="240" t="s">
        <v>85</v>
      </c>
      <c r="AV251" s="13" t="s">
        <v>22</v>
      </c>
      <c r="AW251" s="13" t="s">
        <v>39</v>
      </c>
      <c r="AX251" s="13" t="s">
        <v>77</v>
      </c>
      <c r="AY251" s="240" t="s">
        <v>164</v>
      </c>
    </row>
    <row r="252" s="14" customFormat="1">
      <c r="A252" s="14"/>
      <c r="B252" s="241"/>
      <c r="C252" s="242"/>
      <c r="D252" s="226" t="s">
        <v>175</v>
      </c>
      <c r="E252" s="243" t="s">
        <v>20</v>
      </c>
      <c r="F252" s="244" t="s">
        <v>1730</v>
      </c>
      <c r="G252" s="242"/>
      <c r="H252" s="245">
        <v>725</v>
      </c>
      <c r="I252" s="246"/>
      <c r="J252" s="242"/>
      <c r="K252" s="242"/>
      <c r="L252" s="247"/>
      <c r="M252" s="248"/>
      <c r="N252" s="249"/>
      <c r="O252" s="249"/>
      <c r="P252" s="249"/>
      <c r="Q252" s="249"/>
      <c r="R252" s="249"/>
      <c r="S252" s="249"/>
      <c r="T252" s="250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1" t="s">
        <v>175</v>
      </c>
      <c r="AU252" s="251" t="s">
        <v>85</v>
      </c>
      <c r="AV252" s="14" t="s">
        <v>85</v>
      </c>
      <c r="AW252" s="14" t="s">
        <v>39</v>
      </c>
      <c r="AX252" s="14" t="s">
        <v>22</v>
      </c>
      <c r="AY252" s="251" t="s">
        <v>164</v>
      </c>
    </row>
    <row r="253" s="2" customFormat="1" ht="14.4" customHeight="1">
      <c r="A253" s="39"/>
      <c r="B253" s="40"/>
      <c r="C253" s="213" t="s">
        <v>382</v>
      </c>
      <c r="D253" s="213" t="s">
        <v>166</v>
      </c>
      <c r="E253" s="214" t="s">
        <v>407</v>
      </c>
      <c r="F253" s="215" t="s">
        <v>408</v>
      </c>
      <c r="G253" s="216" t="s">
        <v>401</v>
      </c>
      <c r="H253" s="217">
        <v>725</v>
      </c>
      <c r="I253" s="218"/>
      <c r="J253" s="219">
        <f>ROUND(I253*H253,2)</f>
        <v>0</v>
      </c>
      <c r="K253" s="215" t="s">
        <v>170</v>
      </c>
      <c r="L253" s="45"/>
      <c r="M253" s="220" t="s">
        <v>20</v>
      </c>
      <c r="N253" s="221" t="s">
        <v>48</v>
      </c>
      <c r="O253" s="85"/>
      <c r="P253" s="222">
        <f>O253*H253</f>
        <v>0</v>
      </c>
      <c r="Q253" s="222">
        <v>0</v>
      </c>
      <c r="R253" s="222">
        <f>Q253*H253</f>
        <v>0</v>
      </c>
      <c r="S253" s="222">
        <v>0</v>
      </c>
      <c r="T253" s="223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24" t="s">
        <v>171</v>
      </c>
      <c r="AT253" s="224" t="s">
        <v>166</v>
      </c>
      <c r="AU253" s="224" t="s">
        <v>85</v>
      </c>
      <c r="AY253" s="18" t="s">
        <v>164</v>
      </c>
      <c r="BE253" s="225">
        <f>IF(N253="základní",J253,0)</f>
        <v>0</v>
      </c>
      <c r="BF253" s="225">
        <f>IF(N253="snížená",J253,0)</f>
        <v>0</v>
      </c>
      <c r="BG253" s="225">
        <f>IF(N253="zákl. přenesená",J253,0)</f>
        <v>0</v>
      </c>
      <c r="BH253" s="225">
        <f>IF(N253="sníž. přenesená",J253,0)</f>
        <v>0</v>
      </c>
      <c r="BI253" s="225">
        <f>IF(N253="nulová",J253,0)</f>
        <v>0</v>
      </c>
      <c r="BJ253" s="18" t="s">
        <v>22</v>
      </c>
      <c r="BK253" s="225">
        <f>ROUND(I253*H253,2)</f>
        <v>0</v>
      </c>
      <c r="BL253" s="18" t="s">
        <v>171</v>
      </c>
      <c r="BM253" s="224" t="s">
        <v>1731</v>
      </c>
    </row>
    <row r="254" s="2" customFormat="1">
      <c r="A254" s="39"/>
      <c r="B254" s="40"/>
      <c r="C254" s="41"/>
      <c r="D254" s="226" t="s">
        <v>173</v>
      </c>
      <c r="E254" s="41"/>
      <c r="F254" s="227" t="s">
        <v>410</v>
      </c>
      <c r="G254" s="41"/>
      <c r="H254" s="41"/>
      <c r="I254" s="228"/>
      <c r="J254" s="41"/>
      <c r="K254" s="41"/>
      <c r="L254" s="45"/>
      <c r="M254" s="229"/>
      <c r="N254" s="230"/>
      <c r="O254" s="85"/>
      <c r="P254" s="85"/>
      <c r="Q254" s="85"/>
      <c r="R254" s="85"/>
      <c r="S254" s="85"/>
      <c r="T254" s="86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T254" s="18" t="s">
        <v>173</v>
      </c>
      <c r="AU254" s="18" t="s">
        <v>85</v>
      </c>
    </row>
    <row r="255" s="13" customFormat="1">
      <c r="A255" s="13"/>
      <c r="B255" s="231"/>
      <c r="C255" s="232"/>
      <c r="D255" s="226" t="s">
        <v>175</v>
      </c>
      <c r="E255" s="233" t="s">
        <v>20</v>
      </c>
      <c r="F255" s="234" t="s">
        <v>1729</v>
      </c>
      <c r="G255" s="232"/>
      <c r="H255" s="233" t="s">
        <v>20</v>
      </c>
      <c r="I255" s="235"/>
      <c r="J255" s="232"/>
      <c r="K255" s="232"/>
      <c r="L255" s="236"/>
      <c r="M255" s="237"/>
      <c r="N255" s="238"/>
      <c r="O255" s="238"/>
      <c r="P255" s="238"/>
      <c r="Q255" s="238"/>
      <c r="R255" s="238"/>
      <c r="S255" s="238"/>
      <c r="T255" s="239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0" t="s">
        <v>175</v>
      </c>
      <c r="AU255" s="240" t="s">
        <v>85</v>
      </c>
      <c r="AV255" s="13" t="s">
        <v>22</v>
      </c>
      <c r="AW255" s="13" t="s">
        <v>39</v>
      </c>
      <c r="AX255" s="13" t="s">
        <v>77</v>
      </c>
      <c r="AY255" s="240" t="s">
        <v>164</v>
      </c>
    </row>
    <row r="256" s="14" customFormat="1">
      <c r="A256" s="14"/>
      <c r="B256" s="241"/>
      <c r="C256" s="242"/>
      <c r="D256" s="226" t="s">
        <v>175</v>
      </c>
      <c r="E256" s="243" t="s">
        <v>20</v>
      </c>
      <c r="F256" s="244" t="s">
        <v>1730</v>
      </c>
      <c r="G256" s="242"/>
      <c r="H256" s="245">
        <v>725</v>
      </c>
      <c r="I256" s="246"/>
      <c r="J256" s="242"/>
      <c r="K256" s="242"/>
      <c r="L256" s="247"/>
      <c r="M256" s="248"/>
      <c r="N256" s="249"/>
      <c r="O256" s="249"/>
      <c r="P256" s="249"/>
      <c r="Q256" s="249"/>
      <c r="R256" s="249"/>
      <c r="S256" s="249"/>
      <c r="T256" s="250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1" t="s">
        <v>175</v>
      </c>
      <c r="AU256" s="251" t="s">
        <v>85</v>
      </c>
      <c r="AV256" s="14" t="s">
        <v>85</v>
      </c>
      <c r="AW256" s="14" t="s">
        <v>39</v>
      </c>
      <c r="AX256" s="14" t="s">
        <v>22</v>
      </c>
      <c r="AY256" s="251" t="s">
        <v>164</v>
      </c>
    </row>
    <row r="257" s="2" customFormat="1" ht="14.4" customHeight="1">
      <c r="A257" s="39"/>
      <c r="B257" s="40"/>
      <c r="C257" s="263" t="s">
        <v>389</v>
      </c>
      <c r="D257" s="263" t="s">
        <v>270</v>
      </c>
      <c r="E257" s="264" t="s">
        <v>412</v>
      </c>
      <c r="F257" s="265" t="s">
        <v>413</v>
      </c>
      <c r="G257" s="266" t="s">
        <v>273</v>
      </c>
      <c r="H257" s="267">
        <v>427.35000000000002</v>
      </c>
      <c r="I257" s="268"/>
      <c r="J257" s="269">
        <f>ROUND(I257*H257,2)</f>
        <v>0</v>
      </c>
      <c r="K257" s="265" t="s">
        <v>170</v>
      </c>
      <c r="L257" s="270"/>
      <c r="M257" s="271" t="s">
        <v>20</v>
      </c>
      <c r="N257" s="272" t="s">
        <v>48</v>
      </c>
      <c r="O257" s="85"/>
      <c r="P257" s="222">
        <f>O257*H257</f>
        <v>0</v>
      </c>
      <c r="Q257" s="222">
        <v>1</v>
      </c>
      <c r="R257" s="222">
        <f>Q257*H257</f>
        <v>427.35000000000002</v>
      </c>
      <c r="S257" s="222">
        <v>0</v>
      </c>
      <c r="T257" s="223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24" t="s">
        <v>226</v>
      </c>
      <c r="AT257" s="224" t="s">
        <v>270</v>
      </c>
      <c r="AU257" s="224" t="s">
        <v>85</v>
      </c>
      <c r="AY257" s="18" t="s">
        <v>164</v>
      </c>
      <c r="BE257" s="225">
        <f>IF(N257="základní",J257,0)</f>
        <v>0</v>
      </c>
      <c r="BF257" s="225">
        <f>IF(N257="snížená",J257,0)</f>
        <v>0</v>
      </c>
      <c r="BG257" s="225">
        <f>IF(N257="zákl. přenesená",J257,0)</f>
        <v>0</v>
      </c>
      <c r="BH257" s="225">
        <f>IF(N257="sníž. přenesená",J257,0)</f>
        <v>0</v>
      </c>
      <c r="BI257" s="225">
        <f>IF(N257="nulová",J257,0)</f>
        <v>0</v>
      </c>
      <c r="BJ257" s="18" t="s">
        <v>22</v>
      </c>
      <c r="BK257" s="225">
        <f>ROUND(I257*H257,2)</f>
        <v>0</v>
      </c>
      <c r="BL257" s="18" t="s">
        <v>171</v>
      </c>
      <c r="BM257" s="224" t="s">
        <v>1732</v>
      </c>
    </row>
    <row r="258" s="2" customFormat="1">
      <c r="A258" s="39"/>
      <c r="B258" s="40"/>
      <c r="C258" s="41"/>
      <c r="D258" s="226" t="s">
        <v>173</v>
      </c>
      <c r="E258" s="41"/>
      <c r="F258" s="227" t="s">
        <v>413</v>
      </c>
      <c r="G258" s="41"/>
      <c r="H258" s="41"/>
      <c r="I258" s="228"/>
      <c r="J258" s="41"/>
      <c r="K258" s="41"/>
      <c r="L258" s="45"/>
      <c r="M258" s="229"/>
      <c r="N258" s="230"/>
      <c r="O258" s="85"/>
      <c r="P258" s="85"/>
      <c r="Q258" s="85"/>
      <c r="R258" s="85"/>
      <c r="S258" s="85"/>
      <c r="T258" s="86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T258" s="18" t="s">
        <v>173</v>
      </c>
      <c r="AU258" s="18" t="s">
        <v>85</v>
      </c>
    </row>
    <row r="259" s="13" customFormat="1">
      <c r="A259" s="13"/>
      <c r="B259" s="231"/>
      <c r="C259" s="232"/>
      <c r="D259" s="226" t="s">
        <v>175</v>
      </c>
      <c r="E259" s="233" t="s">
        <v>20</v>
      </c>
      <c r="F259" s="234" t="s">
        <v>1733</v>
      </c>
      <c r="G259" s="232"/>
      <c r="H259" s="233" t="s">
        <v>20</v>
      </c>
      <c r="I259" s="235"/>
      <c r="J259" s="232"/>
      <c r="K259" s="232"/>
      <c r="L259" s="236"/>
      <c r="M259" s="237"/>
      <c r="N259" s="238"/>
      <c r="O259" s="238"/>
      <c r="P259" s="238"/>
      <c r="Q259" s="238"/>
      <c r="R259" s="238"/>
      <c r="S259" s="238"/>
      <c r="T259" s="239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0" t="s">
        <v>175</v>
      </c>
      <c r="AU259" s="240" t="s">
        <v>85</v>
      </c>
      <c r="AV259" s="13" t="s">
        <v>22</v>
      </c>
      <c r="AW259" s="13" t="s">
        <v>39</v>
      </c>
      <c r="AX259" s="13" t="s">
        <v>77</v>
      </c>
      <c r="AY259" s="240" t="s">
        <v>164</v>
      </c>
    </row>
    <row r="260" s="14" customFormat="1">
      <c r="A260" s="14"/>
      <c r="B260" s="241"/>
      <c r="C260" s="242"/>
      <c r="D260" s="226" t="s">
        <v>175</v>
      </c>
      <c r="E260" s="243" t="s">
        <v>20</v>
      </c>
      <c r="F260" s="244" t="s">
        <v>1734</v>
      </c>
      <c r="G260" s="242"/>
      <c r="H260" s="245">
        <v>427.35000000000002</v>
      </c>
      <c r="I260" s="246"/>
      <c r="J260" s="242"/>
      <c r="K260" s="242"/>
      <c r="L260" s="247"/>
      <c r="M260" s="248"/>
      <c r="N260" s="249"/>
      <c r="O260" s="249"/>
      <c r="P260" s="249"/>
      <c r="Q260" s="249"/>
      <c r="R260" s="249"/>
      <c r="S260" s="249"/>
      <c r="T260" s="250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1" t="s">
        <v>175</v>
      </c>
      <c r="AU260" s="251" t="s">
        <v>85</v>
      </c>
      <c r="AV260" s="14" t="s">
        <v>85</v>
      </c>
      <c r="AW260" s="14" t="s">
        <v>39</v>
      </c>
      <c r="AX260" s="14" t="s">
        <v>22</v>
      </c>
      <c r="AY260" s="251" t="s">
        <v>164</v>
      </c>
    </row>
    <row r="261" s="2" customFormat="1" ht="14.4" customHeight="1">
      <c r="A261" s="39"/>
      <c r="B261" s="40"/>
      <c r="C261" s="213" t="s">
        <v>398</v>
      </c>
      <c r="D261" s="213" t="s">
        <v>166</v>
      </c>
      <c r="E261" s="214" t="s">
        <v>425</v>
      </c>
      <c r="F261" s="215" t="s">
        <v>426</v>
      </c>
      <c r="G261" s="216" t="s">
        <v>169</v>
      </c>
      <c r="H261" s="217">
        <v>1166</v>
      </c>
      <c r="I261" s="218"/>
      <c r="J261" s="219">
        <f>ROUND(I261*H261,2)</f>
        <v>0</v>
      </c>
      <c r="K261" s="215" t="s">
        <v>170</v>
      </c>
      <c r="L261" s="45"/>
      <c r="M261" s="220" t="s">
        <v>20</v>
      </c>
      <c r="N261" s="221" t="s">
        <v>48</v>
      </c>
      <c r="O261" s="85"/>
      <c r="P261" s="222">
        <f>O261*H261</f>
        <v>0</v>
      </c>
      <c r="Q261" s="222">
        <v>0.108</v>
      </c>
      <c r="R261" s="222">
        <f>Q261*H261</f>
        <v>125.928</v>
      </c>
      <c r="S261" s="222">
        <v>0</v>
      </c>
      <c r="T261" s="223">
        <f>S261*H261</f>
        <v>0</v>
      </c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R261" s="224" t="s">
        <v>171</v>
      </c>
      <c r="AT261" s="224" t="s">
        <v>166</v>
      </c>
      <c r="AU261" s="224" t="s">
        <v>85</v>
      </c>
      <c r="AY261" s="18" t="s">
        <v>164</v>
      </c>
      <c r="BE261" s="225">
        <f>IF(N261="základní",J261,0)</f>
        <v>0</v>
      </c>
      <c r="BF261" s="225">
        <f>IF(N261="snížená",J261,0)</f>
        <v>0</v>
      </c>
      <c r="BG261" s="225">
        <f>IF(N261="zákl. přenesená",J261,0)</f>
        <v>0</v>
      </c>
      <c r="BH261" s="225">
        <f>IF(N261="sníž. přenesená",J261,0)</f>
        <v>0</v>
      </c>
      <c r="BI261" s="225">
        <f>IF(N261="nulová",J261,0)</f>
        <v>0</v>
      </c>
      <c r="BJ261" s="18" t="s">
        <v>22</v>
      </c>
      <c r="BK261" s="225">
        <f>ROUND(I261*H261,2)</f>
        <v>0</v>
      </c>
      <c r="BL261" s="18" t="s">
        <v>171</v>
      </c>
      <c r="BM261" s="224" t="s">
        <v>1735</v>
      </c>
    </row>
    <row r="262" s="2" customFormat="1">
      <c r="A262" s="39"/>
      <c r="B262" s="40"/>
      <c r="C262" s="41"/>
      <c r="D262" s="226" t="s">
        <v>173</v>
      </c>
      <c r="E262" s="41"/>
      <c r="F262" s="227" t="s">
        <v>428</v>
      </c>
      <c r="G262" s="41"/>
      <c r="H262" s="41"/>
      <c r="I262" s="228"/>
      <c r="J262" s="41"/>
      <c r="K262" s="41"/>
      <c r="L262" s="45"/>
      <c r="M262" s="229"/>
      <c r="N262" s="230"/>
      <c r="O262" s="85"/>
      <c r="P262" s="85"/>
      <c r="Q262" s="85"/>
      <c r="R262" s="85"/>
      <c r="S262" s="85"/>
      <c r="T262" s="86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T262" s="18" t="s">
        <v>173</v>
      </c>
      <c r="AU262" s="18" t="s">
        <v>85</v>
      </c>
    </row>
    <row r="263" s="13" customFormat="1">
      <c r="A263" s="13"/>
      <c r="B263" s="231"/>
      <c r="C263" s="232"/>
      <c r="D263" s="226" t="s">
        <v>175</v>
      </c>
      <c r="E263" s="233" t="s">
        <v>20</v>
      </c>
      <c r="F263" s="234" t="s">
        <v>1736</v>
      </c>
      <c r="G263" s="232"/>
      <c r="H263" s="233" t="s">
        <v>20</v>
      </c>
      <c r="I263" s="235"/>
      <c r="J263" s="232"/>
      <c r="K263" s="232"/>
      <c r="L263" s="236"/>
      <c r="M263" s="237"/>
      <c r="N263" s="238"/>
      <c r="O263" s="238"/>
      <c r="P263" s="238"/>
      <c r="Q263" s="238"/>
      <c r="R263" s="238"/>
      <c r="S263" s="238"/>
      <c r="T263" s="239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0" t="s">
        <v>175</v>
      </c>
      <c r="AU263" s="240" t="s">
        <v>85</v>
      </c>
      <c r="AV263" s="13" t="s">
        <v>22</v>
      </c>
      <c r="AW263" s="13" t="s">
        <v>39</v>
      </c>
      <c r="AX263" s="13" t="s">
        <v>77</v>
      </c>
      <c r="AY263" s="240" t="s">
        <v>164</v>
      </c>
    </row>
    <row r="264" s="14" customFormat="1">
      <c r="A264" s="14"/>
      <c r="B264" s="241"/>
      <c r="C264" s="242"/>
      <c r="D264" s="226" t="s">
        <v>175</v>
      </c>
      <c r="E264" s="243" t="s">
        <v>20</v>
      </c>
      <c r="F264" s="244" t="s">
        <v>1737</v>
      </c>
      <c r="G264" s="242"/>
      <c r="H264" s="245">
        <v>1166</v>
      </c>
      <c r="I264" s="246"/>
      <c r="J264" s="242"/>
      <c r="K264" s="242"/>
      <c r="L264" s="247"/>
      <c r="M264" s="248"/>
      <c r="N264" s="249"/>
      <c r="O264" s="249"/>
      <c r="P264" s="249"/>
      <c r="Q264" s="249"/>
      <c r="R264" s="249"/>
      <c r="S264" s="249"/>
      <c r="T264" s="250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1" t="s">
        <v>175</v>
      </c>
      <c r="AU264" s="251" t="s">
        <v>85</v>
      </c>
      <c r="AV264" s="14" t="s">
        <v>85</v>
      </c>
      <c r="AW264" s="14" t="s">
        <v>39</v>
      </c>
      <c r="AX264" s="14" t="s">
        <v>77</v>
      </c>
      <c r="AY264" s="251" t="s">
        <v>164</v>
      </c>
    </row>
    <row r="265" s="15" customFormat="1">
      <c r="A265" s="15"/>
      <c r="B265" s="252"/>
      <c r="C265" s="253"/>
      <c r="D265" s="226" t="s">
        <v>175</v>
      </c>
      <c r="E265" s="254" t="s">
        <v>20</v>
      </c>
      <c r="F265" s="255" t="s">
        <v>225</v>
      </c>
      <c r="G265" s="253"/>
      <c r="H265" s="256">
        <v>1166</v>
      </c>
      <c r="I265" s="257"/>
      <c r="J265" s="253"/>
      <c r="K265" s="253"/>
      <c r="L265" s="258"/>
      <c r="M265" s="259"/>
      <c r="N265" s="260"/>
      <c r="O265" s="260"/>
      <c r="P265" s="260"/>
      <c r="Q265" s="260"/>
      <c r="R265" s="260"/>
      <c r="S265" s="260"/>
      <c r="T265" s="261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62" t="s">
        <v>175</v>
      </c>
      <c r="AU265" s="262" t="s">
        <v>85</v>
      </c>
      <c r="AV265" s="15" t="s">
        <v>171</v>
      </c>
      <c r="AW265" s="15" t="s">
        <v>39</v>
      </c>
      <c r="AX265" s="15" t="s">
        <v>22</v>
      </c>
      <c r="AY265" s="262" t="s">
        <v>164</v>
      </c>
    </row>
    <row r="266" s="2" customFormat="1" ht="14.4" customHeight="1">
      <c r="A266" s="39"/>
      <c r="B266" s="40"/>
      <c r="C266" s="263" t="s">
        <v>406</v>
      </c>
      <c r="D266" s="263" t="s">
        <v>270</v>
      </c>
      <c r="E266" s="264" t="s">
        <v>432</v>
      </c>
      <c r="F266" s="265" t="s">
        <v>433</v>
      </c>
      <c r="G266" s="266" t="s">
        <v>434</v>
      </c>
      <c r="H266" s="267">
        <v>197</v>
      </c>
      <c r="I266" s="268"/>
      <c r="J266" s="269">
        <f>ROUND(I266*H266,2)</f>
        <v>0</v>
      </c>
      <c r="K266" s="265" t="s">
        <v>170</v>
      </c>
      <c r="L266" s="270"/>
      <c r="M266" s="271" t="s">
        <v>20</v>
      </c>
      <c r="N266" s="272" t="s">
        <v>48</v>
      </c>
      <c r="O266" s="85"/>
      <c r="P266" s="222">
        <f>O266*H266</f>
        <v>0</v>
      </c>
      <c r="Q266" s="222">
        <v>3.0939999999999999</v>
      </c>
      <c r="R266" s="222">
        <f>Q266*H266</f>
        <v>609.51800000000003</v>
      </c>
      <c r="S266" s="222">
        <v>0</v>
      </c>
      <c r="T266" s="223">
        <f>S266*H266</f>
        <v>0</v>
      </c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R266" s="224" t="s">
        <v>226</v>
      </c>
      <c r="AT266" s="224" t="s">
        <v>270</v>
      </c>
      <c r="AU266" s="224" t="s">
        <v>85</v>
      </c>
      <c r="AY266" s="18" t="s">
        <v>164</v>
      </c>
      <c r="BE266" s="225">
        <f>IF(N266="základní",J266,0)</f>
        <v>0</v>
      </c>
      <c r="BF266" s="225">
        <f>IF(N266="snížená",J266,0)</f>
        <v>0</v>
      </c>
      <c r="BG266" s="225">
        <f>IF(N266="zákl. přenesená",J266,0)</f>
        <v>0</v>
      </c>
      <c r="BH266" s="225">
        <f>IF(N266="sníž. přenesená",J266,0)</f>
        <v>0</v>
      </c>
      <c r="BI266" s="225">
        <f>IF(N266="nulová",J266,0)</f>
        <v>0</v>
      </c>
      <c r="BJ266" s="18" t="s">
        <v>22</v>
      </c>
      <c r="BK266" s="225">
        <f>ROUND(I266*H266,2)</f>
        <v>0</v>
      </c>
      <c r="BL266" s="18" t="s">
        <v>171</v>
      </c>
      <c r="BM266" s="224" t="s">
        <v>1738</v>
      </c>
    </row>
    <row r="267" s="2" customFormat="1">
      <c r="A267" s="39"/>
      <c r="B267" s="40"/>
      <c r="C267" s="41"/>
      <c r="D267" s="226" t="s">
        <v>173</v>
      </c>
      <c r="E267" s="41"/>
      <c r="F267" s="227" t="s">
        <v>433</v>
      </c>
      <c r="G267" s="41"/>
      <c r="H267" s="41"/>
      <c r="I267" s="228"/>
      <c r="J267" s="41"/>
      <c r="K267" s="41"/>
      <c r="L267" s="45"/>
      <c r="M267" s="229"/>
      <c r="N267" s="230"/>
      <c r="O267" s="85"/>
      <c r="P267" s="85"/>
      <c r="Q267" s="85"/>
      <c r="R267" s="85"/>
      <c r="S267" s="85"/>
      <c r="T267" s="86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T267" s="18" t="s">
        <v>173</v>
      </c>
      <c r="AU267" s="18" t="s">
        <v>85</v>
      </c>
    </row>
    <row r="268" s="13" customFormat="1">
      <c r="A268" s="13"/>
      <c r="B268" s="231"/>
      <c r="C268" s="232"/>
      <c r="D268" s="226" t="s">
        <v>175</v>
      </c>
      <c r="E268" s="233" t="s">
        <v>20</v>
      </c>
      <c r="F268" s="234" t="s">
        <v>1739</v>
      </c>
      <c r="G268" s="232"/>
      <c r="H268" s="233" t="s">
        <v>20</v>
      </c>
      <c r="I268" s="235"/>
      <c r="J268" s="232"/>
      <c r="K268" s="232"/>
      <c r="L268" s="236"/>
      <c r="M268" s="237"/>
      <c r="N268" s="238"/>
      <c r="O268" s="238"/>
      <c r="P268" s="238"/>
      <c r="Q268" s="238"/>
      <c r="R268" s="238"/>
      <c r="S268" s="238"/>
      <c r="T268" s="239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0" t="s">
        <v>175</v>
      </c>
      <c r="AU268" s="240" t="s">
        <v>85</v>
      </c>
      <c r="AV268" s="13" t="s">
        <v>22</v>
      </c>
      <c r="AW268" s="13" t="s">
        <v>39</v>
      </c>
      <c r="AX268" s="13" t="s">
        <v>77</v>
      </c>
      <c r="AY268" s="240" t="s">
        <v>164</v>
      </c>
    </row>
    <row r="269" s="14" customFormat="1">
      <c r="A269" s="14"/>
      <c r="B269" s="241"/>
      <c r="C269" s="242"/>
      <c r="D269" s="226" t="s">
        <v>175</v>
      </c>
      <c r="E269" s="243" t="s">
        <v>20</v>
      </c>
      <c r="F269" s="244" t="s">
        <v>1740</v>
      </c>
      <c r="G269" s="242"/>
      <c r="H269" s="245">
        <v>196.27699999999999</v>
      </c>
      <c r="I269" s="246"/>
      <c r="J269" s="242"/>
      <c r="K269" s="242"/>
      <c r="L269" s="247"/>
      <c r="M269" s="248"/>
      <c r="N269" s="249"/>
      <c r="O269" s="249"/>
      <c r="P269" s="249"/>
      <c r="Q269" s="249"/>
      <c r="R269" s="249"/>
      <c r="S269" s="249"/>
      <c r="T269" s="250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1" t="s">
        <v>175</v>
      </c>
      <c r="AU269" s="251" t="s">
        <v>85</v>
      </c>
      <c r="AV269" s="14" t="s">
        <v>85</v>
      </c>
      <c r="AW269" s="14" t="s">
        <v>39</v>
      </c>
      <c r="AX269" s="14" t="s">
        <v>77</v>
      </c>
      <c r="AY269" s="251" t="s">
        <v>164</v>
      </c>
    </row>
    <row r="270" s="13" customFormat="1">
      <c r="A270" s="13"/>
      <c r="B270" s="231"/>
      <c r="C270" s="232"/>
      <c r="D270" s="226" t="s">
        <v>175</v>
      </c>
      <c r="E270" s="233" t="s">
        <v>20</v>
      </c>
      <c r="F270" s="234" t="s">
        <v>1741</v>
      </c>
      <c r="G270" s="232"/>
      <c r="H270" s="233" t="s">
        <v>20</v>
      </c>
      <c r="I270" s="235"/>
      <c r="J270" s="232"/>
      <c r="K270" s="232"/>
      <c r="L270" s="236"/>
      <c r="M270" s="237"/>
      <c r="N270" s="238"/>
      <c r="O270" s="238"/>
      <c r="P270" s="238"/>
      <c r="Q270" s="238"/>
      <c r="R270" s="238"/>
      <c r="S270" s="238"/>
      <c r="T270" s="239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0" t="s">
        <v>175</v>
      </c>
      <c r="AU270" s="240" t="s">
        <v>85</v>
      </c>
      <c r="AV270" s="13" t="s">
        <v>22</v>
      </c>
      <c r="AW270" s="13" t="s">
        <v>39</v>
      </c>
      <c r="AX270" s="13" t="s">
        <v>77</v>
      </c>
      <c r="AY270" s="240" t="s">
        <v>164</v>
      </c>
    </row>
    <row r="271" s="14" customFormat="1">
      <c r="A271" s="14"/>
      <c r="B271" s="241"/>
      <c r="C271" s="242"/>
      <c r="D271" s="226" t="s">
        <v>175</v>
      </c>
      <c r="E271" s="243" t="s">
        <v>20</v>
      </c>
      <c r="F271" s="244" t="s">
        <v>1742</v>
      </c>
      <c r="G271" s="242"/>
      <c r="H271" s="245">
        <v>0.72299999999999998</v>
      </c>
      <c r="I271" s="246"/>
      <c r="J271" s="242"/>
      <c r="K271" s="242"/>
      <c r="L271" s="247"/>
      <c r="M271" s="248"/>
      <c r="N271" s="249"/>
      <c r="O271" s="249"/>
      <c r="P271" s="249"/>
      <c r="Q271" s="249"/>
      <c r="R271" s="249"/>
      <c r="S271" s="249"/>
      <c r="T271" s="250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1" t="s">
        <v>175</v>
      </c>
      <c r="AU271" s="251" t="s">
        <v>85</v>
      </c>
      <c r="AV271" s="14" t="s">
        <v>85</v>
      </c>
      <c r="AW271" s="14" t="s">
        <v>39</v>
      </c>
      <c r="AX271" s="14" t="s">
        <v>77</v>
      </c>
      <c r="AY271" s="251" t="s">
        <v>164</v>
      </c>
    </row>
    <row r="272" s="15" customFormat="1">
      <c r="A272" s="15"/>
      <c r="B272" s="252"/>
      <c r="C272" s="253"/>
      <c r="D272" s="226" t="s">
        <v>175</v>
      </c>
      <c r="E272" s="254" t="s">
        <v>20</v>
      </c>
      <c r="F272" s="255" t="s">
        <v>225</v>
      </c>
      <c r="G272" s="253"/>
      <c r="H272" s="256">
        <v>197</v>
      </c>
      <c r="I272" s="257"/>
      <c r="J272" s="253"/>
      <c r="K272" s="253"/>
      <c r="L272" s="258"/>
      <c r="M272" s="259"/>
      <c r="N272" s="260"/>
      <c r="O272" s="260"/>
      <c r="P272" s="260"/>
      <c r="Q272" s="260"/>
      <c r="R272" s="260"/>
      <c r="S272" s="260"/>
      <c r="T272" s="261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T272" s="262" t="s">
        <v>175</v>
      </c>
      <c r="AU272" s="262" t="s">
        <v>85</v>
      </c>
      <c r="AV272" s="15" t="s">
        <v>171</v>
      </c>
      <c r="AW272" s="15" t="s">
        <v>39</v>
      </c>
      <c r="AX272" s="15" t="s">
        <v>22</v>
      </c>
      <c r="AY272" s="262" t="s">
        <v>164</v>
      </c>
    </row>
    <row r="273" s="12" customFormat="1" ht="22.8" customHeight="1">
      <c r="A273" s="12"/>
      <c r="B273" s="197"/>
      <c r="C273" s="198"/>
      <c r="D273" s="199" t="s">
        <v>76</v>
      </c>
      <c r="E273" s="211" t="s">
        <v>171</v>
      </c>
      <c r="F273" s="211" t="s">
        <v>436</v>
      </c>
      <c r="G273" s="198"/>
      <c r="H273" s="198"/>
      <c r="I273" s="201"/>
      <c r="J273" s="212">
        <f>BK273</f>
        <v>0</v>
      </c>
      <c r="K273" s="198"/>
      <c r="L273" s="203"/>
      <c r="M273" s="204"/>
      <c r="N273" s="205"/>
      <c r="O273" s="205"/>
      <c r="P273" s="206">
        <f>SUM(P274:P277)</f>
        <v>0</v>
      </c>
      <c r="Q273" s="205"/>
      <c r="R273" s="206">
        <f>SUM(R274:R277)</f>
        <v>28.349999999999998</v>
      </c>
      <c r="S273" s="205"/>
      <c r="T273" s="207">
        <f>SUM(T274:T277)</f>
        <v>0</v>
      </c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R273" s="208" t="s">
        <v>22</v>
      </c>
      <c r="AT273" s="209" t="s">
        <v>76</v>
      </c>
      <c r="AU273" s="209" t="s">
        <v>22</v>
      </c>
      <c r="AY273" s="208" t="s">
        <v>164</v>
      </c>
      <c r="BK273" s="210">
        <f>SUM(BK274:BK277)</f>
        <v>0</v>
      </c>
    </row>
    <row r="274" s="2" customFormat="1" ht="14.4" customHeight="1">
      <c r="A274" s="39"/>
      <c r="B274" s="40"/>
      <c r="C274" s="213" t="s">
        <v>411</v>
      </c>
      <c r="D274" s="213" t="s">
        <v>166</v>
      </c>
      <c r="E274" s="214" t="s">
        <v>454</v>
      </c>
      <c r="F274" s="215" t="s">
        <v>455</v>
      </c>
      <c r="G274" s="216" t="s">
        <v>180</v>
      </c>
      <c r="H274" s="217">
        <v>15</v>
      </c>
      <c r="I274" s="218"/>
      <c r="J274" s="219">
        <f>ROUND(I274*H274,2)</f>
        <v>0</v>
      </c>
      <c r="K274" s="215" t="s">
        <v>170</v>
      </c>
      <c r="L274" s="45"/>
      <c r="M274" s="220" t="s">
        <v>20</v>
      </c>
      <c r="N274" s="221" t="s">
        <v>48</v>
      </c>
      <c r="O274" s="85"/>
      <c r="P274" s="222">
        <f>O274*H274</f>
        <v>0</v>
      </c>
      <c r="Q274" s="222">
        <v>1.8899999999999999</v>
      </c>
      <c r="R274" s="222">
        <f>Q274*H274</f>
        <v>28.349999999999998</v>
      </c>
      <c r="S274" s="222">
        <v>0</v>
      </c>
      <c r="T274" s="223">
        <f>S274*H274</f>
        <v>0</v>
      </c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R274" s="224" t="s">
        <v>171</v>
      </c>
      <c r="AT274" s="224" t="s">
        <v>166</v>
      </c>
      <c r="AU274" s="224" t="s">
        <v>85</v>
      </c>
      <c r="AY274" s="18" t="s">
        <v>164</v>
      </c>
      <c r="BE274" s="225">
        <f>IF(N274="základní",J274,0)</f>
        <v>0</v>
      </c>
      <c r="BF274" s="225">
        <f>IF(N274="snížená",J274,0)</f>
        <v>0</v>
      </c>
      <c r="BG274" s="225">
        <f>IF(N274="zákl. přenesená",J274,0)</f>
        <v>0</v>
      </c>
      <c r="BH274" s="225">
        <f>IF(N274="sníž. přenesená",J274,0)</f>
        <v>0</v>
      </c>
      <c r="BI274" s="225">
        <f>IF(N274="nulová",J274,0)</f>
        <v>0</v>
      </c>
      <c r="BJ274" s="18" t="s">
        <v>22</v>
      </c>
      <c r="BK274" s="225">
        <f>ROUND(I274*H274,2)</f>
        <v>0</v>
      </c>
      <c r="BL274" s="18" t="s">
        <v>171</v>
      </c>
      <c r="BM274" s="224" t="s">
        <v>1743</v>
      </c>
    </row>
    <row r="275" s="2" customFormat="1">
      <c r="A275" s="39"/>
      <c r="B275" s="40"/>
      <c r="C275" s="41"/>
      <c r="D275" s="226" t="s">
        <v>173</v>
      </c>
      <c r="E275" s="41"/>
      <c r="F275" s="227" t="s">
        <v>457</v>
      </c>
      <c r="G275" s="41"/>
      <c r="H275" s="41"/>
      <c r="I275" s="228"/>
      <c r="J275" s="41"/>
      <c r="K275" s="41"/>
      <c r="L275" s="45"/>
      <c r="M275" s="229"/>
      <c r="N275" s="230"/>
      <c r="O275" s="85"/>
      <c r="P275" s="85"/>
      <c r="Q275" s="85"/>
      <c r="R275" s="85"/>
      <c r="S275" s="85"/>
      <c r="T275" s="86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T275" s="18" t="s">
        <v>173</v>
      </c>
      <c r="AU275" s="18" t="s">
        <v>85</v>
      </c>
    </row>
    <row r="276" s="13" customFormat="1">
      <c r="A276" s="13"/>
      <c r="B276" s="231"/>
      <c r="C276" s="232"/>
      <c r="D276" s="226" t="s">
        <v>175</v>
      </c>
      <c r="E276" s="233" t="s">
        <v>20</v>
      </c>
      <c r="F276" s="234" t="s">
        <v>458</v>
      </c>
      <c r="G276" s="232"/>
      <c r="H276" s="233" t="s">
        <v>20</v>
      </c>
      <c r="I276" s="235"/>
      <c r="J276" s="232"/>
      <c r="K276" s="232"/>
      <c r="L276" s="236"/>
      <c r="M276" s="237"/>
      <c r="N276" s="238"/>
      <c r="O276" s="238"/>
      <c r="P276" s="238"/>
      <c r="Q276" s="238"/>
      <c r="R276" s="238"/>
      <c r="S276" s="238"/>
      <c r="T276" s="239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40" t="s">
        <v>175</v>
      </c>
      <c r="AU276" s="240" t="s">
        <v>85</v>
      </c>
      <c r="AV276" s="13" t="s">
        <v>22</v>
      </c>
      <c r="AW276" s="13" t="s">
        <v>39</v>
      </c>
      <c r="AX276" s="13" t="s">
        <v>77</v>
      </c>
      <c r="AY276" s="240" t="s">
        <v>164</v>
      </c>
    </row>
    <row r="277" s="14" customFormat="1">
      <c r="A277" s="14"/>
      <c r="B277" s="241"/>
      <c r="C277" s="242"/>
      <c r="D277" s="226" t="s">
        <v>175</v>
      </c>
      <c r="E277" s="243" t="s">
        <v>20</v>
      </c>
      <c r="F277" s="244" t="s">
        <v>1744</v>
      </c>
      <c r="G277" s="242"/>
      <c r="H277" s="245">
        <v>15</v>
      </c>
      <c r="I277" s="246"/>
      <c r="J277" s="242"/>
      <c r="K277" s="242"/>
      <c r="L277" s="247"/>
      <c r="M277" s="248"/>
      <c r="N277" s="249"/>
      <c r="O277" s="249"/>
      <c r="P277" s="249"/>
      <c r="Q277" s="249"/>
      <c r="R277" s="249"/>
      <c r="S277" s="249"/>
      <c r="T277" s="250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1" t="s">
        <v>175</v>
      </c>
      <c r="AU277" s="251" t="s">
        <v>85</v>
      </c>
      <c r="AV277" s="14" t="s">
        <v>85</v>
      </c>
      <c r="AW277" s="14" t="s">
        <v>39</v>
      </c>
      <c r="AX277" s="14" t="s">
        <v>22</v>
      </c>
      <c r="AY277" s="251" t="s">
        <v>164</v>
      </c>
    </row>
    <row r="278" s="12" customFormat="1" ht="22.8" customHeight="1">
      <c r="A278" s="12"/>
      <c r="B278" s="197"/>
      <c r="C278" s="198"/>
      <c r="D278" s="199" t="s">
        <v>76</v>
      </c>
      <c r="E278" s="211" t="s">
        <v>200</v>
      </c>
      <c r="F278" s="211" t="s">
        <v>464</v>
      </c>
      <c r="G278" s="198"/>
      <c r="H278" s="198"/>
      <c r="I278" s="201"/>
      <c r="J278" s="212">
        <f>BK278</f>
        <v>0</v>
      </c>
      <c r="K278" s="198"/>
      <c r="L278" s="203"/>
      <c r="M278" s="204"/>
      <c r="N278" s="205"/>
      <c r="O278" s="205"/>
      <c r="P278" s="206">
        <f>SUM(P279:P341)</f>
        <v>0</v>
      </c>
      <c r="Q278" s="205"/>
      <c r="R278" s="206">
        <f>SUM(R279:R341)</f>
        <v>8162.3979199999985</v>
      </c>
      <c r="S278" s="205"/>
      <c r="T278" s="207">
        <f>SUM(T279:T341)</f>
        <v>0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208" t="s">
        <v>22</v>
      </c>
      <c r="AT278" s="209" t="s">
        <v>76</v>
      </c>
      <c r="AU278" s="209" t="s">
        <v>22</v>
      </c>
      <c r="AY278" s="208" t="s">
        <v>164</v>
      </c>
      <c r="BK278" s="210">
        <f>SUM(BK279:BK341)</f>
        <v>0</v>
      </c>
    </row>
    <row r="279" s="2" customFormat="1" ht="14.4" customHeight="1">
      <c r="A279" s="39"/>
      <c r="B279" s="40"/>
      <c r="C279" s="213" t="s">
        <v>417</v>
      </c>
      <c r="D279" s="213" t="s">
        <v>166</v>
      </c>
      <c r="E279" s="214" t="s">
        <v>1745</v>
      </c>
      <c r="F279" s="215" t="s">
        <v>1746</v>
      </c>
      <c r="G279" s="216" t="s">
        <v>169</v>
      </c>
      <c r="H279" s="217">
        <v>1711</v>
      </c>
      <c r="I279" s="218"/>
      <c r="J279" s="219">
        <f>ROUND(I279*H279,2)</f>
        <v>0</v>
      </c>
      <c r="K279" s="215" t="s">
        <v>170</v>
      </c>
      <c r="L279" s="45"/>
      <c r="M279" s="220" t="s">
        <v>20</v>
      </c>
      <c r="N279" s="221" t="s">
        <v>48</v>
      </c>
      <c r="O279" s="85"/>
      <c r="P279" s="222">
        <f>O279*H279</f>
        <v>0</v>
      </c>
      <c r="Q279" s="222">
        <v>0.36731999999999998</v>
      </c>
      <c r="R279" s="222">
        <f>Q279*H279</f>
        <v>628.48451999999997</v>
      </c>
      <c r="S279" s="222">
        <v>0</v>
      </c>
      <c r="T279" s="223">
        <f>S279*H279</f>
        <v>0</v>
      </c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R279" s="224" t="s">
        <v>171</v>
      </c>
      <c r="AT279" s="224" t="s">
        <v>166</v>
      </c>
      <c r="AU279" s="224" t="s">
        <v>85</v>
      </c>
      <c r="AY279" s="18" t="s">
        <v>164</v>
      </c>
      <c r="BE279" s="225">
        <f>IF(N279="základní",J279,0)</f>
        <v>0</v>
      </c>
      <c r="BF279" s="225">
        <f>IF(N279="snížená",J279,0)</f>
        <v>0</v>
      </c>
      <c r="BG279" s="225">
        <f>IF(N279="zákl. přenesená",J279,0)</f>
        <v>0</v>
      </c>
      <c r="BH279" s="225">
        <f>IF(N279="sníž. přenesená",J279,0)</f>
        <v>0</v>
      </c>
      <c r="BI279" s="225">
        <f>IF(N279="nulová",J279,0)</f>
        <v>0</v>
      </c>
      <c r="BJ279" s="18" t="s">
        <v>22</v>
      </c>
      <c r="BK279" s="225">
        <f>ROUND(I279*H279,2)</f>
        <v>0</v>
      </c>
      <c r="BL279" s="18" t="s">
        <v>171</v>
      </c>
      <c r="BM279" s="224" t="s">
        <v>1747</v>
      </c>
    </row>
    <row r="280" s="2" customFormat="1">
      <c r="A280" s="39"/>
      <c r="B280" s="40"/>
      <c r="C280" s="41"/>
      <c r="D280" s="226" t="s">
        <v>173</v>
      </c>
      <c r="E280" s="41"/>
      <c r="F280" s="227" t="s">
        <v>1748</v>
      </c>
      <c r="G280" s="41"/>
      <c r="H280" s="41"/>
      <c r="I280" s="228"/>
      <c r="J280" s="41"/>
      <c r="K280" s="41"/>
      <c r="L280" s="45"/>
      <c r="M280" s="229"/>
      <c r="N280" s="230"/>
      <c r="O280" s="85"/>
      <c r="P280" s="85"/>
      <c r="Q280" s="85"/>
      <c r="R280" s="85"/>
      <c r="S280" s="85"/>
      <c r="T280" s="86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T280" s="18" t="s">
        <v>173</v>
      </c>
      <c r="AU280" s="18" t="s">
        <v>85</v>
      </c>
    </row>
    <row r="281" s="13" customFormat="1">
      <c r="A281" s="13"/>
      <c r="B281" s="231"/>
      <c r="C281" s="232"/>
      <c r="D281" s="226" t="s">
        <v>175</v>
      </c>
      <c r="E281" s="233" t="s">
        <v>20</v>
      </c>
      <c r="F281" s="234" t="s">
        <v>1749</v>
      </c>
      <c r="G281" s="232"/>
      <c r="H281" s="233" t="s">
        <v>20</v>
      </c>
      <c r="I281" s="235"/>
      <c r="J281" s="232"/>
      <c r="K281" s="232"/>
      <c r="L281" s="236"/>
      <c r="M281" s="237"/>
      <c r="N281" s="238"/>
      <c r="O281" s="238"/>
      <c r="P281" s="238"/>
      <c r="Q281" s="238"/>
      <c r="R281" s="238"/>
      <c r="S281" s="238"/>
      <c r="T281" s="239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0" t="s">
        <v>175</v>
      </c>
      <c r="AU281" s="240" t="s">
        <v>85</v>
      </c>
      <c r="AV281" s="13" t="s">
        <v>22</v>
      </c>
      <c r="AW281" s="13" t="s">
        <v>39</v>
      </c>
      <c r="AX281" s="13" t="s">
        <v>77</v>
      </c>
      <c r="AY281" s="240" t="s">
        <v>164</v>
      </c>
    </row>
    <row r="282" s="13" customFormat="1">
      <c r="A282" s="13"/>
      <c r="B282" s="231"/>
      <c r="C282" s="232"/>
      <c r="D282" s="226" t="s">
        <v>175</v>
      </c>
      <c r="E282" s="233" t="s">
        <v>20</v>
      </c>
      <c r="F282" s="234" t="s">
        <v>1750</v>
      </c>
      <c r="G282" s="232"/>
      <c r="H282" s="233" t="s">
        <v>20</v>
      </c>
      <c r="I282" s="235"/>
      <c r="J282" s="232"/>
      <c r="K282" s="232"/>
      <c r="L282" s="236"/>
      <c r="M282" s="237"/>
      <c r="N282" s="238"/>
      <c r="O282" s="238"/>
      <c r="P282" s="238"/>
      <c r="Q282" s="238"/>
      <c r="R282" s="238"/>
      <c r="S282" s="238"/>
      <c r="T282" s="239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0" t="s">
        <v>175</v>
      </c>
      <c r="AU282" s="240" t="s">
        <v>85</v>
      </c>
      <c r="AV282" s="13" t="s">
        <v>22</v>
      </c>
      <c r="AW282" s="13" t="s">
        <v>39</v>
      </c>
      <c r="AX282" s="13" t="s">
        <v>77</v>
      </c>
      <c r="AY282" s="240" t="s">
        <v>164</v>
      </c>
    </row>
    <row r="283" s="14" customFormat="1">
      <c r="A283" s="14"/>
      <c r="B283" s="241"/>
      <c r="C283" s="242"/>
      <c r="D283" s="226" t="s">
        <v>175</v>
      </c>
      <c r="E283" s="243" t="s">
        <v>20</v>
      </c>
      <c r="F283" s="244" t="s">
        <v>1751</v>
      </c>
      <c r="G283" s="242"/>
      <c r="H283" s="245">
        <v>1711</v>
      </c>
      <c r="I283" s="246"/>
      <c r="J283" s="242"/>
      <c r="K283" s="242"/>
      <c r="L283" s="247"/>
      <c r="M283" s="248"/>
      <c r="N283" s="249"/>
      <c r="O283" s="249"/>
      <c r="P283" s="249"/>
      <c r="Q283" s="249"/>
      <c r="R283" s="249"/>
      <c r="S283" s="249"/>
      <c r="T283" s="250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1" t="s">
        <v>175</v>
      </c>
      <c r="AU283" s="251" t="s">
        <v>85</v>
      </c>
      <c r="AV283" s="14" t="s">
        <v>85</v>
      </c>
      <c r="AW283" s="14" t="s">
        <v>39</v>
      </c>
      <c r="AX283" s="14" t="s">
        <v>22</v>
      </c>
      <c r="AY283" s="251" t="s">
        <v>164</v>
      </c>
    </row>
    <row r="284" s="2" customFormat="1" ht="14.4" customHeight="1">
      <c r="A284" s="39"/>
      <c r="B284" s="40"/>
      <c r="C284" s="213" t="s">
        <v>424</v>
      </c>
      <c r="D284" s="213" t="s">
        <v>166</v>
      </c>
      <c r="E284" s="214" t="s">
        <v>483</v>
      </c>
      <c r="F284" s="215" t="s">
        <v>484</v>
      </c>
      <c r="G284" s="216" t="s">
        <v>169</v>
      </c>
      <c r="H284" s="217">
        <v>3231</v>
      </c>
      <c r="I284" s="218"/>
      <c r="J284" s="219">
        <f>ROUND(I284*H284,2)</f>
        <v>0</v>
      </c>
      <c r="K284" s="215" t="s">
        <v>170</v>
      </c>
      <c r="L284" s="45"/>
      <c r="M284" s="220" t="s">
        <v>20</v>
      </c>
      <c r="N284" s="221" t="s">
        <v>48</v>
      </c>
      <c r="O284" s="85"/>
      <c r="P284" s="222">
        <f>O284*H284</f>
        <v>0</v>
      </c>
      <c r="Q284" s="222">
        <v>0.48089999999999999</v>
      </c>
      <c r="R284" s="222">
        <f>Q284*H284</f>
        <v>1553.7879</v>
      </c>
      <c r="S284" s="222">
        <v>0</v>
      </c>
      <c r="T284" s="223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24" t="s">
        <v>171</v>
      </c>
      <c r="AT284" s="224" t="s">
        <v>166</v>
      </c>
      <c r="AU284" s="224" t="s">
        <v>85</v>
      </c>
      <c r="AY284" s="18" t="s">
        <v>164</v>
      </c>
      <c r="BE284" s="225">
        <f>IF(N284="základní",J284,0)</f>
        <v>0</v>
      </c>
      <c r="BF284" s="225">
        <f>IF(N284="snížená",J284,0)</f>
        <v>0</v>
      </c>
      <c r="BG284" s="225">
        <f>IF(N284="zákl. přenesená",J284,0)</f>
        <v>0</v>
      </c>
      <c r="BH284" s="225">
        <f>IF(N284="sníž. přenesená",J284,0)</f>
        <v>0</v>
      </c>
      <c r="BI284" s="225">
        <f>IF(N284="nulová",J284,0)</f>
        <v>0</v>
      </c>
      <c r="BJ284" s="18" t="s">
        <v>22</v>
      </c>
      <c r="BK284" s="225">
        <f>ROUND(I284*H284,2)</f>
        <v>0</v>
      </c>
      <c r="BL284" s="18" t="s">
        <v>171</v>
      </c>
      <c r="BM284" s="224" t="s">
        <v>1752</v>
      </c>
    </row>
    <row r="285" s="2" customFormat="1">
      <c r="A285" s="39"/>
      <c r="B285" s="40"/>
      <c r="C285" s="41"/>
      <c r="D285" s="226" t="s">
        <v>173</v>
      </c>
      <c r="E285" s="41"/>
      <c r="F285" s="227" t="s">
        <v>486</v>
      </c>
      <c r="G285" s="41"/>
      <c r="H285" s="41"/>
      <c r="I285" s="228"/>
      <c r="J285" s="41"/>
      <c r="K285" s="41"/>
      <c r="L285" s="45"/>
      <c r="M285" s="229"/>
      <c r="N285" s="230"/>
      <c r="O285" s="85"/>
      <c r="P285" s="85"/>
      <c r="Q285" s="85"/>
      <c r="R285" s="85"/>
      <c r="S285" s="85"/>
      <c r="T285" s="86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T285" s="18" t="s">
        <v>173</v>
      </c>
      <c r="AU285" s="18" t="s">
        <v>85</v>
      </c>
    </row>
    <row r="286" s="13" customFormat="1">
      <c r="A286" s="13"/>
      <c r="B286" s="231"/>
      <c r="C286" s="232"/>
      <c r="D286" s="226" t="s">
        <v>175</v>
      </c>
      <c r="E286" s="233" t="s">
        <v>20</v>
      </c>
      <c r="F286" s="234" t="s">
        <v>1753</v>
      </c>
      <c r="G286" s="232"/>
      <c r="H286" s="233" t="s">
        <v>20</v>
      </c>
      <c r="I286" s="235"/>
      <c r="J286" s="232"/>
      <c r="K286" s="232"/>
      <c r="L286" s="236"/>
      <c r="M286" s="237"/>
      <c r="N286" s="238"/>
      <c r="O286" s="238"/>
      <c r="P286" s="238"/>
      <c r="Q286" s="238"/>
      <c r="R286" s="238"/>
      <c r="S286" s="238"/>
      <c r="T286" s="239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40" t="s">
        <v>175</v>
      </c>
      <c r="AU286" s="240" t="s">
        <v>85</v>
      </c>
      <c r="AV286" s="13" t="s">
        <v>22</v>
      </c>
      <c r="AW286" s="13" t="s">
        <v>39</v>
      </c>
      <c r="AX286" s="13" t="s">
        <v>77</v>
      </c>
      <c r="AY286" s="240" t="s">
        <v>164</v>
      </c>
    </row>
    <row r="287" s="13" customFormat="1">
      <c r="A287" s="13"/>
      <c r="B287" s="231"/>
      <c r="C287" s="232"/>
      <c r="D287" s="226" t="s">
        <v>175</v>
      </c>
      <c r="E287" s="233" t="s">
        <v>20</v>
      </c>
      <c r="F287" s="234" t="s">
        <v>1754</v>
      </c>
      <c r="G287" s="232"/>
      <c r="H287" s="233" t="s">
        <v>20</v>
      </c>
      <c r="I287" s="235"/>
      <c r="J287" s="232"/>
      <c r="K287" s="232"/>
      <c r="L287" s="236"/>
      <c r="M287" s="237"/>
      <c r="N287" s="238"/>
      <c r="O287" s="238"/>
      <c r="P287" s="238"/>
      <c r="Q287" s="238"/>
      <c r="R287" s="238"/>
      <c r="S287" s="238"/>
      <c r="T287" s="239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0" t="s">
        <v>175</v>
      </c>
      <c r="AU287" s="240" t="s">
        <v>85</v>
      </c>
      <c r="AV287" s="13" t="s">
        <v>22</v>
      </c>
      <c r="AW287" s="13" t="s">
        <v>39</v>
      </c>
      <c r="AX287" s="13" t="s">
        <v>77</v>
      </c>
      <c r="AY287" s="240" t="s">
        <v>164</v>
      </c>
    </row>
    <row r="288" s="14" customFormat="1">
      <c r="A288" s="14"/>
      <c r="B288" s="241"/>
      <c r="C288" s="242"/>
      <c r="D288" s="226" t="s">
        <v>175</v>
      </c>
      <c r="E288" s="243" t="s">
        <v>20</v>
      </c>
      <c r="F288" s="244" t="s">
        <v>1755</v>
      </c>
      <c r="G288" s="242"/>
      <c r="H288" s="245">
        <v>3231</v>
      </c>
      <c r="I288" s="246"/>
      <c r="J288" s="242"/>
      <c r="K288" s="242"/>
      <c r="L288" s="247"/>
      <c r="M288" s="248"/>
      <c r="N288" s="249"/>
      <c r="O288" s="249"/>
      <c r="P288" s="249"/>
      <c r="Q288" s="249"/>
      <c r="R288" s="249"/>
      <c r="S288" s="249"/>
      <c r="T288" s="250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1" t="s">
        <v>175</v>
      </c>
      <c r="AU288" s="251" t="s">
        <v>85</v>
      </c>
      <c r="AV288" s="14" t="s">
        <v>85</v>
      </c>
      <c r="AW288" s="14" t="s">
        <v>39</v>
      </c>
      <c r="AX288" s="14" t="s">
        <v>22</v>
      </c>
      <c r="AY288" s="251" t="s">
        <v>164</v>
      </c>
    </row>
    <row r="289" s="2" customFormat="1" ht="14.4" customHeight="1">
      <c r="A289" s="39"/>
      <c r="B289" s="40"/>
      <c r="C289" s="213" t="s">
        <v>431</v>
      </c>
      <c r="D289" s="213" t="s">
        <v>166</v>
      </c>
      <c r="E289" s="214" t="s">
        <v>1756</v>
      </c>
      <c r="F289" s="215" t="s">
        <v>1757</v>
      </c>
      <c r="G289" s="216" t="s">
        <v>169</v>
      </c>
      <c r="H289" s="217">
        <v>3230</v>
      </c>
      <c r="I289" s="218"/>
      <c r="J289" s="219">
        <f>ROUND(I289*H289,2)</f>
        <v>0</v>
      </c>
      <c r="K289" s="215" t="s">
        <v>170</v>
      </c>
      <c r="L289" s="45"/>
      <c r="M289" s="220" t="s">
        <v>20</v>
      </c>
      <c r="N289" s="221" t="s">
        <v>48</v>
      </c>
      <c r="O289" s="85"/>
      <c r="P289" s="222">
        <f>O289*H289</f>
        <v>0</v>
      </c>
      <c r="Q289" s="222">
        <v>0.49931999999999999</v>
      </c>
      <c r="R289" s="222">
        <f>Q289*H289</f>
        <v>1612.8036</v>
      </c>
      <c r="S289" s="222">
        <v>0</v>
      </c>
      <c r="T289" s="223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24" t="s">
        <v>171</v>
      </c>
      <c r="AT289" s="224" t="s">
        <v>166</v>
      </c>
      <c r="AU289" s="224" t="s">
        <v>85</v>
      </c>
      <c r="AY289" s="18" t="s">
        <v>164</v>
      </c>
      <c r="BE289" s="225">
        <f>IF(N289="základní",J289,0)</f>
        <v>0</v>
      </c>
      <c r="BF289" s="225">
        <f>IF(N289="snížená",J289,0)</f>
        <v>0</v>
      </c>
      <c r="BG289" s="225">
        <f>IF(N289="zákl. přenesená",J289,0)</f>
        <v>0</v>
      </c>
      <c r="BH289" s="225">
        <f>IF(N289="sníž. přenesená",J289,0)</f>
        <v>0</v>
      </c>
      <c r="BI289" s="225">
        <f>IF(N289="nulová",J289,0)</f>
        <v>0</v>
      </c>
      <c r="BJ289" s="18" t="s">
        <v>22</v>
      </c>
      <c r="BK289" s="225">
        <f>ROUND(I289*H289,2)</f>
        <v>0</v>
      </c>
      <c r="BL289" s="18" t="s">
        <v>171</v>
      </c>
      <c r="BM289" s="224" t="s">
        <v>1758</v>
      </c>
    </row>
    <row r="290" s="2" customFormat="1">
      <c r="A290" s="39"/>
      <c r="B290" s="40"/>
      <c r="C290" s="41"/>
      <c r="D290" s="226" t="s">
        <v>173</v>
      </c>
      <c r="E290" s="41"/>
      <c r="F290" s="227" t="s">
        <v>1759</v>
      </c>
      <c r="G290" s="41"/>
      <c r="H290" s="41"/>
      <c r="I290" s="228"/>
      <c r="J290" s="41"/>
      <c r="K290" s="41"/>
      <c r="L290" s="45"/>
      <c r="M290" s="229"/>
      <c r="N290" s="230"/>
      <c r="O290" s="85"/>
      <c r="P290" s="85"/>
      <c r="Q290" s="85"/>
      <c r="R290" s="85"/>
      <c r="S290" s="85"/>
      <c r="T290" s="86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T290" s="18" t="s">
        <v>173</v>
      </c>
      <c r="AU290" s="18" t="s">
        <v>85</v>
      </c>
    </row>
    <row r="291" s="13" customFormat="1">
      <c r="A291" s="13"/>
      <c r="B291" s="231"/>
      <c r="C291" s="232"/>
      <c r="D291" s="226" t="s">
        <v>175</v>
      </c>
      <c r="E291" s="233" t="s">
        <v>20</v>
      </c>
      <c r="F291" s="234" t="s">
        <v>1753</v>
      </c>
      <c r="G291" s="232"/>
      <c r="H291" s="233" t="s">
        <v>20</v>
      </c>
      <c r="I291" s="235"/>
      <c r="J291" s="232"/>
      <c r="K291" s="232"/>
      <c r="L291" s="236"/>
      <c r="M291" s="237"/>
      <c r="N291" s="238"/>
      <c r="O291" s="238"/>
      <c r="P291" s="238"/>
      <c r="Q291" s="238"/>
      <c r="R291" s="238"/>
      <c r="S291" s="238"/>
      <c r="T291" s="239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0" t="s">
        <v>175</v>
      </c>
      <c r="AU291" s="240" t="s">
        <v>85</v>
      </c>
      <c r="AV291" s="13" t="s">
        <v>22</v>
      </c>
      <c r="AW291" s="13" t="s">
        <v>39</v>
      </c>
      <c r="AX291" s="13" t="s">
        <v>77</v>
      </c>
      <c r="AY291" s="240" t="s">
        <v>164</v>
      </c>
    </row>
    <row r="292" s="13" customFormat="1">
      <c r="A292" s="13"/>
      <c r="B292" s="231"/>
      <c r="C292" s="232"/>
      <c r="D292" s="226" t="s">
        <v>175</v>
      </c>
      <c r="E292" s="233" t="s">
        <v>20</v>
      </c>
      <c r="F292" s="234" t="s">
        <v>1754</v>
      </c>
      <c r="G292" s="232"/>
      <c r="H292" s="233" t="s">
        <v>20</v>
      </c>
      <c r="I292" s="235"/>
      <c r="J292" s="232"/>
      <c r="K292" s="232"/>
      <c r="L292" s="236"/>
      <c r="M292" s="237"/>
      <c r="N292" s="238"/>
      <c r="O292" s="238"/>
      <c r="P292" s="238"/>
      <c r="Q292" s="238"/>
      <c r="R292" s="238"/>
      <c r="S292" s="238"/>
      <c r="T292" s="239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0" t="s">
        <v>175</v>
      </c>
      <c r="AU292" s="240" t="s">
        <v>85</v>
      </c>
      <c r="AV292" s="13" t="s">
        <v>22</v>
      </c>
      <c r="AW292" s="13" t="s">
        <v>39</v>
      </c>
      <c r="AX292" s="13" t="s">
        <v>77</v>
      </c>
      <c r="AY292" s="240" t="s">
        <v>164</v>
      </c>
    </row>
    <row r="293" s="14" customFormat="1">
      <c r="A293" s="14"/>
      <c r="B293" s="241"/>
      <c r="C293" s="242"/>
      <c r="D293" s="226" t="s">
        <v>175</v>
      </c>
      <c r="E293" s="243" t="s">
        <v>20</v>
      </c>
      <c r="F293" s="244" t="s">
        <v>1755</v>
      </c>
      <c r="G293" s="242"/>
      <c r="H293" s="245">
        <v>3231</v>
      </c>
      <c r="I293" s="246"/>
      <c r="J293" s="242"/>
      <c r="K293" s="242"/>
      <c r="L293" s="247"/>
      <c r="M293" s="248"/>
      <c r="N293" s="249"/>
      <c r="O293" s="249"/>
      <c r="P293" s="249"/>
      <c r="Q293" s="249"/>
      <c r="R293" s="249"/>
      <c r="S293" s="249"/>
      <c r="T293" s="250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1" t="s">
        <v>175</v>
      </c>
      <c r="AU293" s="251" t="s">
        <v>85</v>
      </c>
      <c r="AV293" s="14" t="s">
        <v>85</v>
      </c>
      <c r="AW293" s="14" t="s">
        <v>39</v>
      </c>
      <c r="AX293" s="14" t="s">
        <v>77</v>
      </c>
      <c r="AY293" s="251" t="s">
        <v>164</v>
      </c>
    </row>
    <row r="294" s="13" customFormat="1">
      <c r="A294" s="13"/>
      <c r="B294" s="231"/>
      <c r="C294" s="232"/>
      <c r="D294" s="226" t="s">
        <v>175</v>
      </c>
      <c r="E294" s="233" t="s">
        <v>20</v>
      </c>
      <c r="F294" s="234" t="s">
        <v>1760</v>
      </c>
      <c r="G294" s="232"/>
      <c r="H294" s="233" t="s">
        <v>20</v>
      </c>
      <c r="I294" s="235"/>
      <c r="J294" s="232"/>
      <c r="K294" s="232"/>
      <c r="L294" s="236"/>
      <c r="M294" s="237"/>
      <c r="N294" s="238"/>
      <c r="O294" s="238"/>
      <c r="P294" s="238"/>
      <c r="Q294" s="238"/>
      <c r="R294" s="238"/>
      <c r="S294" s="238"/>
      <c r="T294" s="239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0" t="s">
        <v>175</v>
      </c>
      <c r="AU294" s="240" t="s">
        <v>85</v>
      </c>
      <c r="AV294" s="13" t="s">
        <v>22</v>
      </c>
      <c r="AW294" s="13" t="s">
        <v>39</v>
      </c>
      <c r="AX294" s="13" t="s">
        <v>77</v>
      </c>
      <c r="AY294" s="240" t="s">
        <v>164</v>
      </c>
    </row>
    <row r="295" s="14" customFormat="1">
      <c r="A295" s="14"/>
      <c r="B295" s="241"/>
      <c r="C295" s="242"/>
      <c r="D295" s="226" t="s">
        <v>175</v>
      </c>
      <c r="E295" s="243" t="s">
        <v>20</v>
      </c>
      <c r="F295" s="244" t="s">
        <v>130</v>
      </c>
      <c r="G295" s="242"/>
      <c r="H295" s="245">
        <v>-1</v>
      </c>
      <c r="I295" s="246"/>
      <c r="J295" s="242"/>
      <c r="K295" s="242"/>
      <c r="L295" s="247"/>
      <c r="M295" s="248"/>
      <c r="N295" s="249"/>
      <c r="O295" s="249"/>
      <c r="P295" s="249"/>
      <c r="Q295" s="249"/>
      <c r="R295" s="249"/>
      <c r="S295" s="249"/>
      <c r="T295" s="250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1" t="s">
        <v>175</v>
      </c>
      <c r="AU295" s="251" t="s">
        <v>85</v>
      </c>
      <c r="AV295" s="14" t="s">
        <v>85</v>
      </c>
      <c r="AW295" s="14" t="s">
        <v>39</v>
      </c>
      <c r="AX295" s="14" t="s">
        <v>77</v>
      </c>
      <c r="AY295" s="251" t="s">
        <v>164</v>
      </c>
    </row>
    <row r="296" s="15" customFormat="1">
      <c r="A296" s="15"/>
      <c r="B296" s="252"/>
      <c r="C296" s="253"/>
      <c r="D296" s="226" t="s">
        <v>175</v>
      </c>
      <c r="E296" s="254" t="s">
        <v>20</v>
      </c>
      <c r="F296" s="255" t="s">
        <v>225</v>
      </c>
      <c r="G296" s="253"/>
      <c r="H296" s="256">
        <v>3230</v>
      </c>
      <c r="I296" s="257"/>
      <c r="J296" s="253"/>
      <c r="K296" s="253"/>
      <c r="L296" s="258"/>
      <c r="M296" s="259"/>
      <c r="N296" s="260"/>
      <c r="O296" s="260"/>
      <c r="P296" s="260"/>
      <c r="Q296" s="260"/>
      <c r="R296" s="260"/>
      <c r="S296" s="260"/>
      <c r="T296" s="261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T296" s="262" t="s">
        <v>175</v>
      </c>
      <c r="AU296" s="262" t="s">
        <v>85</v>
      </c>
      <c r="AV296" s="15" t="s">
        <v>171</v>
      </c>
      <c r="AW296" s="15" t="s">
        <v>39</v>
      </c>
      <c r="AX296" s="15" t="s">
        <v>22</v>
      </c>
      <c r="AY296" s="262" t="s">
        <v>164</v>
      </c>
    </row>
    <row r="297" s="2" customFormat="1" ht="14.4" customHeight="1">
      <c r="A297" s="39"/>
      <c r="B297" s="40"/>
      <c r="C297" s="213" t="s">
        <v>437</v>
      </c>
      <c r="D297" s="213" t="s">
        <v>166</v>
      </c>
      <c r="E297" s="214" t="s">
        <v>502</v>
      </c>
      <c r="F297" s="215" t="s">
        <v>503</v>
      </c>
      <c r="G297" s="216" t="s">
        <v>169</v>
      </c>
      <c r="H297" s="217">
        <v>2841</v>
      </c>
      <c r="I297" s="218"/>
      <c r="J297" s="219">
        <f>ROUND(I297*H297,2)</f>
        <v>0</v>
      </c>
      <c r="K297" s="215" t="s">
        <v>170</v>
      </c>
      <c r="L297" s="45"/>
      <c r="M297" s="220" t="s">
        <v>20</v>
      </c>
      <c r="N297" s="221" t="s">
        <v>48</v>
      </c>
      <c r="O297" s="85"/>
      <c r="P297" s="222">
        <f>O297*H297</f>
        <v>0</v>
      </c>
      <c r="Q297" s="222">
        <v>0.4153</v>
      </c>
      <c r="R297" s="222">
        <f>Q297*H297</f>
        <v>1179.8673000000001</v>
      </c>
      <c r="S297" s="222">
        <v>0</v>
      </c>
      <c r="T297" s="223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24" t="s">
        <v>171</v>
      </c>
      <c r="AT297" s="224" t="s">
        <v>166</v>
      </c>
      <c r="AU297" s="224" t="s">
        <v>85</v>
      </c>
      <c r="AY297" s="18" t="s">
        <v>164</v>
      </c>
      <c r="BE297" s="225">
        <f>IF(N297="základní",J297,0)</f>
        <v>0</v>
      </c>
      <c r="BF297" s="225">
        <f>IF(N297="snížená",J297,0)</f>
        <v>0</v>
      </c>
      <c r="BG297" s="225">
        <f>IF(N297="zákl. přenesená",J297,0)</f>
        <v>0</v>
      </c>
      <c r="BH297" s="225">
        <f>IF(N297="sníž. přenesená",J297,0)</f>
        <v>0</v>
      </c>
      <c r="BI297" s="225">
        <f>IF(N297="nulová",J297,0)</f>
        <v>0</v>
      </c>
      <c r="BJ297" s="18" t="s">
        <v>22</v>
      </c>
      <c r="BK297" s="225">
        <f>ROUND(I297*H297,2)</f>
        <v>0</v>
      </c>
      <c r="BL297" s="18" t="s">
        <v>171</v>
      </c>
      <c r="BM297" s="224" t="s">
        <v>1761</v>
      </c>
    </row>
    <row r="298" s="2" customFormat="1">
      <c r="A298" s="39"/>
      <c r="B298" s="40"/>
      <c r="C298" s="41"/>
      <c r="D298" s="226" t="s">
        <v>173</v>
      </c>
      <c r="E298" s="41"/>
      <c r="F298" s="227" t="s">
        <v>505</v>
      </c>
      <c r="G298" s="41"/>
      <c r="H298" s="41"/>
      <c r="I298" s="228"/>
      <c r="J298" s="41"/>
      <c r="K298" s="41"/>
      <c r="L298" s="45"/>
      <c r="M298" s="229"/>
      <c r="N298" s="230"/>
      <c r="O298" s="85"/>
      <c r="P298" s="85"/>
      <c r="Q298" s="85"/>
      <c r="R298" s="85"/>
      <c r="S298" s="85"/>
      <c r="T298" s="86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T298" s="18" t="s">
        <v>173</v>
      </c>
      <c r="AU298" s="18" t="s">
        <v>85</v>
      </c>
    </row>
    <row r="299" s="13" customFormat="1">
      <c r="A299" s="13"/>
      <c r="B299" s="231"/>
      <c r="C299" s="232"/>
      <c r="D299" s="226" t="s">
        <v>175</v>
      </c>
      <c r="E299" s="233" t="s">
        <v>20</v>
      </c>
      <c r="F299" s="234" t="s">
        <v>1762</v>
      </c>
      <c r="G299" s="232"/>
      <c r="H299" s="233" t="s">
        <v>20</v>
      </c>
      <c r="I299" s="235"/>
      <c r="J299" s="232"/>
      <c r="K299" s="232"/>
      <c r="L299" s="236"/>
      <c r="M299" s="237"/>
      <c r="N299" s="238"/>
      <c r="O299" s="238"/>
      <c r="P299" s="238"/>
      <c r="Q299" s="238"/>
      <c r="R299" s="238"/>
      <c r="S299" s="238"/>
      <c r="T299" s="239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0" t="s">
        <v>175</v>
      </c>
      <c r="AU299" s="240" t="s">
        <v>85</v>
      </c>
      <c r="AV299" s="13" t="s">
        <v>22</v>
      </c>
      <c r="AW299" s="13" t="s">
        <v>39</v>
      </c>
      <c r="AX299" s="13" t="s">
        <v>77</v>
      </c>
      <c r="AY299" s="240" t="s">
        <v>164</v>
      </c>
    </row>
    <row r="300" s="14" customFormat="1">
      <c r="A300" s="14"/>
      <c r="B300" s="241"/>
      <c r="C300" s="242"/>
      <c r="D300" s="226" t="s">
        <v>175</v>
      </c>
      <c r="E300" s="243" t="s">
        <v>20</v>
      </c>
      <c r="F300" s="244" t="s">
        <v>1763</v>
      </c>
      <c r="G300" s="242"/>
      <c r="H300" s="245">
        <v>2841</v>
      </c>
      <c r="I300" s="246"/>
      <c r="J300" s="242"/>
      <c r="K300" s="242"/>
      <c r="L300" s="247"/>
      <c r="M300" s="248"/>
      <c r="N300" s="249"/>
      <c r="O300" s="249"/>
      <c r="P300" s="249"/>
      <c r="Q300" s="249"/>
      <c r="R300" s="249"/>
      <c r="S300" s="249"/>
      <c r="T300" s="250"/>
      <c r="U300" s="14"/>
      <c r="V300" s="14"/>
      <c r="W300" s="14"/>
      <c r="X300" s="14"/>
      <c r="Y300" s="14"/>
      <c r="Z300" s="14"/>
      <c r="AA300" s="14"/>
      <c r="AB300" s="14"/>
      <c r="AC300" s="14"/>
      <c r="AD300" s="14"/>
      <c r="AE300" s="14"/>
      <c r="AT300" s="251" t="s">
        <v>175</v>
      </c>
      <c r="AU300" s="251" t="s">
        <v>85</v>
      </c>
      <c r="AV300" s="14" t="s">
        <v>85</v>
      </c>
      <c r="AW300" s="14" t="s">
        <v>39</v>
      </c>
      <c r="AX300" s="14" t="s">
        <v>22</v>
      </c>
      <c r="AY300" s="251" t="s">
        <v>164</v>
      </c>
    </row>
    <row r="301" s="2" customFormat="1" ht="14.4" customHeight="1">
      <c r="A301" s="39"/>
      <c r="B301" s="40"/>
      <c r="C301" s="213" t="s">
        <v>446</v>
      </c>
      <c r="D301" s="213" t="s">
        <v>166</v>
      </c>
      <c r="E301" s="214" t="s">
        <v>509</v>
      </c>
      <c r="F301" s="215" t="s">
        <v>510</v>
      </c>
      <c r="G301" s="216" t="s">
        <v>169</v>
      </c>
      <c r="H301" s="217">
        <v>3101</v>
      </c>
      <c r="I301" s="218"/>
      <c r="J301" s="219">
        <f>ROUND(I301*H301,2)</f>
        <v>0</v>
      </c>
      <c r="K301" s="215" t="s">
        <v>170</v>
      </c>
      <c r="L301" s="45"/>
      <c r="M301" s="220" t="s">
        <v>20</v>
      </c>
      <c r="N301" s="221" t="s">
        <v>48</v>
      </c>
      <c r="O301" s="85"/>
      <c r="P301" s="222">
        <f>O301*H301</f>
        <v>0</v>
      </c>
      <c r="Q301" s="222">
        <v>0.46000000000000002</v>
      </c>
      <c r="R301" s="222">
        <f>Q301*H301</f>
        <v>1426.46</v>
      </c>
      <c r="S301" s="222">
        <v>0</v>
      </c>
      <c r="T301" s="223">
        <f>S301*H301</f>
        <v>0</v>
      </c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R301" s="224" t="s">
        <v>171</v>
      </c>
      <c r="AT301" s="224" t="s">
        <v>166</v>
      </c>
      <c r="AU301" s="224" t="s">
        <v>85</v>
      </c>
      <c r="AY301" s="18" t="s">
        <v>164</v>
      </c>
      <c r="BE301" s="225">
        <f>IF(N301="základní",J301,0)</f>
        <v>0</v>
      </c>
      <c r="BF301" s="225">
        <f>IF(N301="snížená",J301,0)</f>
        <v>0</v>
      </c>
      <c r="BG301" s="225">
        <f>IF(N301="zákl. přenesená",J301,0)</f>
        <v>0</v>
      </c>
      <c r="BH301" s="225">
        <f>IF(N301="sníž. přenesená",J301,0)</f>
        <v>0</v>
      </c>
      <c r="BI301" s="225">
        <f>IF(N301="nulová",J301,0)</f>
        <v>0</v>
      </c>
      <c r="BJ301" s="18" t="s">
        <v>22</v>
      </c>
      <c r="BK301" s="225">
        <f>ROUND(I301*H301,2)</f>
        <v>0</v>
      </c>
      <c r="BL301" s="18" t="s">
        <v>171</v>
      </c>
      <c r="BM301" s="224" t="s">
        <v>1764</v>
      </c>
    </row>
    <row r="302" s="2" customFormat="1">
      <c r="A302" s="39"/>
      <c r="B302" s="40"/>
      <c r="C302" s="41"/>
      <c r="D302" s="226" t="s">
        <v>173</v>
      </c>
      <c r="E302" s="41"/>
      <c r="F302" s="227" t="s">
        <v>512</v>
      </c>
      <c r="G302" s="41"/>
      <c r="H302" s="41"/>
      <c r="I302" s="228"/>
      <c r="J302" s="41"/>
      <c r="K302" s="41"/>
      <c r="L302" s="45"/>
      <c r="M302" s="229"/>
      <c r="N302" s="230"/>
      <c r="O302" s="85"/>
      <c r="P302" s="85"/>
      <c r="Q302" s="85"/>
      <c r="R302" s="85"/>
      <c r="S302" s="85"/>
      <c r="T302" s="86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T302" s="18" t="s">
        <v>173</v>
      </c>
      <c r="AU302" s="18" t="s">
        <v>85</v>
      </c>
    </row>
    <row r="303" s="13" customFormat="1">
      <c r="A303" s="13"/>
      <c r="B303" s="231"/>
      <c r="C303" s="232"/>
      <c r="D303" s="226" t="s">
        <v>175</v>
      </c>
      <c r="E303" s="233" t="s">
        <v>20</v>
      </c>
      <c r="F303" s="234" t="s">
        <v>1765</v>
      </c>
      <c r="G303" s="232"/>
      <c r="H303" s="233" t="s">
        <v>20</v>
      </c>
      <c r="I303" s="235"/>
      <c r="J303" s="232"/>
      <c r="K303" s="232"/>
      <c r="L303" s="236"/>
      <c r="M303" s="237"/>
      <c r="N303" s="238"/>
      <c r="O303" s="238"/>
      <c r="P303" s="238"/>
      <c r="Q303" s="238"/>
      <c r="R303" s="238"/>
      <c r="S303" s="238"/>
      <c r="T303" s="239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0" t="s">
        <v>175</v>
      </c>
      <c r="AU303" s="240" t="s">
        <v>85</v>
      </c>
      <c r="AV303" s="13" t="s">
        <v>22</v>
      </c>
      <c r="AW303" s="13" t="s">
        <v>39</v>
      </c>
      <c r="AX303" s="13" t="s">
        <v>77</v>
      </c>
      <c r="AY303" s="240" t="s">
        <v>164</v>
      </c>
    </row>
    <row r="304" s="14" customFormat="1">
      <c r="A304" s="14"/>
      <c r="B304" s="241"/>
      <c r="C304" s="242"/>
      <c r="D304" s="226" t="s">
        <v>175</v>
      </c>
      <c r="E304" s="243" t="s">
        <v>20</v>
      </c>
      <c r="F304" s="244" t="s">
        <v>1766</v>
      </c>
      <c r="G304" s="242"/>
      <c r="H304" s="245">
        <v>3101</v>
      </c>
      <c r="I304" s="246"/>
      <c r="J304" s="242"/>
      <c r="K304" s="242"/>
      <c r="L304" s="247"/>
      <c r="M304" s="248"/>
      <c r="N304" s="249"/>
      <c r="O304" s="249"/>
      <c r="P304" s="249"/>
      <c r="Q304" s="249"/>
      <c r="R304" s="249"/>
      <c r="S304" s="249"/>
      <c r="T304" s="250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1" t="s">
        <v>175</v>
      </c>
      <c r="AU304" s="251" t="s">
        <v>85</v>
      </c>
      <c r="AV304" s="14" t="s">
        <v>85</v>
      </c>
      <c r="AW304" s="14" t="s">
        <v>39</v>
      </c>
      <c r="AX304" s="14" t="s">
        <v>22</v>
      </c>
      <c r="AY304" s="251" t="s">
        <v>164</v>
      </c>
    </row>
    <row r="305" s="2" customFormat="1" ht="14.4" customHeight="1">
      <c r="A305" s="39"/>
      <c r="B305" s="40"/>
      <c r="C305" s="213" t="s">
        <v>453</v>
      </c>
      <c r="D305" s="213" t="s">
        <v>166</v>
      </c>
      <c r="E305" s="214" t="s">
        <v>1767</v>
      </c>
      <c r="F305" s="215" t="s">
        <v>1768</v>
      </c>
      <c r="G305" s="216" t="s">
        <v>169</v>
      </c>
      <c r="H305" s="217">
        <v>1630</v>
      </c>
      <c r="I305" s="218"/>
      <c r="J305" s="219">
        <f>ROUND(I305*H305,2)</f>
        <v>0</v>
      </c>
      <c r="K305" s="215" t="s">
        <v>170</v>
      </c>
      <c r="L305" s="45"/>
      <c r="M305" s="220" t="s">
        <v>20</v>
      </c>
      <c r="N305" s="221" t="s">
        <v>48</v>
      </c>
      <c r="O305" s="85"/>
      <c r="P305" s="222">
        <f>O305*H305</f>
        <v>0</v>
      </c>
      <c r="Q305" s="222">
        <v>0.50600000000000001</v>
      </c>
      <c r="R305" s="222">
        <f>Q305*H305</f>
        <v>824.77999999999997</v>
      </c>
      <c r="S305" s="222">
        <v>0</v>
      </c>
      <c r="T305" s="223">
        <f>S305*H305</f>
        <v>0</v>
      </c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R305" s="224" t="s">
        <v>171</v>
      </c>
      <c r="AT305" s="224" t="s">
        <v>166</v>
      </c>
      <c r="AU305" s="224" t="s">
        <v>85</v>
      </c>
      <c r="AY305" s="18" t="s">
        <v>164</v>
      </c>
      <c r="BE305" s="225">
        <f>IF(N305="základní",J305,0)</f>
        <v>0</v>
      </c>
      <c r="BF305" s="225">
        <f>IF(N305="snížená",J305,0)</f>
        <v>0</v>
      </c>
      <c r="BG305" s="225">
        <f>IF(N305="zákl. přenesená",J305,0)</f>
        <v>0</v>
      </c>
      <c r="BH305" s="225">
        <f>IF(N305="sníž. přenesená",J305,0)</f>
        <v>0</v>
      </c>
      <c r="BI305" s="225">
        <f>IF(N305="nulová",J305,0)</f>
        <v>0</v>
      </c>
      <c r="BJ305" s="18" t="s">
        <v>22</v>
      </c>
      <c r="BK305" s="225">
        <f>ROUND(I305*H305,2)</f>
        <v>0</v>
      </c>
      <c r="BL305" s="18" t="s">
        <v>171</v>
      </c>
      <c r="BM305" s="224" t="s">
        <v>1769</v>
      </c>
    </row>
    <row r="306" s="2" customFormat="1">
      <c r="A306" s="39"/>
      <c r="B306" s="40"/>
      <c r="C306" s="41"/>
      <c r="D306" s="226" t="s">
        <v>173</v>
      </c>
      <c r="E306" s="41"/>
      <c r="F306" s="227" t="s">
        <v>1770</v>
      </c>
      <c r="G306" s="41"/>
      <c r="H306" s="41"/>
      <c r="I306" s="228"/>
      <c r="J306" s="41"/>
      <c r="K306" s="41"/>
      <c r="L306" s="45"/>
      <c r="M306" s="229"/>
      <c r="N306" s="230"/>
      <c r="O306" s="85"/>
      <c r="P306" s="85"/>
      <c r="Q306" s="85"/>
      <c r="R306" s="85"/>
      <c r="S306" s="85"/>
      <c r="T306" s="86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T306" s="18" t="s">
        <v>173</v>
      </c>
      <c r="AU306" s="18" t="s">
        <v>85</v>
      </c>
    </row>
    <row r="307" s="13" customFormat="1">
      <c r="A307" s="13"/>
      <c r="B307" s="231"/>
      <c r="C307" s="232"/>
      <c r="D307" s="226" t="s">
        <v>175</v>
      </c>
      <c r="E307" s="233" t="s">
        <v>20</v>
      </c>
      <c r="F307" s="234" t="s">
        <v>1771</v>
      </c>
      <c r="G307" s="232"/>
      <c r="H307" s="233" t="s">
        <v>20</v>
      </c>
      <c r="I307" s="235"/>
      <c r="J307" s="232"/>
      <c r="K307" s="232"/>
      <c r="L307" s="236"/>
      <c r="M307" s="237"/>
      <c r="N307" s="238"/>
      <c r="O307" s="238"/>
      <c r="P307" s="238"/>
      <c r="Q307" s="238"/>
      <c r="R307" s="238"/>
      <c r="S307" s="238"/>
      <c r="T307" s="239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0" t="s">
        <v>175</v>
      </c>
      <c r="AU307" s="240" t="s">
        <v>85</v>
      </c>
      <c r="AV307" s="13" t="s">
        <v>22</v>
      </c>
      <c r="AW307" s="13" t="s">
        <v>39</v>
      </c>
      <c r="AX307" s="13" t="s">
        <v>77</v>
      </c>
      <c r="AY307" s="240" t="s">
        <v>164</v>
      </c>
    </row>
    <row r="308" s="14" customFormat="1">
      <c r="A308" s="14"/>
      <c r="B308" s="241"/>
      <c r="C308" s="242"/>
      <c r="D308" s="226" t="s">
        <v>175</v>
      </c>
      <c r="E308" s="243" t="s">
        <v>20</v>
      </c>
      <c r="F308" s="244" t="s">
        <v>1772</v>
      </c>
      <c r="G308" s="242"/>
      <c r="H308" s="245">
        <v>1630</v>
      </c>
      <c r="I308" s="246"/>
      <c r="J308" s="242"/>
      <c r="K308" s="242"/>
      <c r="L308" s="247"/>
      <c r="M308" s="248"/>
      <c r="N308" s="249"/>
      <c r="O308" s="249"/>
      <c r="P308" s="249"/>
      <c r="Q308" s="249"/>
      <c r="R308" s="249"/>
      <c r="S308" s="249"/>
      <c r="T308" s="250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1" t="s">
        <v>175</v>
      </c>
      <c r="AU308" s="251" t="s">
        <v>85</v>
      </c>
      <c r="AV308" s="14" t="s">
        <v>85</v>
      </c>
      <c r="AW308" s="14" t="s">
        <v>39</v>
      </c>
      <c r="AX308" s="14" t="s">
        <v>22</v>
      </c>
      <c r="AY308" s="251" t="s">
        <v>164</v>
      </c>
    </row>
    <row r="309" s="2" customFormat="1" ht="14.4" customHeight="1">
      <c r="A309" s="39"/>
      <c r="B309" s="40"/>
      <c r="C309" s="213" t="s">
        <v>459</v>
      </c>
      <c r="D309" s="213" t="s">
        <v>166</v>
      </c>
      <c r="E309" s="214" t="s">
        <v>516</v>
      </c>
      <c r="F309" s="215" t="s">
        <v>517</v>
      </c>
      <c r="G309" s="216" t="s">
        <v>169</v>
      </c>
      <c r="H309" s="217">
        <v>2329</v>
      </c>
      <c r="I309" s="218"/>
      <c r="J309" s="219">
        <f>ROUND(I309*H309,2)</f>
        <v>0</v>
      </c>
      <c r="K309" s="215" t="s">
        <v>170</v>
      </c>
      <c r="L309" s="45"/>
      <c r="M309" s="220" t="s">
        <v>20</v>
      </c>
      <c r="N309" s="221" t="s">
        <v>48</v>
      </c>
      <c r="O309" s="85"/>
      <c r="P309" s="222">
        <f>O309*H309</f>
        <v>0</v>
      </c>
      <c r="Q309" s="222">
        <v>0.18462999999999999</v>
      </c>
      <c r="R309" s="222">
        <f>Q309*H309</f>
        <v>430.00326999999999</v>
      </c>
      <c r="S309" s="222">
        <v>0</v>
      </c>
      <c r="T309" s="223">
        <f>S309*H309</f>
        <v>0</v>
      </c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R309" s="224" t="s">
        <v>171</v>
      </c>
      <c r="AT309" s="224" t="s">
        <v>166</v>
      </c>
      <c r="AU309" s="224" t="s">
        <v>85</v>
      </c>
      <c r="AY309" s="18" t="s">
        <v>164</v>
      </c>
      <c r="BE309" s="225">
        <f>IF(N309="základní",J309,0)</f>
        <v>0</v>
      </c>
      <c r="BF309" s="225">
        <f>IF(N309="snížená",J309,0)</f>
        <v>0</v>
      </c>
      <c r="BG309" s="225">
        <f>IF(N309="zákl. přenesená",J309,0)</f>
        <v>0</v>
      </c>
      <c r="BH309" s="225">
        <f>IF(N309="sníž. přenesená",J309,0)</f>
        <v>0</v>
      </c>
      <c r="BI309" s="225">
        <f>IF(N309="nulová",J309,0)</f>
        <v>0</v>
      </c>
      <c r="BJ309" s="18" t="s">
        <v>22</v>
      </c>
      <c r="BK309" s="225">
        <f>ROUND(I309*H309,2)</f>
        <v>0</v>
      </c>
      <c r="BL309" s="18" t="s">
        <v>171</v>
      </c>
      <c r="BM309" s="224" t="s">
        <v>1773</v>
      </c>
    </row>
    <row r="310" s="2" customFormat="1">
      <c r="A310" s="39"/>
      <c r="B310" s="40"/>
      <c r="C310" s="41"/>
      <c r="D310" s="226" t="s">
        <v>173</v>
      </c>
      <c r="E310" s="41"/>
      <c r="F310" s="227" t="s">
        <v>519</v>
      </c>
      <c r="G310" s="41"/>
      <c r="H310" s="41"/>
      <c r="I310" s="228"/>
      <c r="J310" s="41"/>
      <c r="K310" s="41"/>
      <c r="L310" s="45"/>
      <c r="M310" s="229"/>
      <c r="N310" s="230"/>
      <c r="O310" s="85"/>
      <c r="P310" s="85"/>
      <c r="Q310" s="85"/>
      <c r="R310" s="85"/>
      <c r="S310" s="85"/>
      <c r="T310" s="86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T310" s="18" t="s">
        <v>173</v>
      </c>
      <c r="AU310" s="18" t="s">
        <v>85</v>
      </c>
    </row>
    <row r="311" s="13" customFormat="1">
      <c r="A311" s="13"/>
      <c r="B311" s="231"/>
      <c r="C311" s="232"/>
      <c r="D311" s="226" t="s">
        <v>175</v>
      </c>
      <c r="E311" s="233" t="s">
        <v>20</v>
      </c>
      <c r="F311" s="234" t="s">
        <v>1774</v>
      </c>
      <c r="G311" s="232"/>
      <c r="H311" s="233" t="s">
        <v>20</v>
      </c>
      <c r="I311" s="235"/>
      <c r="J311" s="232"/>
      <c r="K311" s="232"/>
      <c r="L311" s="236"/>
      <c r="M311" s="237"/>
      <c r="N311" s="238"/>
      <c r="O311" s="238"/>
      <c r="P311" s="238"/>
      <c r="Q311" s="238"/>
      <c r="R311" s="238"/>
      <c r="S311" s="238"/>
      <c r="T311" s="239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0" t="s">
        <v>175</v>
      </c>
      <c r="AU311" s="240" t="s">
        <v>85</v>
      </c>
      <c r="AV311" s="13" t="s">
        <v>22</v>
      </c>
      <c r="AW311" s="13" t="s">
        <v>39</v>
      </c>
      <c r="AX311" s="13" t="s">
        <v>77</v>
      </c>
      <c r="AY311" s="240" t="s">
        <v>164</v>
      </c>
    </row>
    <row r="312" s="14" customFormat="1">
      <c r="A312" s="14"/>
      <c r="B312" s="241"/>
      <c r="C312" s="242"/>
      <c r="D312" s="226" t="s">
        <v>175</v>
      </c>
      <c r="E312" s="243" t="s">
        <v>20</v>
      </c>
      <c r="F312" s="244" t="s">
        <v>1775</v>
      </c>
      <c r="G312" s="242"/>
      <c r="H312" s="245">
        <v>2329</v>
      </c>
      <c r="I312" s="246"/>
      <c r="J312" s="242"/>
      <c r="K312" s="242"/>
      <c r="L312" s="247"/>
      <c r="M312" s="248"/>
      <c r="N312" s="249"/>
      <c r="O312" s="249"/>
      <c r="P312" s="249"/>
      <c r="Q312" s="249"/>
      <c r="R312" s="249"/>
      <c r="S312" s="249"/>
      <c r="T312" s="250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1" t="s">
        <v>175</v>
      </c>
      <c r="AU312" s="251" t="s">
        <v>85</v>
      </c>
      <c r="AV312" s="14" t="s">
        <v>85</v>
      </c>
      <c r="AW312" s="14" t="s">
        <v>39</v>
      </c>
      <c r="AX312" s="14" t="s">
        <v>22</v>
      </c>
      <c r="AY312" s="251" t="s">
        <v>164</v>
      </c>
    </row>
    <row r="313" s="2" customFormat="1" ht="14.4" customHeight="1">
      <c r="A313" s="39"/>
      <c r="B313" s="40"/>
      <c r="C313" s="213" t="s">
        <v>465</v>
      </c>
      <c r="D313" s="213" t="s">
        <v>166</v>
      </c>
      <c r="E313" s="214" t="s">
        <v>523</v>
      </c>
      <c r="F313" s="215" t="s">
        <v>524</v>
      </c>
      <c r="G313" s="216" t="s">
        <v>169</v>
      </c>
      <c r="H313" s="217">
        <v>188.5</v>
      </c>
      <c r="I313" s="218"/>
      <c r="J313" s="219">
        <f>ROUND(I313*H313,2)</f>
        <v>0</v>
      </c>
      <c r="K313" s="215" t="s">
        <v>170</v>
      </c>
      <c r="L313" s="45"/>
      <c r="M313" s="220" t="s">
        <v>20</v>
      </c>
      <c r="N313" s="221" t="s">
        <v>48</v>
      </c>
      <c r="O313" s="85"/>
      <c r="P313" s="222">
        <f>O313*H313</f>
        <v>0</v>
      </c>
      <c r="Q313" s="222">
        <v>0.23000000000000001</v>
      </c>
      <c r="R313" s="222">
        <f>Q313*H313</f>
        <v>43.355000000000004</v>
      </c>
      <c r="S313" s="222">
        <v>0</v>
      </c>
      <c r="T313" s="223">
        <f>S313*H313</f>
        <v>0</v>
      </c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R313" s="224" t="s">
        <v>171</v>
      </c>
      <c r="AT313" s="224" t="s">
        <v>166</v>
      </c>
      <c r="AU313" s="224" t="s">
        <v>85</v>
      </c>
      <c r="AY313" s="18" t="s">
        <v>164</v>
      </c>
      <c r="BE313" s="225">
        <f>IF(N313="základní",J313,0)</f>
        <v>0</v>
      </c>
      <c r="BF313" s="225">
        <f>IF(N313="snížená",J313,0)</f>
        <v>0</v>
      </c>
      <c r="BG313" s="225">
        <f>IF(N313="zákl. přenesená",J313,0)</f>
        <v>0</v>
      </c>
      <c r="BH313" s="225">
        <f>IF(N313="sníž. přenesená",J313,0)</f>
        <v>0</v>
      </c>
      <c r="BI313" s="225">
        <f>IF(N313="nulová",J313,0)</f>
        <v>0</v>
      </c>
      <c r="BJ313" s="18" t="s">
        <v>22</v>
      </c>
      <c r="BK313" s="225">
        <f>ROUND(I313*H313,2)</f>
        <v>0</v>
      </c>
      <c r="BL313" s="18" t="s">
        <v>171</v>
      </c>
      <c r="BM313" s="224" t="s">
        <v>1776</v>
      </c>
    </row>
    <row r="314" s="2" customFormat="1">
      <c r="A314" s="39"/>
      <c r="B314" s="40"/>
      <c r="C314" s="41"/>
      <c r="D314" s="226" t="s">
        <v>173</v>
      </c>
      <c r="E314" s="41"/>
      <c r="F314" s="227" t="s">
        <v>526</v>
      </c>
      <c r="G314" s="41"/>
      <c r="H314" s="41"/>
      <c r="I314" s="228"/>
      <c r="J314" s="41"/>
      <c r="K314" s="41"/>
      <c r="L314" s="45"/>
      <c r="M314" s="229"/>
      <c r="N314" s="230"/>
      <c r="O314" s="85"/>
      <c r="P314" s="85"/>
      <c r="Q314" s="85"/>
      <c r="R314" s="85"/>
      <c r="S314" s="85"/>
      <c r="T314" s="86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T314" s="18" t="s">
        <v>173</v>
      </c>
      <c r="AU314" s="18" t="s">
        <v>85</v>
      </c>
    </row>
    <row r="315" s="13" customFormat="1">
      <c r="A315" s="13"/>
      <c r="B315" s="231"/>
      <c r="C315" s="232"/>
      <c r="D315" s="226" t="s">
        <v>175</v>
      </c>
      <c r="E315" s="233" t="s">
        <v>20</v>
      </c>
      <c r="F315" s="234" t="s">
        <v>1777</v>
      </c>
      <c r="G315" s="232"/>
      <c r="H315" s="233" t="s">
        <v>20</v>
      </c>
      <c r="I315" s="235"/>
      <c r="J315" s="232"/>
      <c r="K315" s="232"/>
      <c r="L315" s="236"/>
      <c r="M315" s="237"/>
      <c r="N315" s="238"/>
      <c r="O315" s="238"/>
      <c r="P315" s="238"/>
      <c r="Q315" s="238"/>
      <c r="R315" s="238"/>
      <c r="S315" s="238"/>
      <c r="T315" s="239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0" t="s">
        <v>175</v>
      </c>
      <c r="AU315" s="240" t="s">
        <v>85</v>
      </c>
      <c r="AV315" s="13" t="s">
        <v>22</v>
      </c>
      <c r="AW315" s="13" t="s">
        <v>39</v>
      </c>
      <c r="AX315" s="13" t="s">
        <v>77</v>
      </c>
      <c r="AY315" s="240" t="s">
        <v>164</v>
      </c>
    </row>
    <row r="316" s="14" customFormat="1">
      <c r="A316" s="14"/>
      <c r="B316" s="241"/>
      <c r="C316" s="242"/>
      <c r="D316" s="226" t="s">
        <v>175</v>
      </c>
      <c r="E316" s="243" t="s">
        <v>20</v>
      </c>
      <c r="F316" s="244" t="s">
        <v>1778</v>
      </c>
      <c r="G316" s="242"/>
      <c r="H316" s="245">
        <v>188.5</v>
      </c>
      <c r="I316" s="246"/>
      <c r="J316" s="242"/>
      <c r="K316" s="242"/>
      <c r="L316" s="247"/>
      <c r="M316" s="248"/>
      <c r="N316" s="249"/>
      <c r="O316" s="249"/>
      <c r="P316" s="249"/>
      <c r="Q316" s="249"/>
      <c r="R316" s="249"/>
      <c r="S316" s="249"/>
      <c r="T316" s="250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1" t="s">
        <v>175</v>
      </c>
      <c r="AU316" s="251" t="s">
        <v>85</v>
      </c>
      <c r="AV316" s="14" t="s">
        <v>85</v>
      </c>
      <c r="AW316" s="14" t="s">
        <v>39</v>
      </c>
      <c r="AX316" s="14" t="s">
        <v>22</v>
      </c>
      <c r="AY316" s="251" t="s">
        <v>164</v>
      </c>
    </row>
    <row r="317" s="2" customFormat="1" ht="14.4" customHeight="1">
      <c r="A317" s="39"/>
      <c r="B317" s="40"/>
      <c r="C317" s="213" t="s">
        <v>473</v>
      </c>
      <c r="D317" s="213" t="s">
        <v>166</v>
      </c>
      <c r="E317" s="214" t="s">
        <v>1779</v>
      </c>
      <c r="F317" s="215" t="s">
        <v>1780</v>
      </c>
      <c r="G317" s="216" t="s">
        <v>169</v>
      </c>
      <c r="H317" s="217">
        <v>648.89999999999998</v>
      </c>
      <c r="I317" s="218"/>
      <c r="J317" s="219">
        <f>ROUND(I317*H317,2)</f>
        <v>0</v>
      </c>
      <c r="K317" s="215" t="s">
        <v>170</v>
      </c>
      <c r="L317" s="45"/>
      <c r="M317" s="220" t="s">
        <v>20</v>
      </c>
      <c r="N317" s="221" t="s">
        <v>48</v>
      </c>
      <c r="O317" s="85"/>
      <c r="P317" s="222">
        <f>O317*H317</f>
        <v>0</v>
      </c>
      <c r="Q317" s="222">
        <v>0.34499999999999997</v>
      </c>
      <c r="R317" s="222">
        <f>Q317*H317</f>
        <v>223.87049999999996</v>
      </c>
      <c r="S317" s="222">
        <v>0</v>
      </c>
      <c r="T317" s="223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24" t="s">
        <v>171</v>
      </c>
      <c r="AT317" s="224" t="s">
        <v>166</v>
      </c>
      <c r="AU317" s="224" t="s">
        <v>85</v>
      </c>
      <c r="AY317" s="18" t="s">
        <v>164</v>
      </c>
      <c r="BE317" s="225">
        <f>IF(N317="základní",J317,0)</f>
        <v>0</v>
      </c>
      <c r="BF317" s="225">
        <f>IF(N317="snížená",J317,0)</f>
        <v>0</v>
      </c>
      <c r="BG317" s="225">
        <f>IF(N317="zákl. přenesená",J317,0)</f>
        <v>0</v>
      </c>
      <c r="BH317" s="225">
        <f>IF(N317="sníž. přenesená",J317,0)</f>
        <v>0</v>
      </c>
      <c r="BI317" s="225">
        <f>IF(N317="nulová",J317,0)</f>
        <v>0</v>
      </c>
      <c r="BJ317" s="18" t="s">
        <v>22</v>
      </c>
      <c r="BK317" s="225">
        <f>ROUND(I317*H317,2)</f>
        <v>0</v>
      </c>
      <c r="BL317" s="18" t="s">
        <v>171</v>
      </c>
      <c r="BM317" s="224" t="s">
        <v>1781</v>
      </c>
    </row>
    <row r="318" s="2" customFormat="1">
      <c r="A318" s="39"/>
      <c r="B318" s="40"/>
      <c r="C318" s="41"/>
      <c r="D318" s="226" t="s">
        <v>173</v>
      </c>
      <c r="E318" s="41"/>
      <c r="F318" s="227" t="s">
        <v>1782</v>
      </c>
      <c r="G318" s="41"/>
      <c r="H318" s="41"/>
      <c r="I318" s="228"/>
      <c r="J318" s="41"/>
      <c r="K318" s="41"/>
      <c r="L318" s="45"/>
      <c r="M318" s="229"/>
      <c r="N318" s="230"/>
      <c r="O318" s="85"/>
      <c r="P318" s="85"/>
      <c r="Q318" s="85"/>
      <c r="R318" s="85"/>
      <c r="S318" s="85"/>
      <c r="T318" s="86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T318" s="18" t="s">
        <v>173</v>
      </c>
      <c r="AU318" s="18" t="s">
        <v>85</v>
      </c>
    </row>
    <row r="319" s="13" customFormat="1">
      <c r="A319" s="13"/>
      <c r="B319" s="231"/>
      <c r="C319" s="232"/>
      <c r="D319" s="226" t="s">
        <v>175</v>
      </c>
      <c r="E319" s="233" t="s">
        <v>20</v>
      </c>
      <c r="F319" s="234" t="s">
        <v>1783</v>
      </c>
      <c r="G319" s="232"/>
      <c r="H319" s="233" t="s">
        <v>20</v>
      </c>
      <c r="I319" s="235"/>
      <c r="J319" s="232"/>
      <c r="K319" s="232"/>
      <c r="L319" s="236"/>
      <c r="M319" s="237"/>
      <c r="N319" s="238"/>
      <c r="O319" s="238"/>
      <c r="P319" s="238"/>
      <c r="Q319" s="238"/>
      <c r="R319" s="238"/>
      <c r="S319" s="238"/>
      <c r="T319" s="239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0" t="s">
        <v>175</v>
      </c>
      <c r="AU319" s="240" t="s">
        <v>85</v>
      </c>
      <c r="AV319" s="13" t="s">
        <v>22</v>
      </c>
      <c r="AW319" s="13" t="s">
        <v>39</v>
      </c>
      <c r="AX319" s="13" t="s">
        <v>77</v>
      </c>
      <c r="AY319" s="240" t="s">
        <v>164</v>
      </c>
    </row>
    <row r="320" s="14" customFormat="1">
      <c r="A320" s="14"/>
      <c r="B320" s="241"/>
      <c r="C320" s="242"/>
      <c r="D320" s="226" t="s">
        <v>175</v>
      </c>
      <c r="E320" s="243" t="s">
        <v>20</v>
      </c>
      <c r="F320" s="244" t="s">
        <v>1784</v>
      </c>
      <c r="G320" s="242"/>
      <c r="H320" s="245">
        <v>648.89999999999998</v>
      </c>
      <c r="I320" s="246"/>
      <c r="J320" s="242"/>
      <c r="K320" s="242"/>
      <c r="L320" s="247"/>
      <c r="M320" s="248"/>
      <c r="N320" s="249"/>
      <c r="O320" s="249"/>
      <c r="P320" s="249"/>
      <c r="Q320" s="249"/>
      <c r="R320" s="249"/>
      <c r="S320" s="249"/>
      <c r="T320" s="250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1" t="s">
        <v>175</v>
      </c>
      <c r="AU320" s="251" t="s">
        <v>85</v>
      </c>
      <c r="AV320" s="14" t="s">
        <v>85</v>
      </c>
      <c r="AW320" s="14" t="s">
        <v>39</v>
      </c>
      <c r="AX320" s="14" t="s">
        <v>22</v>
      </c>
      <c r="AY320" s="251" t="s">
        <v>164</v>
      </c>
    </row>
    <row r="321" s="2" customFormat="1" ht="14.4" customHeight="1">
      <c r="A321" s="39"/>
      <c r="B321" s="40"/>
      <c r="C321" s="213" t="s">
        <v>482</v>
      </c>
      <c r="D321" s="213" t="s">
        <v>166</v>
      </c>
      <c r="E321" s="214" t="s">
        <v>529</v>
      </c>
      <c r="F321" s="215" t="s">
        <v>530</v>
      </c>
      <c r="G321" s="216" t="s">
        <v>169</v>
      </c>
      <c r="H321" s="217">
        <v>4659</v>
      </c>
      <c r="I321" s="218"/>
      <c r="J321" s="219">
        <f>ROUND(I321*H321,2)</f>
        <v>0</v>
      </c>
      <c r="K321" s="215" t="s">
        <v>170</v>
      </c>
      <c r="L321" s="45"/>
      <c r="M321" s="220" t="s">
        <v>20</v>
      </c>
      <c r="N321" s="221" t="s">
        <v>48</v>
      </c>
      <c r="O321" s="85"/>
      <c r="P321" s="222">
        <f>O321*H321</f>
        <v>0</v>
      </c>
      <c r="Q321" s="222">
        <v>0.00060999999999999997</v>
      </c>
      <c r="R321" s="222">
        <f>Q321*H321</f>
        <v>2.84199</v>
      </c>
      <c r="S321" s="222">
        <v>0</v>
      </c>
      <c r="T321" s="223">
        <f>S321*H321</f>
        <v>0</v>
      </c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R321" s="224" t="s">
        <v>171</v>
      </c>
      <c r="AT321" s="224" t="s">
        <v>166</v>
      </c>
      <c r="AU321" s="224" t="s">
        <v>85</v>
      </c>
      <c r="AY321" s="18" t="s">
        <v>164</v>
      </c>
      <c r="BE321" s="225">
        <f>IF(N321="základní",J321,0)</f>
        <v>0</v>
      </c>
      <c r="BF321" s="225">
        <f>IF(N321="snížená",J321,0)</f>
        <v>0</v>
      </c>
      <c r="BG321" s="225">
        <f>IF(N321="zákl. přenesená",J321,0)</f>
        <v>0</v>
      </c>
      <c r="BH321" s="225">
        <f>IF(N321="sníž. přenesená",J321,0)</f>
        <v>0</v>
      </c>
      <c r="BI321" s="225">
        <f>IF(N321="nulová",J321,0)</f>
        <v>0</v>
      </c>
      <c r="BJ321" s="18" t="s">
        <v>22</v>
      </c>
      <c r="BK321" s="225">
        <f>ROUND(I321*H321,2)</f>
        <v>0</v>
      </c>
      <c r="BL321" s="18" t="s">
        <v>171</v>
      </c>
      <c r="BM321" s="224" t="s">
        <v>1785</v>
      </c>
    </row>
    <row r="322" s="2" customFormat="1">
      <c r="A322" s="39"/>
      <c r="B322" s="40"/>
      <c r="C322" s="41"/>
      <c r="D322" s="226" t="s">
        <v>173</v>
      </c>
      <c r="E322" s="41"/>
      <c r="F322" s="227" t="s">
        <v>532</v>
      </c>
      <c r="G322" s="41"/>
      <c r="H322" s="41"/>
      <c r="I322" s="228"/>
      <c r="J322" s="41"/>
      <c r="K322" s="41"/>
      <c r="L322" s="45"/>
      <c r="M322" s="229"/>
      <c r="N322" s="230"/>
      <c r="O322" s="85"/>
      <c r="P322" s="85"/>
      <c r="Q322" s="85"/>
      <c r="R322" s="85"/>
      <c r="S322" s="85"/>
      <c r="T322" s="86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T322" s="18" t="s">
        <v>173</v>
      </c>
      <c r="AU322" s="18" t="s">
        <v>85</v>
      </c>
    </row>
    <row r="323" s="13" customFormat="1">
      <c r="A323" s="13"/>
      <c r="B323" s="231"/>
      <c r="C323" s="232"/>
      <c r="D323" s="226" t="s">
        <v>175</v>
      </c>
      <c r="E323" s="233" t="s">
        <v>20</v>
      </c>
      <c r="F323" s="234" t="s">
        <v>533</v>
      </c>
      <c r="G323" s="232"/>
      <c r="H323" s="233" t="s">
        <v>20</v>
      </c>
      <c r="I323" s="235"/>
      <c r="J323" s="232"/>
      <c r="K323" s="232"/>
      <c r="L323" s="236"/>
      <c r="M323" s="237"/>
      <c r="N323" s="238"/>
      <c r="O323" s="238"/>
      <c r="P323" s="238"/>
      <c r="Q323" s="238"/>
      <c r="R323" s="238"/>
      <c r="S323" s="238"/>
      <c r="T323" s="239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40" t="s">
        <v>175</v>
      </c>
      <c r="AU323" s="240" t="s">
        <v>85</v>
      </c>
      <c r="AV323" s="13" t="s">
        <v>22</v>
      </c>
      <c r="AW323" s="13" t="s">
        <v>39</v>
      </c>
      <c r="AX323" s="13" t="s">
        <v>77</v>
      </c>
      <c r="AY323" s="240" t="s">
        <v>164</v>
      </c>
    </row>
    <row r="324" s="13" customFormat="1">
      <c r="A324" s="13"/>
      <c r="B324" s="231"/>
      <c r="C324" s="232"/>
      <c r="D324" s="226" t="s">
        <v>175</v>
      </c>
      <c r="E324" s="233" t="s">
        <v>20</v>
      </c>
      <c r="F324" s="234" t="s">
        <v>1786</v>
      </c>
      <c r="G324" s="232"/>
      <c r="H324" s="233" t="s">
        <v>20</v>
      </c>
      <c r="I324" s="235"/>
      <c r="J324" s="232"/>
      <c r="K324" s="232"/>
      <c r="L324" s="236"/>
      <c r="M324" s="237"/>
      <c r="N324" s="238"/>
      <c r="O324" s="238"/>
      <c r="P324" s="238"/>
      <c r="Q324" s="238"/>
      <c r="R324" s="238"/>
      <c r="S324" s="238"/>
      <c r="T324" s="239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0" t="s">
        <v>175</v>
      </c>
      <c r="AU324" s="240" t="s">
        <v>85</v>
      </c>
      <c r="AV324" s="13" t="s">
        <v>22</v>
      </c>
      <c r="AW324" s="13" t="s">
        <v>39</v>
      </c>
      <c r="AX324" s="13" t="s">
        <v>77</v>
      </c>
      <c r="AY324" s="240" t="s">
        <v>164</v>
      </c>
    </row>
    <row r="325" s="14" customFormat="1">
      <c r="A325" s="14"/>
      <c r="B325" s="241"/>
      <c r="C325" s="242"/>
      <c r="D325" s="226" t="s">
        <v>175</v>
      </c>
      <c r="E325" s="243" t="s">
        <v>20</v>
      </c>
      <c r="F325" s="244" t="s">
        <v>1787</v>
      </c>
      <c r="G325" s="242"/>
      <c r="H325" s="245">
        <v>2279</v>
      </c>
      <c r="I325" s="246"/>
      <c r="J325" s="242"/>
      <c r="K325" s="242"/>
      <c r="L325" s="247"/>
      <c r="M325" s="248"/>
      <c r="N325" s="249"/>
      <c r="O325" s="249"/>
      <c r="P325" s="249"/>
      <c r="Q325" s="249"/>
      <c r="R325" s="249"/>
      <c r="S325" s="249"/>
      <c r="T325" s="250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1" t="s">
        <v>175</v>
      </c>
      <c r="AU325" s="251" t="s">
        <v>85</v>
      </c>
      <c r="AV325" s="14" t="s">
        <v>85</v>
      </c>
      <c r="AW325" s="14" t="s">
        <v>39</v>
      </c>
      <c r="AX325" s="14" t="s">
        <v>77</v>
      </c>
      <c r="AY325" s="251" t="s">
        <v>164</v>
      </c>
    </row>
    <row r="326" s="13" customFormat="1">
      <c r="A326" s="13"/>
      <c r="B326" s="231"/>
      <c r="C326" s="232"/>
      <c r="D326" s="226" t="s">
        <v>175</v>
      </c>
      <c r="E326" s="233" t="s">
        <v>20</v>
      </c>
      <c r="F326" s="234" t="s">
        <v>536</v>
      </c>
      <c r="G326" s="232"/>
      <c r="H326" s="233" t="s">
        <v>20</v>
      </c>
      <c r="I326" s="235"/>
      <c r="J326" s="232"/>
      <c r="K326" s="232"/>
      <c r="L326" s="236"/>
      <c r="M326" s="237"/>
      <c r="N326" s="238"/>
      <c r="O326" s="238"/>
      <c r="P326" s="238"/>
      <c r="Q326" s="238"/>
      <c r="R326" s="238"/>
      <c r="S326" s="238"/>
      <c r="T326" s="239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0" t="s">
        <v>175</v>
      </c>
      <c r="AU326" s="240" t="s">
        <v>85</v>
      </c>
      <c r="AV326" s="13" t="s">
        <v>22</v>
      </c>
      <c r="AW326" s="13" t="s">
        <v>39</v>
      </c>
      <c r="AX326" s="13" t="s">
        <v>77</v>
      </c>
      <c r="AY326" s="240" t="s">
        <v>164</v>
      </c>
    </row>
    <row r="327" s="13" customFormat="1">
      <c r="A327" s="13"/>
      <c r="B327" s="231"/>
      <c r="C327" s="232"/>
      <c r="D327" s="226" t="s">
        <v>175</v>
      </c>
      <c r="E327" s="233" t="s">
        <v>20</v>
      </c>
      <c r="F327" s="234" t="s">
        <v>1788</v>
      </c>
      <c r="G327" s="232"/>
      <c r="H327" s="233" t="s">
        <v>20</v>
      </c>
      <c r="I327" s="235"/>
      <c r="J327" s="232"/>
      <c r="K327" s="232"/>
      <c r="L327" s="236"/>
      <c r="M327" s="237"/>
      <c r="N327" s="238"/>
      <c r="O327" s="238"/>
      <c r="P327" s="238"/>
      <c r="Q327" s="238"/>
      <c r="R327" s="238"/>
      <c r="S327" s="238"/>
      <c r="T327" s="239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0" t="s">
        <v>175</v>
      </c>
      <c r="AU327" s="240" t="s">
        <v>85</v>
      </c>
      <c r="AV327" s="13" t="s">
        <v>22</v>
      </c>
      <c r="AW327" s="13" t="s">
        <v>39</v>
      </c>
      <c r="AX327" s="13" t="s">
        <v>77</v>
      </c>
      <c r="AY327" s="240" t="s">
        <v>164</v>
      </c>
    </row>
    <row r="328" s="14" customFormat="1">
      <c r="A328" s="14"/>
      <c r="B328" s="241"/>
      <c r="C328" s="242"/>
      <c r="D328" s="226" t="s">
        <v>175</v>
      </c>
      <c r="E328" s="243" t="s">
        <v>20</v>
      </c>
      <c r="F328" s="244" t="s">
        <v>1789</v>
      </c>
      <c r="G328" s="242"/>
      <c r="H328" s="245">
        <v>2380</v>
      </c>
      <c r="I328" s="246"/>
      <c r="J328" s="242"/>
      <c r="K328" s="242"/>
      <c r="L328" s="247"/>
      <c r="M328" s="248"/>
      <c r="N328" s="249"/>
      <c r="O328" s="249"/>
      <c r="P328" s="249"/>
      <c r="Q328" s="249"/>
      <c r="R328" s="249"/>
      <c r="S328" s="249"/>
      <c r="T328" s="250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1" t="s">
        <v>175</v>
      </c>
      <c r="AU328" s="251" t="s">
        <v>85</v>
      </c>
      <c r="AV328" s="14" t="s">
        <v>85</v>
      </c>
      <c r="AW328" s="14" t="s">
        <v>39</v>
      </c>
      <c r="AX328" s="14" t="s">
        <v>77</v>
      </c>
      <c r="AY328" s="251" t="s">
        <v>164</v>
      </c>
    </row>
    <row r="329" s="15" customFormat="1">
      <c r="A329" s="15"/>
      <c r="B329" s="252"/>
      <c r="C329" s="253"/>
      <c r="D329" s="226" t="s">
        <v>175</v>
      </c>
      <c r="E329" s="254" t="s">
        <v>20</v>
      </c>
      <c r="F329" s="255" t="s">
        <v>225</v>
      </c>
      <c r="G329" s="253"/>
      <c r="H329" s="256">
        <v>4659</v>
      </c>
      <c r="I329" s="257"/>
      <c r="J329" s="253"/>
      <c r="K329" s="253"/>
      <c r="L329" s="258"/>
      <c r="M329" s="259"/>
      <c r="N329" s="260"/>
      <c r="O329" s="260"/>
      <c r="P329" s="260"/>
      <c r="Q329" s="260"/>
      <c r="R329" s="260"/>
      <c r="S329" s="260"/>
      <c r="T329" s="261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62" t="s">
        <v>175</v>
      </c>
      <c r="AU329" s="262" t="s">
        <v>85</v>
      </c>
      <c r="AV329" s="15" t="s">
        <v>171</v>
      </c>
      <c r="AW329" s="15" t="s">
        <v>39</v>
      </c>
      <c r="AX329" s="15" t="s">
        <v>22</v>
      </c>
      <c r="AY329" s="262" t="s">
        <v>164</v>
      </c>
    </row>
    <row r="330" s="2" customFormat="1" ht="14.4" customHeight="1">
      <c r="A330" s="39"/>
      <c r="B330" s="40"/>
      <c r="C330" s="213" t="s">
        <v>490</v>
      </c>
      <c r="D330" s="213" t="s">
        <v>166</v>
      </c>
      <c r="E330" s="214" t="s">
        <v>540</v>
      </c>
      <c r="F330" s="215" t="s">
        <v>541</v>
      </c>
      <c r="G330" s="216" t="s">
        <v>169</v>
      </c>
      <c r="H330" s="217">
        <v>2249</v>
      </c>
      <c r="I330" s="218"/>
      <c r="J330" s="219">
        <f>ROUND(I330*H330,2)</f>
        <v>0</v>
      </c>
      <c r="K330" s="215" t="s">
        <v>170</v>
      </c>
      <c r="L330" s="45"/>
      <c r="M330" s="220" t="s">
        <v>20</v>
      </c>
      <c r="N330" s="221" t="s">
        <v>48</v>
      </c>
      <c r="O330" s="85"/>
      <c r="P330" s="222">
        <f>O330*H330</f>
        <v>0</v>
      </c>
      <c r="Q330" s="222">
        <v>0.10373</v>
      </c>
      <c r="R330" s="222">
        <f>Q330*H330</f>
        <v>233.28877</v>
      </c>
      <c r="S330" s="222">
        <v>0</v>
      </c>
      <c r="T330" s="223">
        <f>S330*H330</f>
        <v>0</v>
      </c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R330" s="224" t="s">
        <v>171</v>
      </c>
      <c r="AT330" s="224" t="s">
        <v>166</v>
      </c>
      <c r="AU330" s="224" t="s">
        <v>85</v>
      </c>
      <c r="AY330" s="18" t="s">
        <v>164</v>
      </c>
      <c r="BE330" s="225">
        <f>IF(N330="základní",J330,0)</f>
        <v>0</v>
      </c>
      <c r="BF330" s="225">
        <f>IF(N330="snížená",J330,0)</f>
        <v>0</v>
      </c>
      <c r="BG330" s="225">
        <f>IF(N330="zákl. přenesená",J330,0)</f>
        <v>0</v>
      </c>
      <c r="BH330" s="225">
        <f>IF(N330="sníž. přenesená",J330,0)</f>
        <v>0</v>
      </c>
      <c r="BI330" s="225">
        <f>IF(N330="nulová",J330,0)</f>
        <v>0</v>
      </c>
      <c r="BJ330" s="18" t="s">
        <v>22</v>
      </c>
      <c r="BK330" s="225">
        <f>ROUND(I330*H330,2)</f>
        <v>0</v>
      </c>
      <c r="BL330" s="18" t="s">
        <v>171</v>
      </c>
      <c r="BM330" s="224" t="s">
        <v>1790</v>
      </c>
    </row>
    <row r="331" s="2" customFormat="1">
      <c r="A331" s="39"/>
      <c r="B331" s="40"/>
      <c r="C331" s="41"/>
      <c r="D331" s="226" t="s">
        <v>173</v>
      </c>
      <c r="E331" s="41"/>
      <c r="F331" s="227" t="s">
        <v>543</v>
      </c>
      <c r="G331" s="41"/>
      <c r="H331" s="41"/>
      <c r="I331" s="228"/>
      <c r="J331" s="41"/>
      <c r="K331" s="41"/>
      <c r="L331" s="45"/>
      <c r="M331" s="229"/>
      <c r="N331" s="230"/>
      <c r="O331" s="85"/>
      <c r="P331" s="85"/>
      <c r="Q331" s="85"/>
      <c r="R331" s="85"/>
      <c r="S331" s="85"/>
      <c r="T331" s="86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T331" s="18" t="s">
        <v>173</v>
      </c>
      <c r="AU331" s="18" t="s">
        <v>85</v>
      </c>
    </row>
    <row r="332" s="13" customFormat="1">
      <c r="A332" s="13"/>
      <c r="B332" s="231"/>
      <c r="C332" s="232"/>
      <c r="D332" s="226" t="s">
        <v>175</v>
      </c>
      <c r="E332" s="233" t="s">
        <v>20</v>
      </c>
      <c r="F332" s="234" t="s">
        <v>1791</v>
      </c>
      <c r="G332" s="232"/>
      <c r="H332" s="233" t="s">
        <v>20</v>
      </c>
      <c r="I332" s="235"/>
      <c r="J332" s="232"/>
      <c r="K332" s="232"/>
      <c r="L332" s="236"/>
      <c r="M332" s="237"/>
      <c r="N332" s="238"/>
      <c r="O332" s="238"/>
      <c r="P332" s="238"/>
      <c r="Q332" s="238"/>
      <c r="R332" s="238"/>
      <c r="S332" s="238"/>
      <c r="T332" s="239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0" t="s">
        <v>175</v>
      </c>
      <c r="AU332" s="240" t="s">
        <v>85</v>
      </c>
      <c r="AV332" s="13" t="s">
        <v>22</v>
      </c>
      <c r="AW332" s="13" t="s">
        <v>39</v>
      </c>
      <c r="AX332" s="13" t="s">
        <v>77</v>
      </c>
      <c r="AY332" s="240" t="s">
        <v>164</v>
      </c>
    </row>
    <row r="333" s="14" customFormat="1">
      <c r="A333" s="14"/>
      <c r="B333" s="241"/>
      <c r="C333" s="242"/>
      <c r="D333" s="226" t="s">
        <v>175</v>
      </c>
      <c r="E333" s="243" t="s">
        <v>20</v>
      </c>
      <c r="F333" s="244" t="s">
        <v>1792</v>
      </c>
      <c r="G333" s="242"/>
      <c r="H333" s="245">
        <v>2249</v>
      </c>
      <c r="I333" s="246"/>
      <c r="J333" s="242"/>
      <c r="K333" s="242"/>
      <c r="L333" s="247"/>
      <c r="M333" s="248"/>
      <c r="N333" s="249"/>
      <c r="O333" s="249"/>
      <c r="P333" s="249"/>
      <c r="Q333" s="249"/>
      <c r="R333" s="249"/>
      <c r="S333" s="249"/>
      <c r="T333" s="250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1" t="s">
        <v>175</v>
      </c>
      <c r="AU333" s="251" t="s">
        <v>85</v>
      </c>
      <c r="AV333" s="14" t="s">
        <v>85</v>
      </c>
      <c r="AW333" s="14" t="s">
        <v>39</v>
      </c>
      <c r="AX333" s="14" t="s">
        <v>22</v>
      </c>
      <c r="AY333" s="251" t="s">
        <v>164</v>
      </c>
    </row>
    <row r="334" s="2" customFormat="1" ht="14.4" customHeight="1">
      <c r="A334" s="39"/>
      <c r="B334" s="40"/>
      <c r="C334" s="213" t="s">
        <v>501</v>
      </c>
      <c r="D334" s="213" t="s">
        <v>166</v>
      </c>
      <c r="E334" s="214" t="s">
        <v>559</v>
      </c>
      <c r="F334" s="215" t="s">
        <v>560</v>
      </c>
      <c r="G334" s="216" t="s">
        <v>401</v>
      </c>
      <c r="H334" s="217">
        <v>4</v>
      </c>
      <c r="I334" s="218"/>
      <c r="J334" s="219">
        <f>ROUND(I334*H334,2)</f>
        <v>0</v>
      </c>
      <c r="K334" s="215" t="s">
        <v>170</v>
      </c>
      <c r="L334" s="45"/>
      <c r="M334" s="220" t="s">
        <v>20</v>
      </c>
      <c r="N334" s="221" t="s">
        <v>48</v>
      </c>
      <c r="O334" s="85"/>
      <c r="P334" s="222">
        <f>O334*H334</f>
        <v>0</v>
      </c>
      <c r="Q334" s="222">
        <v>0.0035999999999999999</v>
      </c>
      <c r="R334" s="222">
        <f>Q334*H334</f>
        <v>0.0144</v>
      </c>
      <c r="S334" s="222">
        <v>0</v>
      </c>
      <c r="T334" s="223">
        <f>S334*H334</f>
        <v>0</v>
      </c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R334" s="224" t="s">
        <v>171</v>
      </c>
      <c r="AT334" s="224" t="s">
        <v>166</v>
      </c>
      <c r="AU334" s="224" t="s">
        <v>85</v>
      </c>
      <c r="AY334" s="18" t="s">
        <v>164</v>
      </c>
      <c r="BE334" s="225">
        <f>IF(N334="základní",J334,0)</f>
        <v>0</v>
      </c>
      <c r="BF334" s="225">
        <f>IF(N334="snížená",J334,0)</f>
        <v>0</v>
      </c>
      <c r="BG334" s="225">
        <f>IF(N334="zákl. přenesená",J334,0)</f>
        <v>0</v>
      </c>
      <c r="BH334" s="225">
        <f>IF(N334="sníž. přenesená",J334,0)</f>
        <v>0</v>
      </c>
      <c r="BI334" s="225">
        <f>IF(N334="nulová",J334,0)</f>
        <v>0</v>
      </c>
      <c r="BJ334" s="18" t="s">
        <v>22</v>
      </c>
      <c r="BK334" s="225">
        <f>ROUND(I334*H334,2)</f>
        <v>0</v>
      </c>
      <c r="BL334" s="18" t="s">
        <v>171</v>
      </c>
      <c r="BM334" s="224" t="s">
        <v>1793</v>
      </c>
    </row>
    <row r="335" s="2" customFormat="1">
      <c r="A335" s="39"/>
      <c r="B335" s="40"/>
      <c r="C335" s="41"/>
      <c r="D335" s="226" t="s">
        <v>173</v>
      </c>
      <c r="E335" s="41"/>
      <c r="F335" s="227" t="s">
        <v>562</v>
      </c>
      <c r="G335" s="41"/>
      <c r="H335" s="41"/>
      <c r="I335" s="228"/>
      <c r="J335" s="41"/>
      <c r="K335" s="41"/>
      <c r="L335" s="45"/>
      <c r="M335" s="229"/>
      <c r="N335" s="230"/>
      <c r="O335" s="85"/>
      <c r="P335" s="85"/>
      <c r="Q335" s="85"/>
      <c r="R335" s="85"/>
      <c r="S335" s="85"/>
      <c r="T335" s="86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T335" s="18" t="s">
        <v>173</v>
      </c>
      <c r="AU335" s="18" t="s">
        <v>85</v>
      </c>
    </row>
    <row r="336" s="13" customFormat="1">
      <c r="A336" s="13"/>
      <c r="B336" s="231"/>
      <c r="C336" s="232"/>
      <c r="D336" s="226" t="s">
        <v>175</v>
      </c>
      <c r="E336" s="233" t="s">
        <v>20</v>
      </c>
      <c r="F336" s="234" t="s">
        <v>563</v>
      </c>
      <c r="G336" s="232"/>
      <c r="H336" s="233" t="s">
        <v>20</v>
      </c>
      <c r="I336" s="235"/>
      <c r="J336" s="232"/>
      <c r="K336" s="232"/>
      <c r="L336" s="236"/>
      <c r="M336" s="237"/>
      <c r="N336" s="238"/>
      <c r="O336" s="238"/>
      <c r="P336" s="238"/>
      <c r="Q336" s="238"/>
      <c r="R336" s="238"/>
      <c r="S336" s="238"/>
      <c r="T336" s="239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0" t="s">
        <v>175</v>
      </c>
      <c r="AU336" s="240" t="s">
        <v>85</v>
      </c>
      <c r="AV336" s="13" t="s">
        <v>22</v>
      </c>
      <c r="AW336" s="13" t="s">
        <v>39</v>
      </c>
      <c r="AX336" s="13" t="s">
        <v>77</v>
      </c>
      <c r="AY336" s="240" t="s">
        <v>164</v>
      </c>
    </row>
    <row r="337" s="14" customFormat="1">
      <c r="A337" s="14"/>
      <c r="B337" s="241"/>
      <c r="C337" s="242"/>
      <c r="D337" s="226" t="s">
        <v>175</v>
      </c>
      <c r="E337" s="243" t="s">
        <v>20</v>
      </c>
      <c r="F337" s="244" t="s">
        <v>171</v>
      </c>
      <c r="G337" s="242"/>
      <c r="H337" s="245">
        <v>4</v>
      </c>
      <c r="I337" s="246"/>
      <c r="J337" s="242"/>
      <c r="K337" s="242"/>
      <c r="L337" s="247"/>
      <c r="M337" s="248"/>
      <c r="N337" s="249"/>
      <c r="O337" s="249"/>
      <c r="P337" s="249"/>
      <c r="Q337" s="249"/>
      <c r="R337" s="249"/>
      <c r="S337" s="249"/>
      <c r="T337" s="250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1" t="s">
        <v>175</v>
      </c>
      <c r="AU337" s="251" t="s">
        <v>85</v>
      </c>
      <c r="AV337" s="14" t="s">
        <v>85</v>
      </c>
      <c r="AW337" s="14" t="s">
        <v>39</v>
      </c>
      <c r="AX337" s="14" t="s">
        <v>22</v>
      </c>
      <c r="AY337" s="251" t="s">
        <v>164</v>
      </c>
    </row>
    <row r="338" s="2" customFormat="1" ht="14.4" customHeight="1">
      <c r="A338" s="39"/>
      <c r="B338" s="40"/>
      <c r="C338" s="213" t="s">
        <v>508</v>
      </c>
      <c r="D338" s="213" t="s">
        <v>166</v>
      </c>
      <c r="E338" s="214" t="s">
        <v>1794</v>
      </c>
      <c r="F338" s="215" t="s">
        <v>1795</v>
      </c>
      <c r="G338" s="216" t="s">
        <v>401</v>
      </c>
      <c r="H338" s="217">
        <v>567</v>
      </c>
      <c r="I338" s="218"/>
      <c r="J338" s="219">
        <f>ROUND(I338*H338,2)</f>
        <v>0</v>
      </c>
      <c r="K338" s="215" t="s">
        <v>170</v>
      </c>
      <c r="L338" s="45"/>
      <c r="M338" s="220" t="s">
        <v>20</v>
      </c>
      <c r="N338" s="221" t="s">
        <v>48</v>
      </c>
      <c r="O338" s="85"/>
      <c r="P338" s="222">
        <f>O338*H338</f>
        <v>0</v>
      </c>
      <c r="Q338" s="222">
        <v>0.0050099999999999997</v>
      </c>
      <c r="R338" s="222">
        <f>Q338*H338</f>
        <v>2.8406699999999998</v>
      </c>
      <c r="S338" s="222">
        <v>0</v>
      </c>
      <c r="T338" s="223">
        <f>S338*H338</f>
        <v>0</v>
      </c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R338" s="224" t="s">
        <v>171</v>
      </c>
      <c r="AT338" s="224" t="s">
        <v>166</v>
      </c>
      <c r="AU338" s="224" t="s">
        <v>85</v>
      </c>
      <c r="AY338" s="18" t="s">
        <v>164</v>
      </c>
      <c r="BE338" s="225">
        <f>IF(N338="základní",J338,0)</f>
        <v>0</v>
      </c>
      <c r="BF338" s="225">
        <f>IF(N338="snížená",J338,0)</f>
        <v>0</v>
      </c>
      <c r="BG338" s="225">
        <f>IF(N338="zákl. přenesená",J338,0)</f>
        <v>0</v>
      </c>
      <c r="BH338" s="225">
        <f>IF(N338="sníž. přenesená",J338,0)</f>
        <v>0</v>
      </c>
      <c r="BI338" s="225">
        <f>IF(N338="nulová",J338,0)</f>
        <v>0</v>
      </c>
      <c r="BJ338" s="18" t="s">
        <v>22</v>
      </c>
      <c r="BK338" s="225">
        <f>ROUND(I338*H338,2)</f>
        <v>0</v>
      </c>
      <c r="BL338" s="18" t="s">
        <v>171</v>
      </c>
      <c r="BM338" s="224" t="s">
        <v>1796</v>
      </c>
    </row>
    <row r="339" s="2" customFormat="1">
      <c r="A339" s="39"/>
      <c r="B339" s="40"/>
      <c r="C339" s="41"/>
      <c r="D339" s="226" t="s">
        <v>173</v>
      </c>
      <c r="E339" s="41"/>
      <c r="F339" s="227" t="s">
        <v>1797</v>
      </c>
      <c r="G339" s="41"/>
      <c r="H339" s="41"/>
      <c r="I339" s="228"/>
      <c r="J339" s="41"/>
      <c r="K339" s="41"/>
      <c r="L339" s="45"/>
      <c r="M339" s="229"/>
      <c r="N339" s="230"/>
      <c r="O339" s="85"/>
      <c r="P339" s="85"/>
      <c r="Q339" s="85"/>
      <c r="R339" s="85"/>
      <c r="S339" s="85"/>
      <c r="T339" s="86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T339" s="18" t="s">
        <v>173</v>
      </c>
      <c r="AU339" s="18" t="s">
        <v>85</v>
      </c>
    </row>
    <row r="340" s="13" customFormat="1">
      <c r="A340" s="13"/>
      <c r="B340" s="231"/>
      <c r="C340" s="232"/>
      <c r="D340" s="226" t="s">
        <v>175</v>
      </c>
      <c r="E340" s="233" t="s">
        <v>20</v>
      </c>
      <c r="F340" s="234" t="s">
        <v>1798</v>
      </c>
      <c r="G340" s="232"/>
      <c r="H340" s="233" t="s">
        <v>20</v>
      </c>
      <c r="I340" s="235"/>
      <c r="J340" s="232"/>
      <c r="K340" s="232"/>
      <c r="L340" s="236"/>
      <c r="M340" s="237"/>
      <c r="N340" s="238"/>
      <c r="O340" s="238"/>
      <c r="P340" s="238"/>
      <c r="Q340" s="238"/>
      <c r="R340" s="238"/>
      <c r="S340" s="238"/>
      <c r="T340" s="239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0" t="s">
        <v>175</v>
      </c>
      <c r="AU340" s="240" t="s">
        <v>85</v>
      </c>
      <c r="AV340" s="13" t="s">
        <v>22</v>
      </c>
      <c r="AW340" s="13" t="s">
        <v>39</v>
      </c>
      <c r="AX340" s="13" t="s">
        <v>77</v>
      </c>
      <c r="AY340" s="240" t="s">
        <v>164</v>
      </c>
    </row>
    <row r="341" s="14" customFormat="1">
      <c r="A341" s="14"/>
      <c r="B341" s="241"/>
      <c r="C341" s="242"/>
      <c r="D341" s="226" t="s">
        <v>175</v>
      </c>
      <c r="E341" s="243" t="s">
        <v>20</v>
      </c>
      <c r="F341" s="244" t="s">
        <v>1799</v>
      </c>
      <c r="G341" s="242"/>
      <c r="H341" s="245">
        <v>567</v>
      </c>
      <c r="I341" s="246"/>
      <c r="J341" s="242"/>
      <c r="K341" s="242"/>
      <c r="L341" s="247"/>
      <c r="M341" s="248"/>
      <c r="N341" s="249"/>
      <c r="O341" s="249"/>
      <c r="P341" s="249"/>
      <c r="Q341" s="249"/>
      <c r="R341" s="249"/>
      <c r="S341" s="249"/>
      <c r="T341" s="250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1" t="s">
        <v>175</v>
      </c>
      <c r="AU341" s="251" t="s">
        <v>85</v>
      </c>
      <c r="AV341" s="14" t="s">
        <v>85</v>
      </c>
      <c r="AW341" s="14" t="s">
        <v>39</v>
      </c>
      <c r="AX341" s="14" t="s">
        <v>22</v>
      </c>
      <c r="AY341" s="251" t="s">
        <v>164</v>
      </c>
    </row>
    <row r="342" s="12" customFormat="1" ht="22.8" customHeight="1">
      <c r="A342" s="12"/>
      <c r="B342" s="197"/>
      <c r="C342" s="198"/>
      <c r="D342" s="199" t="s">
        <v>76</v>
      </c>
      <c r="E342" s="211" t="s">
        <v>208</v>
      </c>
      <c r="F342" s="211" t="s">
        <v>564</v>
      </c>
      <c r="G342" s="198"/>
      <c r="H342" s="198"/>
      <c r="I342" s="201"/>
      <c r="J342" s="212">
        <f>BK342</f>
        <v>0</v>
      </c>
      <c r="K342" s="198"/>
      <c r="L342" s="203"/>
      <c r="M342" s="204"/>
      <c r="N342" s="205"/>
      <c r="O342" s="205"/>
      <c r="P342" s="206">
        <f>SUM(P343:P346)</f>
        <v>0</v>
      </c>
      <c r="Q342" s="205"/>
      <c r="R342" s="206">
        <f>SUM(R343:R346)</f>
        <v>1.20097633</v>
      </c>
      <c r="S342" s="205"/>
      <c r="T342" s="207">
        <f>SUM(T343:T346)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08" t="s">
        <v>22</v>
      </c>
      <c r="AT342" s="209" t="s">
        <v>76</v>
      </c>
      <c r="AU342" s="209" t="s">
        <v>22</v>
      </c>
      <c r="AY342" s="208" t="s">
        <v>164</v>
      </c>
      <c r="BK342" s="210">
        <f>SUM(BK343:BK346)</f>
        <v>0</v>
      </c>
    </row>
    <row r="343" s="2" customFormat="1" ht="14.4" customHeight="1">
      <c r="A343" s="39"/>
      <c r="B343" s="40"/>
      <c r="C343" s="213" t="s">
        <v>515</v>
      </c>
      <c r="D343" s="213" t="s">
        <v>166</v>
      </c>
      <c r="E343" s="214" t="s">
        <v>1800</v>
      </c>
      <c r="F343" s="215" t="s">
        <v>1801</v>
      </c>
      <c r="G343" s="216" t="s">
        <v>273</v>
      </c>
      <c r="H343" s="217">
        <v>1.153</v>
      </c>
      <c r="I343" s="218"/>
      <c r="J343" s="219">
        <f>ROUND(I343*H343,2)</f>
        <v>0</v>
      </c>
      <c r="K343" s="215" t="s">
        <v>170</v>
      </c>
      <c r="L343" s="45"/>
      <c r="M343" s="220" t="s">
        <v>20</v>
      </c>
      <c r="N343" s="221" t="s">
        <v>48</v>
      </c>
      <c r="O343" s="85"/>
      <c r="P343" s="222">
        <f>O343*H343</f>
        <v>0</v>
      </c>
      <c r="Q343" s="222">
        <v>1.0416099999999999</v>
      </c>
      <c r="R343" s="222">
        <f>Q343*H343</f>
        <v>1.20097633</v>
      </c>
      <c r="S343" s="222">
        <v>0</v>
      </c>
      <c r="T343" s="223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24" t="s">
        <v>171</v>
      </c>
      <c r="AT343" s="224" t="s">
        <v>166</v>
      </c>
      <c r="AU343" s="224" t="s">
        <v>85</v>
      </c>
      <c r="AY343" s="18" t="s">
        <v>164</v>
      </c>
      <c r="BE343" s="225">
        <f>IF(N343="základní",J343,0)</f>
        <v>0</v>
      </c>
      <c r="BF343" s="225">
        <f>IF(N343="snížená",J343,0)</f>
        <v>0</v>
      </c>
      <c r="BG343" s="225">
        <f>IF(N343="zákl. přenesená",J343,0)</f>
        <v>0</v>
      </c>
      <c r="BH343" s="225">
        <f>IF(N343="sníž. přenesená",J343,0)</f>
        <v>0</v>
      </c>
      <c r="BI343" s="225">
        <f>IF(N343="nulová",J343,0)</f>
        <v>0</v>
      </c>
      <c r="BJ343" s="18" t="s">
        <v>22</v>
      </c>
      <c r="BK343" s="225">
        <f>ROUND(I343*H343,2)</f>
        <v>0</v>
      </c>
      <c r="BL343" s="18" t="s">
        <v>171</v>
      </c>
      <c r="BM343" s="224" t="s">
        <v>1802</v>
      </c>
    </row>
    <row r="344" s="2" customFormat="1">
      <c r="A344" s="39"/>
      <c r="B344" s="40"/>
      <c r="C344" s="41"/>
      <c r="D344" s="226" t="s">
        <v>173</v>
      </c>
      <c r="E344" s="41"/>
      <c r="F344" s="227" t="s">
        <v>1803</v>
      </c>
      <c r="G344" s="41"/>
      <c r="H344" s="41"/>
      <c r="I344" s="228"/>
      <c r="J344" s="41"/>
      <c r="K344" s="41"/>
      <c r="L344" s="45"/>
      <c r="M344" s="229"/>
      <c r="N344" s="230"/>
      <c r="O344" s="85"/>
      <c r="P344" s="85"/>
      <c r="Q344" s="85"/>
      <c r="R344" s="85"/>
      <c r="S344" s="85"/>
      <c r="T344" s="86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T344" s="18" t="s">
        <v>173</v>
      </c>
      <c r="AU344" s="18" t="s">
        <v>85</v>
      </c>
    </row>
    <row r="345" s="13" customFormat="1">
      <c r="A345" s="13"/>
      <c r="B345" s="231"/>
      <c r="C345" s="232"/>
      <c r="D345" s="226" t="s">
        <v>175</v>
      </c>
      <c r="E345" s="233" t="s">
        <v>20</v>
      </c>
      <c r="F345" s="234" t="s">
        <v>1804</v>
      </c>
      <c r="G345" s="232"/>
      <c r="H345" s="233" t="s">
        <v>20</v>
      </c>
      <c r="I345" s="235"/>
      <c r="J345" s="232"/>
      <c r="K345" s="232"/>
      <c r="L345" s="236"/>
      <c r="M345" s="237"/>
      <c r="N345" s="238"/>
      <c r="O345" s="238"/>
      <c r="P345" s="238"/>
      <c r="Q345" s="238"/>
      <c r="R345" s="238"/>
      <c r="S345" s="238"/>
      <c r="T345" s="239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240" t="s">
        <v>175</v>
      </c>
      <c r="AU345" s="240" t="s">
        <v>85</v>
      </c>
      <c r="AV345" s="13" t="s">
        <v>22</v>
      </c>
      <c r="AW345" s="13" t="s">
        <v>39</v>
      </c>
      <c r="AX345" s="13" t="s">
        <v>77</v>
      </c>
      <c r="AY345" s="240" t="s">
        <v>164</v>
      </c>
    </row>
    <row r="346" s="14" customFormat="1">
      <c r="A346" s="14"/>
      <c r="B346" s="241"/>
      <c r="C346" s="242"/>
      <c r="D346" s="226" t="s">
        <v>175</v>
      </c>
      <c r="E346" s="243" t="s">
        <v>20</v>
      </c>
      <c r="F346" s="244" t="s">
        <v>1805</v>
      </c>
      <c r="G346" s="242"/>
      <c r="H346" s="245">
        <v>1.153</v>
      </c>
      <c r="I346" s="246"/>
      <c r="J346" s="242"/>
      <c r="K346" s="242"/>
      <c r="L346" s="247"/>
      <c r="M346" s="248"/>
      <c r="N346" s="249"/>
      <c r="O346" s="249"/>
      <c r="P346" s="249"/>
      <c r="Q346" s="249"/>
      <c r="R346" s="249"/>
      <c r="S346" s="249"/>
      <c r="T346" s="250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1" t="s">
        <v>175</v>
      </c>
      <c r="AU346" s="251" t="s">
        <v>85</v>
      </c>
      <c r="AV346" s="14" t="s">
        <v>85</v>
      </c>
      <c r="AW346" s="14" t="s">
        <v>39</v>
      </c>
      <c r="AX346" s="14" t="s">
        <v>22</v>
      </c>
      <c r="AY346" s="251" t="s">
        <v>164</v>
      </c>
    </row>
    <row r="347" s="12" customFormat="1" ht="22.8" customHeight="1">
      <c r="A347" s="12"/>
      <c r="B347" s="197"/>
      <c r="C347" s="198"/>
      <c r="D347" s="199" t="s">
        <v>76</v>
      </c>
      <c r="E347" s="211" t="s">
        <v>226</v>
      </c>
      <c r="F347" s="211" t="s">
        <v>571</v>
      </c>
      <c r="G347" s="198"/>
      <c r="H347" s="198"/>
      <c r="I347" s="201"/>
      <c r="J347" s="212">
        <f>BK347</f>
        <v>0</v>
      </c>
      <c r="K347" s="198"/>
      <c r="L347" s="203"/>
      <c r="M347" s="204"/>
      <c r="N347" s="205"/>
      <c r="O347" s="205"/>
      <c r="P347" s="206">
        <f>SUM(P348:P391)</f>
        <v>0</v>
      </c>
      <c r="Q347" s="205"/>
      <c r="R347" s="206">
        <f>SUM(R348:R391)</f>
        <v>5.2274199999999995</v>
      </c>
      <c r="S347" s="205"/>
      <c r="T347" s="207">
        <f>SUM(T348:T391)</f>
        <v>0.97680000000000011</v>
      </c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R347" s="208" t="s">
        <v>22</v>
      </c>
      <c r="AT347" s="209" t="s">
        <v>76</v>
      </c>
      <c r="AU347" s="209" t="s">
        <v>22</v>
      </c>
      <c r="AY347" s="208" t="s">
        <v>164</v>
      </c>
      <c r="BK347" s="210">
        <f>SUM(BK348:BK391)</f>
        <v>0</v>
      </c>
    </row>
    <row r="348" s="2" customFormat="1" ht="14.4" customHeight="1">
      <c r="A348" s="39"/>
      <c r="B348" s="40"/>
      <c r="C348" s="213" t="s">
        <v>522</v>
      </c>
      <c r="D348" s="213" t="s">
        <v>166</v>
      </c>
      <c r="E348" s="214" t="s">
        <v>1806</v>
      </c>
      <c r="F348" s="215" t="s">
        <v>1807</v>
      </c>
      <c r="G348" s="216" t="s">
        <v>434</v>
      </c>
      <c r="H348" s="217">
        <v>2</v>
      </c>
      <c r="I348" s="218"/>
      <c r="J348" s="219">
        <f>ROUND(I348*H348,2)</f>
        <v>0</v>
      </c>
      <c r="K348" s="215" t="s">
        <v>170</v>
      </c>
      <c r="L348" s="45"/>
      <c r="M348" s="220" t="s">
        <v>20</v>
      </c>
      <c r="N348" s="221" t="s">
        <v>48</v>
      </c>
      <c r="O348" s="85"/>
      <c r="P348" s="222">
        <f>O348*H348</f>
        <v>0</v>
      </c>
      <c r="Q348" s="222">
        <v>0.0066</v>
      </c>
      <c r="R348" s="222">
        <f>Q348*H348</f>
        <v>0.0132</v>
      </c>
      <c r="S348" s="222">
        <v>0</v>
      </c>
      <c r="T348" s="223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24" t="s">
        <v>171</v>
      </c>
      <c r="AT348" s="224" t="s">
        <v>166</v>
      </c>
      <c r="AU348" s="224" t="s">
        <v>85</v>
      </c>
      <c r="AY348" s="18" t="s">
        <v>164</v>
      </c>
      <c r="BE348" s="225">
        <f>IF(N348="základní",J348,0)</f>
        <v>0</v>
      </c>
      <c r="BF348" s="225">
        <f>IF(N348="snížená",J348,0)</f>
        <v>0</v>
      </c>
      <c r="BG348" s="225">
        <f>IF(N348="zákl. přenesená",J348,0)</f>
        <v>0</v>
      </c>
      <c r="BH348" s="225">
        <f>IF(N348="sníž. přenesená",J348,0)</f>
        <v>0</v>
      </c>
      <c r="BI348" s="225">
        <f>IF(N348="nulová",J348,0)</f>
        <v>0</v>
      </c>
      <c r="BJ348" s="18" t="s">
        <v>22</v>
      </c>
      <c r="BK348" s="225">
        <f>ROUND(I348*H348,2)</f>
        <v>0</v>
      </c>
      <c r="BL348" s="18" t="s">
        <v>171</v>
      </c>
      <c r="BM348" s="224" t="s">
        <v>1808</v>
      </c>
    </row>
    <row r="349" s="2" customFormat="1">
      <c r="A349" s="39"/>
      <c r="B349" s="40"/>
      <c r="C349" s="41"/>
      <c r="D349" s="226" t="s">
        <v>173</v>
      </c>
      <c r="E349" s="41"/>
      <c r="F349" s="227" t="s">
        <v>1809</v>
      </c>
      <c r="G349" s="41"/>
      <c r="H349" s="41"/>
      <c r="I349" s="228"/>
      <c r="J349" s="41"/>
      <c r="K349" s="41"/>
      <c r="L349" s="45"/>
      <c r="M349" s="229"/>
      <c r="N349" s="230"/>
      <c r="O349" s="85"/>
      <c r="P349" s="85"/>
      <c r="Q349" s="85"/>
      <c r="R349" s="85"/>
      <c r="S349" s="85"/>
      <c r="T349" s="86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T349" s="18" t="s">
        <v>173</v>
      </c>
      <c r="AU349" s="18" t="s">
        <v>85</v>
      </c>
    </row>
    <row r="350" s="13" customFormat="1">
      <c r="A350" s="13"/>
      <c r="B350" s="231"/>
      <c r="C350" s="232"/>
      <c r="D350" s="226" t="s">
        <v>175</v>
      </c>
      <c r="E350" s="233" t="s">
        <v>20</v>
      </c>
      <c r="F350" s="234" t="s">
        <v>1810</v>
      </c>
      <c r="G350" s="232"/>
      <c r="H350" s="233" t="s">
        <v>20</v>
      </c>
      <c r="I350" s="235"/>
      <c r="J350" s="232"/>
      <c r="K350" s="232"/>
      <c r="L350" s="236"/>
      <c r="M350" s="237"/>
      <c r="N350" s="238"/>
      <c r="O350" s="238"/>
      <c r="P350" s="238"/>
      <c r="Q350" s="238"/>
      <c r="R350" s="238"/>
      <c r="S350" s="238"/>
      <c r="T350" s="239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0" t="s">
        <v>175</v>
      </c>
      <c r="AU350" s="240" t="s">
        <v>85</v>
      </c>
      <c r="AV350" s="13" t="s">
        <v>22</v>
      </c>
      <c r="AW350" s="13" t="s">
        <v>39</v>
      </c>
      <c r="AX350" s="13" t="s">
        <v>77</v>
      </c>
      <c r="AY350" s="240" t="s">
        <v>164</v>
      </c>
    </row>
    <row r="351" s="14" customFormat="1">
      <c r="A351" s="14"/>
      <c r="B351" s="241"/>
      <c r="C351" s="242"/>
      <c r="D351" s="226" t="s">
        <v>175</v>
      </c>
      <c r="E351" s="243" t="s">
        <v>20</v>
      </c>
      <c r="F351" s="244" t="s">
        <v>85</v>
      </c>
      <c r="G351" s="242"/>
      <c r="H351" s="245">
        <v>2</v>
      </c>
      <c r="I351" s="246"/>
      <c r="J351" s="242"/>
      <c r="K351" s="242"/>
      <c r="L351" s="247"/>
      <c r="M351" s="248"/>
      <c r="N351" s="249"/>
      <c r="O351" s="249"/>
      <c r="P351" s="249"/>
      <c r="Q351" s="249"/>
      <c r="R351" s="249"/>
      <c r="S351" s="249"/>
      <c r="T351" s="250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1" t="s">
        <v>175</v>
      </c>
      <c r="AU351" s="251" t="s">
        <v>85</v>
      </c>
      <c r="AV351" s="14" t="s">
        <v>85</v>
      </c>
      <c r="AW351" s="14" t="s">
        <v>39</v>
      </c>
      <c r="AX351" s="14" t="s">
        <v>22</v>
      </c>
      <c r="AY351" s="251" t="s">
        <v>164</v>
      </c>
    </row>
    <row r="352" s="2" customFormat="1" ht="14.4" customHeight="1">
      <c r="A352" s="39"/>
      <c r="B352" s="40"/>
      <c r="C352" s="213" t="s">
        <v>528</v>
      </c>
      <c r="D352" s="213" t="s">
        <v>166</v>
      </c>
      <c r="E352" s="214" t="s">
        <v>1811</v>
      </c>
      <c r="F352" s="215" t="s">
        <v>1812</v>
      </c>
      <c r="G352" s="216" t="s">
        <v>180</v>
      </c>
      <c r="H352" s="217">
        <v>0.44400000000000001</v>
      </c>
      <c r="I352" s="218"/>
      <c r="J352" s="219">
        <f>ROUND(I352*H352,2)</f>
        <v>0</v>
      </c>
      <c r="K352" s="215" t="s">
        <v>170</v>
      </c>
      <c r="L352" s="45"/>
      <c r="M352" s="220" t="s">
        <v>20</v>
      </c>
      <c r="N352" s="221" t="s">
        <v>48</v>
      </c>
      <c r="O352" s="85"/>
      <c r="P352" s="222">
        <f>O352*H352</f>
        <v>0</v>
      </c>
      <c r="Q352" s="222">
        <v>0</v>
      </c>
      <c r="R352" s="222">
        <f>Q352*H352</f>
        <v>0</v>
      </c>
      <c r="S352" s="222">
        <v>2.2000000000000002</v>
      </c>
      <c r="T352" s="223">
        <f>S352*H352</f>
        <v>0.97680000000000011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24" t="s">
        <v>171</v>
      </c>
      <c r="AT352" s="224" t="s">
        <v>166</v>
      </c>
      <c r="AU352" s="224" t="s">
        <v>85</v>
      </c>
      <c r="AY352" s="18" t="s">
        <v>164</v>
      </c>
      <c r="BE352" s="225">
        <f>IF(N352="základní",J352,0)</f>
        <v>0</v>
      </c>
      <c r="BF352" s="225">
        <f>IF(N352="snížená",J352,0)</f>
        <v>0</v>
      </c>
      <c r="BG352" s="225">
        <f>IF(N352="zákl. přenesená",J352,0)</f>
        <v>0</v>
      </c>
      <c r="BH352" s="225">
        <f>IF(N352="sníž. přenesená",J352,0)</f>
        <v>0</v>
      </c>
      <c r="BI352" s="225">
        <f>IF(N352="nulová",J352,0)</f>
        <v>0</v>
      </c>
      <c r="BJ352" s="18" t="s">
        <v>22</v>
      </c>
      <c r="BK352" s="225">
        <f>ROUND(I352*H352,2)</f>
        <v>0</v>
      </c>
      <c r="BL352" s="18" t="s">
        <v>171</v>
      </c>
      <c r="BM352" s="224" t="s">
        <v>1813</v>
      </c>
    </row>
    <row r="353" s="2" customFormat="1">
      <c r="A353" s="39"/>
      <c r="B353" s="40"/>
      <c r="C353" s="41"/>
      <c r="D353" s="226" t="s">
        <v>173</v>
      </c>
      <c r="E353" s="41"/>
      <c r="F353" s="227" t="s">
        <v>1814</v>
      </c>
      <c r="G353" s="41"/>
      <c r="H353" s="41"/>
      <c r="I353" s="228"/>
      <c r="J353" s="41"/>
      <c r="K353" s="41"/>
      <c r="L353" s="45"/>
      <c r="M353" s="229"/>
      <c r="N353" s="230"/>
      <c r="O353" s="85"/>
      <c r="P353" s="85"/>
      <c r="Q353" s="85"/>
      <c r="R353" s="85"/>
      <c r="S353" s="85"/>
      <c r="T353" s="86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T353" s="18" t="s">
        <v>173</v>
      </c>
      <c r="AU353" s="18" t="s">
        <v>85</v>
      </c>
    </row>
    <row r="354" s="13" customFormat="1">
      <c r="A354" s="13"/>
      <c r="B354" s="231"/>
      <c r="C354" s="232"/>
      <c r="D354" s="226" t="s">
        <v>175</v>
      </c>
      <c r="E354" s="233" t="s">
        <v>20</v>
      </c>
      <c r="F354" s="234" t="s">
        <v>1815</v>
      </c>
      <c r="G354" s="232"/>
      <c r="H354" s="233" t="s">
        <v>20</v>
      </c>
      <c r="I354" s="235"/>
      <c r="J354" s="232"/>
      <c r="K354" s="232"/>
      <c r="L354" s="236"/>
      <c r="M354" s="237"/>
      <c r="N354" s="238"/>
      <c r="O354" s="238"/>
      <c r="P354" s="238"/>
      <c r="Q354" s="238"/>
      <c r="R354" s="238"/>
      <c r="S354" s="238"/>
      <c r="T354" s="239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40" t="s">
        <v>175</v>
      </c>
      <c r="AU354" s="240" t="s">
        <v>85</v>
      </c>
      <c r="AV354" s="13" t="s">
        <v>22</v>
      </c>
      <c r="AW354" s="13" t="s">
        <v>39</v>
      </c>
      <c r="AX354" s="13" t="s">
        <v>77</v>
      </c>
      <c r="AY354" s="240" t="s">
        <v>164</v>
      </c>
    </row>
    <row r="355" s="14" customFormat="1">
      <c r="A355" s="14"/>
      <c r="B355" s="241"/>
      <c r="C355" s="242"/>
      <c r="D355" s="226" t="s">
        <v>175</v>
      </c>
      <c r="E355" s="243" t="s">
        <v>20</v>
      </c>
      <c r="F355" s="244" t="s">
        <v>1816</v>
      </c>
      <c r="G355" s="242"/>
      <c r="H355" s="245">
        <v>0.216</v>
      </c>
      <c r="I355" s="246"/>
      <c r="J355" s="242"/>
      <c r="K355" s="242"/>
      <c r="L355" s="247"/>
      <c r="M355" s="248"/>
      <c r="N355" s="249"/>
      <c r="O355" s="249"/>
      <c r="P355" s="249"/>
      <c r="Q355" s="249"/>
      <c r="R355" s="249"/>
      <c r="S355" s="249"/>
      <c r="T355" s="250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1" t="s">
        <v>175</v>
      </c>
      <c r="AU355" s="251" t="s">
        <v>85</v>
      </c>
      <c r="AV355" s="14" t="s">
        <v>85</v>
      </c>
      <c r="AW355" s="14" t="s">
        <v>39</v>
      </c>
      <c r="AX355" s="14" t="s">
        <v>77</v>
      </c>
      <c r="AY355" s="251" t="s">
        <v>164</v>
      </c>
    </row>
    <row r="356" s="13" customFormat="1">
      <c r="A356" s="13"/>
      <c r="B356" s="231"/>
      <c r="C356" s="232"/>
      <c r="D356" s="226" t="s">
        <v>175</v>
      </c>
      <c r="E356" s="233" t="s">
        <v>20</v>
      </c>
      <c r="F356" s="234" t="s">
        <v>1817</v>
      </c>
      <c r="G356" s="232"/>
      <c r="H356" s="233" t="s">
        <v>20</v>
      </c>
      <c r="I356" s="235"/>
      <c r="J356" s="232"/>
      <c r="K356" s="232"/>
      <c r="L356" s="236"/>
      <c r="M356" s="237"/>
      <c r="N356" s="238"/>
      <c r="O356" s="238"/>
      <c r="P356" s="238"/>
      <c r="Q356" s="238"/>
      <c r="R356" s="238"/>
      <c r="S356" s="238"/>
      <c r="T356" s="239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0" t="s">
        <v>175</v>
      </c>
      <c r="AU356" s="240" t="s">
        <v>85</v>
      </c>
      <c r="AV356" s="13" t="s">
        <v>22</v>
      </c>
      <c r="AW356" s="13" t="s">
        <v>39</v>
      </c>
      <c r="AX356" s="13" t="s">
        <v>77</v>
      </c>
      <c r="AY356" s="240" t="s">
        <v>164</v>
      </c>
    </row>
    <row r="357" s="14" customFormat="1">
      <c r="A357" s="14"/>
      <c r="B357" s="241"/>
      <c r="C357" s="242"/>
      <c r="D357" s="226" t="s">
        <v>175</v>
      </c>
      <c r="E357" s="243" t="s">
        <v>20</v>
      </c>
      <c r="F357" s="244" t="s">
        <v>1818</v>
      </c>
      <c r="G357" s="242"/>
      <c r="H357" s="245">
        <v>0.028000000000000001</v>
      </c>
      <c r="I357" s="246"/>
      <c r="J357" s="242"/>
      <c r="K357" s="242"/>
      <c r="L357" s="247"/>
      <c r="M357" s="248"/>
      <c r="N357" s="249"/>
      <c r="O357" s="249"/>
      <c r="P357" s="249"/>
      <c r="Q357" s="249"/>
      <c r="R357" s="249"/>
      <c r="S357" s="249"/>
      <c r="T357" s="250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1" t="s">
        <v>175</v>
      </c>
      <c r="AU357" s="251" t="s">
        <v>85</v>
      </c>
      <c r="AV357" s="14" t="s">
        <v>85</v>
      </c>
      <c r="AW357" s="14" t="s">
        <v>39</v>
      </c>
      <c r="AX357" s="14" t="s">
        <v>77</v>
      </c>
      <c r="AY357" s="251" t="s">
        <v>164</v>
      </c>
    </row>
    <row r="358" s="13" customFormat="1">
      <c r="A358" s="13"/>
      <c r="B358" s="231"/>
      <c r="C358" s="232"/>
      <c r="D358" s="226" t="s">
        <v>175</v>
      </c>
      <c r="E358" s="233" t="s">
        <v>20</v>
      </c>
      <c r="F358" s="234" t="s">
        <v>1819</v>
      </c>
      <c r="G358" s="232"/>
      <c r="H358" s="233" t="s">
        <v>20</v>
      </c>
      <c r="I358" s="235"/>
      <c r="J358" s="232"/>
      <c r="K358" s="232"/>
      <c r="L358" s="236"/>
      <c r="M358" s="237"/>
      <c r="N358" s="238"/>
      <c r="O358" s="238"/>
      <c r="P358" s="238"/>
      <c r="Q358" s="238"/>
      <c r="R358" s="238"/>
      <c r="S358" s="238"/>
      <c r="T358" s="239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0" t="s">
        <v>175</v>
      </c>
      <c r="AU358" s="240" t="s">
        <v>85</v>
      </c>
      <c r="AV358" s="13" t="s">
        <v>22</v>
      </c>
      <c r="AW358" s="13" t="s">
        <v>39</v>
      </c>
      <c r="AX358" s="13" t="s">
        <v>77</v>
      </c>
      <c r="AY358" s="240" t="s">
        <v>164</v>
      </c>
    </row>
    <row r="359" s="14" customFormat="1">
      <c r="A359" s="14"/>
      <c r="B359" s="241"/>
      <c r="C359" s="242"/>
      <c r="D359" s="226" t="s">
        <v>175</v>
      </c>
      <c r="E359" s="243" t="s">
        <v>20</v>
      </c>
      <c r="F359" s="244" t="s">
        <v>1820</v>
      </c>
      <c r="G359" s="242"/>
      <c r="H359" s="245">
        <v>0.20000000000000001</v>
      </c>
      <c r="I359" s="246"/>
      <c r="J359" s="242"/>
      <c r="K359" s="242"/>
      <c r="L359" s="247"/>
      <c r="M359" s="248"/>
      <c r="N359" s="249"/>
      <c r="O359" s="249"/>
      <c r="P359" s="249"/>
      <c r="Q359" s="249"/>
      <c r="R359" s="249"/>
      <c r="S359" s="249"/>
      <c r="T359" s="250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51" t="s">
        <v>175</v>
      </c>
      <c r="AU359" s="251" t="s">
        <v>85</v>
      </c>
      <c r="AV359" s="14" t="s">
        <v>85</v>
      </c>
      <c r="AW359" s="14" t="s">
        <v>39</v>
      </c>
      <c r="AX359" s="14" t="s">
        <v>77</v>
      </c>
      <c r="AY359" s="251" t="s">
        <v>164</v>
      </c>
    </row>
    <row r="360" s="15" customFormat="1">
      <c r="A360" s="15"/>
      <c r="B360" s="252"/>
      <c r="C360" s="253"/>
      <c r="D360" s="226" t="s">
        <v>175</v>
      </c>
      <c r="E360" s="254" t="s">
        <v>20</v>
      </c>
      <c r="F360" s="255" t="s">
        <v>225</v>
      </c>
      <c r="G360" s="253"/>
      <c r="H360" s="256">
        <v>0.44400000000000001</v>
      </c>
      <c r="I360" s="257"/>
      <c r="J360" s="253"/>
      <c r="K360" s="253"/>
      <c r="L360" s="258"/>
      <c r="M360" s="259"/>
      <c r="N360" s="260"/>
      <c r="O360" s="260"/>
      <c r="P360" s="260"/>
      <c r="Q360" s="260"/>
      <c r="R360" s="260"/>
      <c r="S360" s="260"/>
      <c r="T360" s="261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T360" s="262" t="s">
        <v>175</v>
      </c>
      <c r="AU360" s="262" t="s">
        <v>85</v>
      </c>
      <c r="AV360" s="15" t="s">
        <v>171</v>
      </c>
      <c r="AW360" s="15" t="s">
        <v>39</v>
      </c>
      <c r="AX360" s="15" t="s">
        <v>22</v>
      </c>
      <c r="AY360" s="262" t="s">
        <v>164</v>
      </c>
    </row>
    <row r="361" s="2" customFormat="1" ht="14.4" customHeight="1">
      <c r="A361" s="39"/>
      <c r="B361" s="40"/>
      <c r="C361" s="263" t="s">
        <v>539</v>
      </c>
      <c r="D361" s="263" t="s">
        <v>270</v>
      </c>
      <c r="E361" s="264" t="s">
        <v>1821</v>
      </c>
      <c r="F361" s="265" t="s">
        <v>1822</v>
      </c>
      <c r="G361" s="266" t="s">
        <v>434</v>
      </c>
      <c r="H361" s="267">
        <v>1</v>
      </c>
      <c r="I361" s="268"/>
      <c r="J361" s="269">
        <f>ROUND(I361*H361,2)</f>
        <v>0</v>
      </c>
      <c r="K361" s="265" t="s">
        <v>170</v>
      </c>
      <c r="L361" s="270"/>
      <c r="M361" s="271" t="s">
        <v>20</v>
      </c>
      <c r="N361" s="272" t="s">
        <v>48</v>
      </c>
      <c r="O361" s="85"/>
      <c r="P361" s="222">
        <f>O361*H361</f>
        <v>0</v>
      </c>
      <c r="Q361" s="222">
        <v>0.081000000000000003</v>
      </c>
      <c r="R361" s="222">
        <f>Q361*H361</f>
        <v>0.081000000000000003</v>
      </c>
      <c r="S361" s="222">
        <v>0</v>
      </c>
      <c r="T361" s="223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24" t="s">
        <v>226</v>
      </c>
      <c r="AT361" s="224" t="s">
        <v>270</v>
      </c>
      <c r="AU361" s="224" t="s">
        <v>85</v>
      </c>
      <c r="AY361" s="18" t="s">
        <v>164</v>
      </c>
      <c r="BE361" s="225">
        <f>IF(N361="základní",J361,0)</f>
        <v>0</v>
      </c>
      <c r="BF361" s="225">
        <f>IF(N361="snížená",J361,0)</f>
        <v>0</v>
      </c>
      <c r="BG361" s="225">
        <f>IF(N361="zákl. přenesená",J361,0)</f>
        <v>0</v>
      </c>
      <c r="BH361" s="225">
        <f>IF(N361="sníž. přenesená",J361,0)</f>
        <v>0</v>
      </c>
      <c r="BI361" s="225">
        <f>IF(N361="nulová",J361,0)</f>
        <v>0</v>
      </c>
      <c r="BJ361" s="18" t="s">
        <v>22</v>
      </c>
      <c r="BK361" s="225">
        <f>ROUND(I361*H361,2)</f>
        <v>0</v>
      </c>
      <c r="BL361" s="18" t="s">
        <v>171</v>
      </c>
      <c r="BM361" s="224" t="s">
        <v>1823</v>
      </c>
    </row>
    <row r="362" s="2" customFormat="1">
      <c r="A362" s="39"/>
      <c r="B362" s="40"/>
      <c r="C362" s="41"/>
      <c r="D362" s="226" t="s">
        <v>173</v>
      </c>
      <c r="E362" s="41"/>
      <c r="F362" s="227" t="s">
        <v>1822</v>
      </c>
      <c r="G362" s="41"/>
      <c r="H362" s="41"/>
      <c r="I362" s="228"/>
      <c r="J362" s="41"/>
      <c r="K362" s="41"/>
      <c r="L362" s="45"/>
      <c r="M362" s="229"/>
      <c r="N362" s="230"/>
      <c r="O362" s="85"/>
      <c r="P362" s="85"/>
      <c r="Q362" s="85"/>
      <c r="R362" s="85"/>
      <c r="S362" s="85"/>
      <c r="T362" s="86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T362" s="18" t="s">
        <v>173</v>
      </c>
      <c r="AU362" s="18" t="s">
        <v>85</v>
      </c>
    </row>
    <row r="363" s="13" customFormat="1">
      <c r="A363" s="13"/>
      <c r="B363" s="231"/>
      <c r="C363" s="232"/>
      <c r="D363" s="226" t="s">
        <v>175</v>
      </c>
      <c r="E363" s="233" t="s">
        <v>20</v>
      </c>
      <c r="F363" s="234" t="s">
        <v>1824</v>
      </c>
      <c r="G363" s="232"/>
      <c r="H363" s="233" t="s">
        <v>20</v>
      </c>
      <c r="I363" s="235"/>
      <c r="J363" s="232"/>
      <c r="K363" s="232"/>
      <c r="L363" s="236"/>
      <c r="M363" s="237"/>
      <c r="N363" s="238"/>
      <c r="O363" s="238"/>
      <c r="P363" s="238"/>
      <c r="Q363" s="238"/>
      <c r="R363" s="238"/>
      <c r="S363" s="238"/>
      <c r="T363" s="239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40" t="s">
        <v>175</v>
      </c>
      <c r="AU363" s="240" t="s">
        <v>85</v>
      </c>
      <c r="AV363" s="13" t="s">
        <v>22</v>
      </c>
      <c r="AW363" s="13" t="s">
        <v>39</v>
      </c>
      <c r="AX363" s="13" t="s">
        <v>77</v>
      </c>
      <c r="AY363" s="240" t="s">
        <v>164</v>
      </c>
    </row>
    <row r="364" s="14" customFormat="1">
      <c r="A364" s="14"/>
      <c r="B364" s="241"/>
      <c r="C364" s="242"/>
      <c r="D364" s="226" t="s">
        <v>175</v>
      </c>
      <c r="E364" s="243" t="s">
        <v>20</v>
      </c>
      <c r="F364" s="244" t="s">
        <v>22</v>
      </c>
      <c r="G364" s="242"/>
      <c r="H364" s="245">
        <v>1</v>
      </c>
      <c r="I364" s="246"/>
      <c r="J364" s="242"/>
      <c r="K364" s="242"/>
      <c r="L364" s="247"/>
      <c r="M364" s="248"/>
      <c r="N364" s="249"/>
      <c r="O364" s="249"/>
      <c r="P364" s="249"/>
      <c r="Q364" s="249"/>
      <c r="R364" s="249"/>
      <c r="S364" s="249"/>
      <c r="T364" s="250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1" t="s">
        <v>175</v>
      </c>
      <c r="AU364" s="251" t="s">
        <v>85</v>
      </c>
      <c r="AV364" s="14" t="s">
        <v>85</v>
      </c>
      <c r="AW364" s="14" t="s">
        <v>39</v>
      </c>
      <c r="AX364" s="14" t="s">
        <v>22</v>
      </c>
      <c r="AY364" s="251" t="s">
        <v>164</v>
      </c>
    </row>
    <row r="365" s="2" customFormat="1" ht="24.15" customHeight="1">
      <c r="A365" s="39"/>
      <c r="B365" s="40"/>
      <c r="C365" s="263" t="s">
        <v>546</v>
      </c>
      <c r="D365" s="263" t="s">
        <v>270</v>
      </c>
      <c r="E365" s="264" t="s">
        <v>1825</v>
      </c>
      <c r="F365" s="265" t="s">
        <v>1826</v>
      </c>
      <c r="G365" s="266" t="s">
        <v>434</v>
      </c>
      <c r="H365" s="267">
        <v>1</v>
      </c>
      <c r="I365" s="268"/>
      <c r="J365" s="269">
        <f>ROUND(I365*H365,2)</f>
        <v>0</v>
      </c>
      <c r="K365" s="265" t="s">
        <v>20</v>
      </c>
      <c r="L365" s="270"/>
      <c r="M365" s="271" t="s">
        <v>20</v>
      </c>
      <c r="N365" s="272" t="s">
        <v>48</v>
      </c>
      <c r="O365" s="85"/>
      <c r="P365" s="222">
        <f>O365*H365</f>
        <v>0</v>
      </c>
      <c r="Q365" s="222">
        <v>0.050999999999999997</v>
      </c>
      <c r="R365" s="222">
        <f>Q365*H365</f>
        <v>0.050999999999999997</v>
      </c>
      <c r="S365" s="222">
        <v>0</v>
      </c>
      <c r="T365" s="223">
        <f>S365*H365</f>
        <v>0</v>
      </c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R365" s="224" t="s">
        <v>226</v>
      </c>
      <c r="AT365" s="224" t="s">
        <v>270</v>
      </c>
      <c r="AU365" s="224" t="s">
        <v>85</v>
      </c>
      <c r="AY365" s="18" t="s">
        <v>164</v>
      </c>
      <c r="BE365" s="225">
        <f>IF(N365="základní",J365,0)</f>
        <v>0</v>
      </c>
      <c r="BF365" s="225">
        <f>IF(N365="snížená",J365,0)</f>
        <v>0</v>
      </c>
      <c r="BG365" s="225">
        <f>IF(N365="zákl. přenesená",J365,0)</f>
        <v>0</v>
      </c>
      <c r="BH365" s="225">
        <f>IF(N365="sníž. přenesená",J365,0)</f>
        <v>0</v>
      </c>
      <c r="BI365" s="225">
        <f>IF(N365="nulová",J365,0)</f>
        <v>0</v>
      </c>
      <c r="BJ365" s="18" t="s">
        <v>22</v>
      </c>
      <c r="BK365" s="225">
        <f>ROUND(I365*H365,2)</f>
        <v>0</v>
      </c>
      <c r="BL365" s="18" t="s">
        <v>171</v>
      </c>
      <c r="BM365" s="224" t="s">
        <v>1827</v>
      </c>
    </row>
    <row r="366" s="2" customFormat="1">
      <c r="A366" s="39"/>
      <c r="B366" s="40"/>
      <c r="C366" s="41"/>
      <c r="D366" s="226" t="s">
        <v>173</v>
      </c>
      <c r="E366" s="41"/>
      <c r="F366" s="227" t="s">
        <v>1826</v>
      </c>
      <c r="G366" s="41"/>
      <c r="H366" s="41"/>
      <c r="I366" s="228"/>
      <c r="J366" s="41"/>
      <c r="K366" s="41"/>
      <c r="L366" s="45"/>
      <c r="M366" s="229"/>
      <c r="N366" s="230"/>
      <c r="O366" s="85"/>
      <c r="P366" s="85"/>
      <c r="Q366" s="85"/>
      <c r="R366" s="85"/>
      <c r="S366" s="85"/>
      <c r="T366" s="86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T366" s="18" t="s">
        <v>173</v>
      </c>
      <c r="AU366" s="18" t="s">
        <v>85</v>
      </c>
    </row>
    <row r="367" s="13" customFormat="1">
      <c r="A367" s="13"/>
      <c r="B367" s="231"/>
      <c r="C367" s="232"/>
      <c r="D367" s="226" t="s">
        <v>175</v>
      </c>
      <c r="E367" s="233" t="s">
        <v>20</v>
      </c>
      <c r="F367" s="234" t="s">
        <v>1824</v>
      </c>
      <c r="G367" s="232"/>
      <c r="H367" s="233" t="s">
        <v>20</v>
      </c>
      <c r="I367" s="235"/>
      <c r="J367" s="232"/>
      <c r="K367" s="232"/>
      <c r="L367" s="236"/>
      <c r="M367" s="237"/>
      <c r="N367" s="238"/>
      <c r="O367" s="238"/>
      <c r="P367" s="238"/>
      <c r="Q367" s="238"/>
      <c r="R367" s="238"/>
      <c r="S367" s="238"/>
      <c r="T367" s="239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0" t="s">
        <v>175</v>
      </c>
      <c r="AU367" s="240" t="s">
        <v>85</v>
      </c>
      <c r="AV367" s="13" t="s">
        <v>22</v>
      </c>
      <c r="AW367" s="13" t="s">
        <v>39</v>
      </c>
      <c r="AX367" s="13" t="s">
        <v>77</v>
      </c>
      <c r="AY367" s="240" t="s">
        <v>164</v>
      </c>
    </row>
    <row r="368" s="14" customFormat="1">
      <c r="A368" s="14"/>
      <c r="B368" s="241"/>
      <c r="C368" s="242"/>
      <c r="D368" s="226" t="s">
        <v>175</v>
      </c>
      <c r="E368" s="243" t="s">
        <v>20</v>
      </c>
      <c r="F368" s="244" t="s">
        <v>22</v>
      </c>
      <c r="G368" s="242"/>
      <c r="H368" s="245">
        <v>1</v>
      </c>
      <c r="I368" s="246"/>
      <c r="J368" s="242"/>
      <c r="K368" s="242"/>
      <c r="L368" s="247"/>
      <c r="M368" s="248"/>
      <c r="N368" s="249"/>
      <c r="O368" s="249"/>
      <c r="P368" s="249"/>
      <c r="Q368" s="249"/>
      <c r="R368" s="249"/>
      <c r="S368" s="249"/>
      <c r="T368" s="250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1" t="s">
        <v>175</v>
      </c>
      <c r="AU368" s="251" t="s">
        <v>85</v>
      </c>
      <c r="AV368" s="14" t="s">
        <v>85</v>
      </c>
      <c r="AW368" s="14" t="s">
        <v>39</v>
      </c>
      <c r="AX368" s="14" t="s">
        <v>22</v>
      </c>
      <c r="AY368" s="251" t="s">
        <v>164</v>
      </c>
    </row>
    <row r="369" s="2" customFormat="1" ht="24.15" customHeight="1">
      <c r="A369" s="39"/>
      <c r="B369" s="40"/>
      <c r="C369" s="263" t="s">
        <v>552</v>
      </c>
      <c r="D369" s="263" t="s">
        <v>270</v>
      </c>
      <c r="E369" s="264" t="s">
        <v>1828</v>
      </c>
      <c r="F369" s="265" t="s">
        <v>1829</v>
      </c>
      <c r="G369" s="266" t="s">
        <v>434</v>
      </c>
      <c r="H369" s="267">
        <v>1</v>
      </c>
      <c r="I369" s="268"/>
      <c r="J369" s="269">
        <f>ROUND(I369*H369,2)</f>
        <v>0</v>
      </c>
      <c r="K369" s="265" t="s">
        <v>20</v>
      </c>
      <c r="L369" s="270"/>
      <c r="M369" s="271" t="s">
        <v>20</v>
      </c>
      <c r="N369" s="272" t="s">
        <v>48</v>
      </c>
      <c r="O369" s="85"/>
      <c r="P369" s="222">
        <f>O369*H369</f>
        <v>0</v>
      </c>
      <c r="Q369" s="222">
        <v>0.54800000000000004</v>
      </c>
      <c r="R369" s="222">
        <f>Q369*H369</f>
        <v>0.54800000000000004</v>
      </c>
      <c r="S369" s="222">
        <v>0</v>
      </c>
      <c r="T369" s="223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24" t="s">
        <v>226</v>
      </c>
      <c r="AT369" s="224" t="s">
        <v>270</v>
      </c>
      <c r="AU369" s="224" t="s">
        <v>85</v>
      </c>
      <c r="AY369" s="18" t="s">
        <v>164</v>
      </c>
      <c r="BE369" s="225">
        <f>IF(N369="základní",J369,0)</f>
        <v>0</v>
      </c>
      <c r="BF369" s="225">
        <f>IF(N369="snížená",J369,0)</f>
        <v>0</v>
      </c>
      <c r="BG369" s="225">
        <f>IF(N369="zákl. přenesená",J369,0)</f>
        <v>0</v>
      </c>
      <c r="BH369" s="225">
        <f>IF(N369="sníž. přenesená",J369,0)</f>
        <v>0</v>
      </c>
      <c r="BI369" s="225">
        <f>IF(N369="nulová",J369,0)</f>
        <v>0</v>
      </c>
      <c r="BJ369" s="18" t="s">
        <v>22</v>
      </c>
      <c r="BK369" s="225">
        <f>ROUND(I369*H369,2)</f>
        <v>0</v>
      </c>
      <c r="BL369" s="18" t="s">
        <v>171</v>
      </c>
      <c r="BM369" s="224" t="s">
        <v>1830</v>
      </c>
    </row>
    <row r="370" s="2" customFormat="1">
      <c r="A370" s="39"/>
      <c r="B370" s="40"/>
      <c r="C370" s="41"/>
      <c r="D370" s="226" t="s">
        <v>173</v>
      </c>
      <c r="E370" s="41"/>
      <c r="F370" s="227" t="s">
        <v>1829</v>
      </c>
      <c r="G370" s="41"/>
      <c r="H370" s="41"/>
      <c r="I370" s="228"/>
      <c r="J370" s="41"/>
      <c r="K370" s="41"/>
      <c r="L370" s="45"/>
      <c r="M370" s="229"/>
      <c r="N370" s="230"/>
      <c r="O370" s="85"/>
      <c r="P370" s="85"/>
      <c r="Q370" s="85"/>
      <c r="R370" s="85"/>
      <c r="S370" s="85"/>
      <c r="T370" s="86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T370" s="18" t="s">
        <v>173</v>
      </c>
      <c r="AU370" s="18" t="s">
        <v>85</v>
      </c>
    </row>
    <row r="371" s="13" customFormat="1">
      <c r="A371" s="13"/>
      <c r="B371" s="231"/>
      <c r="C371" s="232"/>
      <c r="D371" s="226" t="s">
        <v>175</v>
      </c>
      <c r="E371" s="233" t="s">
        <v>20</v>
      </c>
      <c r="F371" s="234" t="s">
        <v>1831</v>
      </c>
      <c r="G371" s="232"/>
      <c r="H371" s="233" t="s">
        <v>20</v>
      </c>
      <c r="I371" s="235"/>
      <c r="J371" s="232"/>
      <c r="K371" s="232"/>
      <c r="L371" s="236"/>
      <c r="M371" s="237"/>
      <c r="N371" s="238"/>
      <c r="O371" s="238"/>
      <c r="P371" s="238"/>
      <c r="Q371" s="238"/>
      <c r="R371" s="238"/>
      <c r="S371" s="238"/>
      <c r="T371" s="239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0" t="s">
        <v>175</v>
      </c>
      <c r="AU371" s="240" t="s">
        <v>85</v>
      </c>
      <c r="AV371" s="13" t="s">
        <v>22</v>
      </c>
      <c r="AW371" s="13" t="s">
        <v>39</v>
      </c>
      <c r="AX371" s="13" t="s">
        <v>77</v>
      </c>
      <c r="AY371" s="240" t="s">
        <v>164</v>
      </c>
    </row>
    <row r="372" s="14" customFormat="1">
      <c r="A372" s="14"/>
      <c r="B372" s="241"/>
      <c r="C372" s="242"/>
      <c r="D372" s="226" t="s">
        <v>175</v>
      </c>
      <c r="E372" s="243" t="s">
        <v>20</v>
      </c>
      <c r="F372" s="244" t="s">
        <v>22</v>
      </c>
      <c r="G372" s="242"/>
      <c r="H372" s="245">
        <v>1</v>
      </c>
      <c r="I372" s="246"/>
      <c r="J372" s="242"/>
      <c r="K372" s="242"/>
      <c r="L372" s="247"/>
      <c r="M372" s="248"/>
      <c r="N372" s="249"/>
      <c r="O372" s="249"/>
      <c r="P372" s="249"/>
      <c r="Q372" s="249"/>
      <c r="R372" s="249"/>
      <c r="S372" s="249"/>
      <c r="T372" s="250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51" t="s">
        <v>175</v>
      </c>
      <c r="AU372" s="251" t="s">
        <v>85</v>
      </c>
      <c r="AV372" s="14" t="s">
        <v>85</v>
      </c>
      <c r="AW372" s="14" t="s">
        <v>39</v>
      </c>
      <c r="AX372" s="14" t="s">
        <v>22</v>
      </c>
      <c r="AY372" s="251" t="s">
        <v>164</v>
      </c>
    </row>
    <row r="373" s="2" customFormat="1" ht="14.4" customHeight="1">
      <c r="A373" s="39"/>
      <c r="B373" s="40"/>
      <c r="C373" s="213" t="s">
        <v>558</v>
      </c>
      <c r="D373" s="213" t="s">
        <v>166</v>
      </c>
      <c r="E373" s="214" t="s">
        <v>1832</v>
      </c>
      <c r="F373" s="215" t="s">
        <v>1833</v>
      </c>
      <c r="G373" s="216" t="s">
        <v>434</v>
      </c>
      <c r="H373" s="217">
        <v>1</v>
      </c>
      <c r="I373" s="218"/>
      <c r="J373" s="219">
        <f>ROUND(I373*H373,2)</f>
        <v>0</v>
      </c>
      <c r="K373" s="215" t="s">
        <v>170</v>
      </c>
      <c r="L373" s="45"/>
      <c r="M373" s="220" t="s">
        <v>20</v>
      </c>
      <c r="N373" s="221" t="s">
        <v>48</v>
      </c>
      <c r="O373" s="85"/>
      <c r="P373" s="222">
        <f>O373*H373</f>
        <v>0</v>
      </c>
      <c r="Q373" s="222">
        <v>0.01248</v>
      </c>
      <c r="R373" s="222">
        <f>Q373*H373</f>
        <v>0.01248</v>
      </c>
      <c r="S373" s="222">
        <v>0</v>
      </c>
      <c r="T373" s="223">
        <f>S373*H373</f>
        <v>0</v>
      </c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R373" s="224" t="s">
        <v>171</v>
      </c>
      <c r="AT373" s="224" t="s">
        <v>166</v>
      </c>
      <c r="AU373" s="224" t="s">
        <v>85</v>
      </c>
      <c r="AY373" s="18" t="s">
        <v>164</v>
      </c>
      <c r="BE373" s="225">
        <f>IF(N373="základní",J373,0)</f>
        <v>0</v>
      </c>
      <c r="BF373" s="225">
        <f>IF(N373="snížená",J373,0)</f>
        <v>0</v>
      </c>
      <c r="BG373" s="225">
        <f>IF(N373="zákl. přenesená",J373,0)</f>
        <v>0</v>
      </c>
      <c r="BH373" s="225">
        <f>IF(N373="sníž. přenesená",J373,0)</f>
        <v>0</v>
      </c>
      <c r="BI373" s="225">
        <f>IF(N373="nulová",J373,0)</f>
        <v>0</v>
      </c>
      <c r="BJ373" s="18" t="s">
        <v>22</v>
      </c>
      <c r="BK373" s="225">
        <f>ROUND(I373*H373,2)</f>
        <v>0</v>
      </c>
      <c r="BL373" s="18" t="s">
        <v>171</v>
      </c>
      <c r="BM373" s="224" t="s">
        <v>1834</v>
      </c>
    </row>
    <row r="374" s="2" customFormat="1">
      <c r="A374" s="39"/>
      <c r="B374" s="40"/>
      <c r="C374" s="41"/>
      <c r="D374" s="226" t="s">
        <v>173</v>
      </c>
      <c r="E374" s="41"/>
      <c r="F374" s="227" t="s">
        <v>1833</v>
      </c>
      <c r="G374" s="41"/>
      <c r="H374" s="41"/>
      <c r="I374" s="228"/>
      <c r="J374" s="41"/>
      <c r="K374" s="41"/>
      <c r="L374" s="45"/>
      <c r="M374" s="229"/>
      <c r="N374" s="230"/>
      <c r="O374" s="85"/>
      <c r="P374" s="85"/>
      <c r="Q374" s="85"/>
      <c r="R374" s="85"/>
      <c r="S374" s="85"/>
      <c r="T374" s="86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T374" s="18" t="s">
        <v>173</v>
      </c>
      <c r="AU374" s="18" t="s">
        <v>85</v>
      </c>
    </row>
    <row r="375" s="13" customFormat="1">
      <c r="A375" s="13"/>
      <c r="B375" s="231"/>
      <c r="C375" s="232"/>
      <c r="D375" s="226" t="s">
        <v>175</v>
      </c>
      <c r="E375" s="233" t="s">
        <v>20</v>
      </c>
      <c r="F375" s="234" t="s">
        <v>1835</v>
      </c>
      <c r="G375" s="232"/>
      <c r="H375" s="233" t="s">
        <v>20</v>
      </c>
      <c r="I375" s="235"/>
      <c r="J375" s="232"/>
      <c r="K375" s="232"/>
      <c r="L375" s="236"/>
      <c r="M375" s="237"/>
      <c r="N375" s="238"/>
      <c r="O375" s="238"/>
      <c r="P375" s="238"/>
      <c r="Q375" s="238"/>
      <c r="R375" s="238"/>
      <c r="S375" s="238"/>
      <c r="T375" s="239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0" t="s">
        <v>175</v>
      </c>
      <c r="AU375" s="240" t="s">
        <v>85</v>
      </c>
      <c r="AV375" s="13" t="s">
        <v>22</v>
      </c>
      <c r="AW375" s="13" t="s">
        <v>39</v>
      </c>
      <c r="AX375" s="13" t="s">
        <v>77</v>
      </c>
      <c r="AY375" s="240" t="s">
        <v>164</v>
      </c>
    </row>
    <row r="376" s="14" customFormat="1">
      <c r="A376" s="14"/>
      <c r="B376" s="241"/>
      <c r="C376" s="242"/>
      <c r="D376" s="226" t="s">
        <v>175</v>
      </c>
      <c r="E376" s="243" t="s">
        <v>20</v>
      </c>
      <c r="F376" s="244" t="s">
        <v>22</v>
      </c>
      <c r="G376" s="242"/>
      <c r="H376" s="245">
        <v>1</v>
      </c>
      <c r="I376" s="246"/>
      <c r="J376" s="242"/>
      <c r="K376" s="242"/>
      <c r="L376" s="247"/>
      <c r="M376" s="248"/>
      <c r="N376" s="249"/>
      <c r="O376" s="249"/>
      <c r="P376" s="249"/>
      <c r="Q376" s="249"/>
      <c r="R376" s="249"/>
      <c r="S376" s="249"/>
      <c r="T376" s="250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51" t="s">
        <v>175</v>
      </c>
      <c r="AU376" s="251" t="s">
        <v>85</v>
      </c>
      <c r="AV376" s="14" t="s">
        <v>85</v>
      </c>
      <c r="AW376" s="14" t="s">
        <v>39</v>
      </c>
      <c r="AX376" s="14" t="s">
        <v>22</v>
      </c>
      <c r="AY376" s="251" t="s">
        <v>164</v>
      </c>
    </row>
    <row r="377" s="2" customFormat="1" ht="14.4" customHeight="1">
      <c r="A377" s="39"/>
      <c r="B377" s="40"/>
      <c r="C377" s="263" t="s">
        <v>565</v>
      </c>
      <c r="D377" s="263" t="s">
        <v>270</v>
      </c>
      <c r="E377" s="264" t="s">
        <v>586</v>
      </c>
      <c r="F377" s="265" t="s">
        <v>1836</v>
      </c>
      <c r="G377" s="266" t="s">
        <v>434</v>
      </c>
      <c r="H377" s="267">
        <v>1</v>
      </c>
      <c r="I377" s="268"/>
      <c r="J377" s="269">
        <f>ROUND(I377*H377,2)</f>
        <v>0</v>
      </c>
      <c r="K377" s="265" t="s">
        <v>20</v>
      </c>
      <c r="L377" s="270"/>
      <c r="M377" s="271" t="s">
        <v>20</v>
      </c>
      <c r="N377" s="272" t="s">
        <v>48</v>
      </c>
      <c r="O377" s="85"/>
      <c r="P377" s="222">
        <f>O377*H377</f>
        <v>0</v>
      </c>
      <c r="Q377" s="222">
        <v>0.014999999999999999</v>
      </c>
      <c r="R377" s="222">
        <f>Q377*H377</f>
        <v>0.014999999999999999</v>
      </c>
      <c r="S377" s="222">
        <v>0</v>
      </c>
      <c r="T377" s="223">
        <f>S377*H377</f>
        <v>0</v>
      </c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R377" s="224" t="s">
        <v>226</v>
      </c>
      <c r="AT377" s="224" t="s">
        <v>270</v>
      </c>
      <c r="AU377" s="224" t="s">
        <v>85</v>
      </c>
      <c r="AY377" s="18" t="s">
        <v>164</v>
      </c>
      <c r="BE377" s="225">
        <f>IF(N377="základní",J377,0)</f>
        <v>0</v>
      </c>
      <c r="BF377" s="225">
        <f>IF(N377="snížená",J377,0)</f>
        <v>0</v>
      </c>
      <c r="BG377" s="225">
        <f>IF(N377="zákl. přenesená",J377,0)</f>
        <v>0</v>
      </c>
      <c r="BH377" s="225">
        <f>IF(N377="sníž. přenesená",J377,0)</f>
        <v>0</v>
      </c>
      <c r="BI377" s="225">
        <f>IF(N377="nulová",J377,0)</f>
        <v>0</v>
      </c>
      <c r="BJ377" s="18" t="s">
        <v>22</v>
      </c>
      <c r="BK377" s="225">
        <f>ROUND(I377*H377,2)</f>
        <v>0</v>
      </c>
      <c r="BL377" s="18" t="s">
        <v>171</v>
      </c>
      <c r="BM377" s="224" t="s">
        <v>1837</v>
      </c>
    </row>
    <row r="378" s="2" customFormat="1">
      <c r="A378" s="39"/>
      <c r="B378" s="40"/>
      <c r="C378" s="41"/>
      <c r="D378" s="226" t="s">
        <v>173</v>
      </c>
      <c r="E378" s="41"/>
      <c r="F378" s="227" t="s">
        <v>1836</v>
      </c>
      <c r="G378" s="41"/>
      <c r="H378" s="41"/>
      <c r="I378" s="228"/>
      <c r="J378" s="41"/>
      <c r="K378" s="41"/>
      <c r="L378" s="45"/>
      <c r="M378" s="229"/>
      <c r="N378" s="230"/>
      <c r="O378" s="85"/>
      <c r="P378" s="85"/>
      <c r="Q378" s="85"/>
      <c r="R378" s="85"/>
      <c r="S378" s="85"/>
      <c r="T378" s="86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T378" s="18" t="s">
        <v>173</v>
      </c>
      <c r="AU378" s="18" t="s">
        <v>85</v>
      </c>
    </row>
    <row r="379" s="13" customFormat="1">
      <c r="A379" s="13"/>
      <c r="B379" s="231"/>
      <c r="C379" s="232"/>
      <c r="D379" s="226" t="s">
        <v>175</v>
      </c>
      <c r="E379" s="233" t="s">
        <v>20</v>
      </c>
      <c r="F379" s="234" t="s">
        <v>1838</v>
      </c>
      <c r="G379" s="232"/>
      <c r="H379" s="233" t="s">
        <v>20</v>
      </c>
      <c r="I379" s="235"/>
      <c r="J379" s="232"/>
      <c r="K379" s="232"/>
      <c r="L379" s="236"/>
      <c r="M379" s="237"/>
      <c r="N379" s="238"/>
      <c r="O379" s="238"/>
      <c r="P379" s="238"/>
      <c r="Q379" s="238"/>
      <c r="R379" s="238"/>
      <c r="S379" s="238"/>
      <c r="T379" s="239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0" t="s">
        <v>175</v>
      </c>
      <c r="AU379" s="240" t="s">
        <v>85</v>
      </c>
      <c r="AV379" s="13" t="s">
        <v>22</v>
      </c>
      <c r="AW379" s="13" t="s">
        <v>39</v>
      </c>
      <c r="AX379" s="13" t="s">
        <v>77</v>
      </c>
      <c r="AY379" s="240" t="s">
        <v>164</v>
      </c>
    </row>
    <row r="380" s="14" customFormat="1">
      <c r="A380" s="14"/>
      <c r="B380" s="241"/>
      <c r="C380" s="242"/>
      <c r="D380" s="226" t="s">
        <v>175</v>
      </c>
      <c r="E380" s="243" t="s">
        <v>20</v>
      </c>
      <c r="F380" s="244" t="s">
        <v>22</v>
      </c>
      <c r="G380" s="242"/>
      <c r="H380" s="245">
        <v>1</v>
      </c>
      <c r="I380" s="246"/>
      <c r="J380" s="242"/>
      <c r="K380" s="242"/>
      <c r="L380" s="247"/>
      <c r="M380" s="248"/>
      <c r="N380" s="249"/>
      <c r="O380" s="249"/>
      <c r="P380" s="249"/>
      <c r="Q380" s="249"/>
      <c r="R380" s="249"/>
      <c r="S380" s="249"/>
      <c r="T380" s="250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1" t="s">
        <v>175</v>
      </c>
      <c r="AU380" s="251" t="s">
        <v>85</v>
      </c>
      <c r="AV380" s="14" t="s">
        <v>85</v>
      </c>
      <c r="AW380" s="14" t="s">
        <v>39</v>
      </c>
      <c r="AX380" s="14" t="s">
        <v>22</v>
      </c>
      <c r="AY380" s="251" t="s">
        <v>164</v>
      </c>
    </row>
    <row r="381" s="2" customFormat="1" ht="14.4" customHeight="1">
      <c r="A381" s="39"/>
      <c r="B381" s="40"/>
      <c r="C381" s="213" t="s">
        <v>572</v>
      </c>
      <c r="D381" s="213" t="s">
        <v>166</v>
      </c>
      <c r="E381" s="214" t="s">
        <v>1839</v>
      </c>
      <c r="F381" s="215" t="s">
        <v>1840</v>
      </c>
      <c r="G381" s="216" t="s">
        <v>434</v>
      </c>
      <c r="H381" s="217">
        <v>1</v>
      </c>
      <c r="I381" s="218"/>
      <c r="J381" s="219">
        <f>ROUND(I381*H381,2)</f>
        <v>0</v>
      </c>
      <c r="K381" s="215" t="s">
        <v>170</v>
      </c>
      <c r="L381" s="45"/>
      <c r="M381" s="220" t="s">
        <v>20</v>
      </c>
      <c r="N381" s="221" t="s">
        <v>48</v>
      </c>
      <c r="O381" s="85"/>
      <c r="P381" s="222">
        <f>O381*H381</f>
        <v>0</v>
      </c>
      <c r="Q381" s="222">
        <v>0.21734000000000001</v>
      </c>
      <c r="R381" s="222">
        <f>Q381*H381</f>
        <v>0.21734000000000001</v>
      </c>
      <c r="S381" s="222">
        <v>0</v>
      </c>
      <c r="T381" s="223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24" t="s">
        <v>171</v>
      </c>
      <c r="AT381" s="224" t="s">
        <v>166</v>
      </c>
      <c r="AU381" s="224" t="s">
        <v>85</v>
      </c>
      <c r="AY381" s="18" t="s">
        <v>164</v>
      </c>
      <c r="BE381" s="225">
        <f>IF(N381="základní",J381,0)</f>
        <v>0</v>
      </c>
      <c r="BF381" s="225">
        <f>IF(N381="snížená",J381,0)</f>
        <v>0</v>
      </c>
      <c r="BG381" s="225">
        <f>IF(N381="zákl. přenesená",J381,0)</f>
        <v>0</v>
      </c>
      <c r="BH381" s="225">
        <f>IF(N381="sníž. přenesená",J381,0)</f>
        <v>0</v>
      </c>
      <c r="BI381" s="225">
        <f>IF(N381="nulová",J381,0)</f>
        <v>0</v>
      </c>
      <c r="BJ381" s="18" t="s">
        <v>22</v>
      </c>
      <c r="BK381" s="225">
        <f>ROUND(I381*H381,2)</f>
        <v>0</v>
      </c>
      <c r="BL381" s="18" t="s">
        <v>171</v>
      </c>
      <c r="BM381" s="224" t="s">
        <v>1841</v>
      </c>
    </row>
    <row r="382" s="2" customFormat="1">
      <c r="A382" s="39"/>
      <c r="B382" s="40"/>
      <c r="C382" s="41"/>
      <c r="D382" s="226" t="s">
        <v>173</v>
      </c>
      <c r="E382" s="41"/>
      <c r="F382" s="227" t="s">
        <v>1842</v>
      </c>
      <c r="G382" s="41"/>
      <c r="H382" s="41"/>
      <c r="I382" s="228"/>
      <c r="J382" s="41"/>
      <c r="K382" s="41"/>
      <c r="L382" s="45"/>
      <c r="M382" s="229"/>
      <c r="N382" s="230"/>
      <c r="O382" s="85"/>
      <c r="P382" s="85"/>
      <c r="Q382" s="85"/>
      <c r="R382" s="85"/>
      <c r="S382" s="85"/>
      <c r="T382" s="86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T382" s="18" t="s">
        <v>173</v>
      </c>
      <c r="AU382" s="18" t="s">
        <v>85</v>
      </c>
    </row>
    <row r="383" s="13" customFormat="1">
      <c r="A383" s="13"/>
      <c r="B383" s="231"/>
      <c r="C383" s="232"/>
      <c r="D383" s="226" t="s">
        <v>175</v>
      </c>
      <c r="E383" s="233" t="s">
        <v>20</v>
      </c>
      <c r="F383" s="234" t="s">
        <v>1843</v>
      </c>
      <c r="G383" s="232"/>
      <c r="H383" s="233" t="s">
        <v>20</v>
      </c>
      <c r="I383" s="235"/>
      <c r="J383" s="232"/>
      <c r="K383" s="232"/>
      <c r="L383" s="236"/>
      <c r="M383" s="237"/>
      <c r="N383" s="238"/>
      <c r="O383" s="238"/>
      <c r="P383" s="238"/>
      <c r="Q383" s="238"/>
      <c r="R383" s="238"/>
      <c r="S383" s="238"/>
      <c r="T383" s="239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0" t="s">
        <v>175</v>
      </c>
      <c r="AU383" s="240" t="s">
        <v>85</v>
      </c>
      <c r="AV383" s="13" t="s">
        <v>22</v>
      </c>
      <c r="AW383" s="13" t="s">
        <v>39</v>
      </c>
      <c r="AX383" s="13" t="s">
        <v>77</v>
      </c>
      <c r="AY383" s="240" t="s">
        <v>164</v>
      </c>
    </row>
    <row r="384" s="14" customFormat="1">
      <c r="A384" s="14"/>
      <c r="B384" s="241"/>
      <c r="C384" s="242"/>
      <c r="D384" s="226" t="s">
        <v>175</v>
      </c>
      <c r="E384" s="243" t="s">
        <v>20</v>
      </c>
      <c r="F384" s="244" t="s">
        <v>22</v>
      </c>
      <c r="G384" s="242"/>
      <c r="H384" s="245">
        <v>1</v>
      </c>
      <c r="I384" s="246"/>
      <c r="J384" s="242"/>
      <c r="K384" s="242"/>
      <c r="L384" s="247"/>
      <c r="M384" s="248"/>
      <c r="N384" s="249"/>
      <c r="O384" s="249"/>
      <c r="P384" s="249"/>
      <c r="Q384" s="249"/>
      <c r="R384" s="249"/>
      <c r="S384" s="249"/>
      <c r="T384" s="250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51" t="s">
        <v>175</v>
      </c>
      <c r="AU384" s="251" t="s">
        <v>85</v>
      </c>
      <c r="AV384" s="14" t="s">
        <v>85</v>
      </c>
      <c r="AW384" s="14" t="s">
        <v>39</v>
      </c>
      <c r="AX384" s="14" t="s">
        <v>22</v>
      </c>
      <c r="AY384" s="251" t="s">
        <v>164</v>
      </c>
    </row>
    <row r="385" s="2" customFormat="1" ht="14.4" customHeight="1">
      <c r="A385" s="39"/>
      <c r="B385" s="40"/>
      <c r="C385" s="213" t="s">
        <v>580</v>
      </c>
      <c r="D385" s="213" t="s">
        <v>166</v>
      </c>
      <c r="E385" s="214" t="s">
        <v>573</v>
      </c>
      <c r="F385" s="215" t="s">
        <v>574</v>
      </c>
      <c r="G385" s="216" t="s">
        <v>401</v>
      </c>
      <c r="H385" s="217">
        <v>30</v>
      </c>
      <c r="I385" s="218"/>
      <c r="J385" s="219">
        <f>ROUND(I385*H385,2)</f>
        <v>0</v>
      </c>
      <c r="K385" s="215" t="s">
        <v>170</v>
      </c>
      <c r="L385" s="45"/>
      <c r="M385" s="220" t="s">
        <v>20</v>
      </c>
      <c r="N385" s="221" t="s">
        <v>48</v>
      </c>
      <c r="O385" s="85"/>
      <c r="P385" s="222">
        <f>O385*H385</f>
        <v>0</v>
      </c>
      <c r="Q385" s="222">
        <v>0.14298</v>
      </c>
      <c r="R385" s="222">
        <f>Q385*H385</f>
        <v>4.2893999999999997</v>
      </c>
      <c r="S385" s="222">
        <v>0</v>
      </c>
      <c r="T385" s="223">
        <f>S385*H385</f>
        <v>0</v>
      </c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R385" s="224" t="s">
        <v>171</v>
      </c>
      <c r="AT385" s="224" t="s">
        <v>166</v>
      </c>
      <c r="AU385" s="224" t="s">
        <v>85</v>
      </c>
      <c r="AY385" s="18" t="s">
        <v>164</v>
      </c>
      <c r="BE385" s="225">
        <f>IF(N385="základní",J385,0)</f>
        <v>0</v>
      </c>
      <c r="BF385" s="225">
        <f>IF(N385="snížená",J385,0)</f>
        <v>0</v>
      </c>
      <c r="BG385" s="225">
        <f>IF(N385="zákl. přenesená",J385,0)</f>
        <v>0</v>
      </c>
      <c r="BH385" s="225">
        <f>IF(N385="sníž. přenesená",J385,0)</f>
        <v>0</v>
      </c>
      <c r="BI385" s="225">
        <f>IF(N385="nulová",J385,0)</f>
        <v>0</v>
      </c>
      <c r="BJ385" s="18" t="s">
        <v>22</v>
      </c>
      <c r="BK385" s="225">
        <f>ROUND(I385*H385,2)</f>
        <v>0</v>
      </c>
      <c r="BL385" s="18" t="s">
        <v>171</v>
      </c>
      <c r="BM385" s="224" t="s">
        <v>1844</v>
      </c>
    </row>
    <row r="386" s="2" customFormat="1">
      <c r="A386" s="39"/>
      <c r="B386" s="40"/>
      <c r="C386" s="41"/>
      <c r="D386" s="226" t="s">
        <v>173</v>
      </c>
      <c r="E386" s="41"/>
      <c r="F386" s="227" t="s">
        <v>576</v>
      </c>
      <c r="G386" s="41"/>
      <c r="H386" s="41"/>
      <c r="I386" s="228"/>
      <c r="J386" s="41"/>
      <c r="K386" s="41"/>
      <c r="L386" s="45"/>
      <c r="M386" s="229"/>
      <c r="N386" s="230"/>
      <c r="O386" s="85"/>
      <c r="P386" s="85"/>
      <c r="Q386" s="85"/>
      <c r="R386" s="85"/>
      <c r="S386" s="85"/>
      <c r="T386" s="86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T386" s="18" t="s">
        <v>173</v>
      </c>
      <c r="AU386" s="18" t="s">
        <v>85</v>
      </c>
    </row>
    <row r="387" s="13" customFormat="1">
      <c r="A387" s="13"/>
      <c r="B387" s="231"/>
      <c r="C387" s="232"/>
      <c r="D387" s="226" t="s">
        <v>175</v>
      </c>
      <c r="E387" s="233" t="s">
        <v>20</v>
      </c>
      <c r="F387" s="234" t="s">
        <v>986</v>
      </c>
      <c r="G387" s="232"/>
      <c r="H387" s="233" t="s">
        <v>20</v>
      </c>
      <c r="I387" s="235"/>
      <c r="J387" s="232"/>
      <c r="K387" s="232"/>
      <c r="L387" s="236"/>
      <c r="M387" s="237"/>
      <c r="N387" s="238"/>
      <c r="O387" s="238"/>
      <c r="P387" s="238"/>
      <c r="Q387" s="238"/>
      <c r="R387" s="238"/>
      <c r="S387" s="238"/>
      <c r="T387" s="239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0" t="s">
        <v>175</v>
      </c>
      <c r="AU387" s="240" t="s">
        <v>85</v>
      </c>
      <c r="AV387" s="13" t="s">
        <v>22</v>
      </c>
      <c r="AW387" s="13" t="s">
        <v>39</v>
      </c>
      <c r="AX387" s="13" t="s">
        <v>77</v>
      </c>
      <c r="AY387" s="240" t="s">
        <v>164</v>
      </c>
    </row>
    <row r="388" s="14" customFormat="1">
      <c r="A388" s="14"/>
      <c r="B388" s="241"/>
      <c r="C388" s="242"/>
      <c r="D388" s="226" t="s">
        <v>175</v>
      </c>
      <c r="E388" s="243" t="s">
        <v>20</v>
      </c>
      <c r="F388" s="244" t="s">
        <v>987</v>
      </c>
      <c r="G388" s="242"/>
      <c r="H388" s="245">
        <v>10</v>
      </c>
      <c r="I388" s="246"/>
      <c r="J388" s="242"/>
      <c r="K388" s="242"/>
      <c r="L388" s="247"/>
      <c r="M388" s="248"/>
      <c r="N388" s="249"/>
      <c r="O388" s="249"/>
      <c r="P388" s="249"/>
      <c r="Q388" s="249"/>
      <c r="R388" s="249"/>
      <c r="S388" s="249"/>
      <c r="T388" s="250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51" t="s">
        <v>175</v>
      </c>
      <c r="AU388" s="251" t="s">
        <v>85</v>
      </c>
      <c r="AV388" s="14" t="s">
        <v>85</v>
      </c>
      <c r="AW388" s="14" t="s">
        <v>39</v>
      </c>
      <c r="AX388" s="14" t="s">
        <v>77</v>
      </c>
      <c r="AY388" s="251" t="s">
        <v>164</v>
      </c>
    </row>
    <row r="389" s="13" customFormat="1">
      <c r="A389" s="13"/>
      <c r="B389" s="231"/>
      <c r="C389" s="232"/>
      <c r="D389" s="226" t="s">
        <v>175</v>
      </c>
      <c r="E389" s="233" t="s">
        <v>20</v>
      </c>
      <c r="F389" s="234" t="s">
        <v>1845</v>
      </c>
      <c r="G389" s="232"/>
      <c r="H389" s="233" t="s">
        <v>20</v>
      </c>
      <c r="I389" s="235"/>
      <c r="J389" s="232"/>
      <c r="K389" s="232"/>
      <c r="L389" s="236"/>
      <c r="M389" s="237"/>
      <c r="N389" s="238"/>
      <c r="O389" s="238"/>
      <c r="P389" s="238"/>
      <c r="Q389" s="238"/>
      <c r="R389" s="238"/>
      <c r="S389" s="238"/>
      <c r="T389" s="239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0" t="s">
        <v>175</v>
      </c>
      <c r="AU389" s="240" t="s">
        <v>85</v>
      </c>
      <c r="AV389" s="13" t="s">
        <v>22</v>
      </c>
      <c r="AW389" s="13" t="s">
        <v>39</v>
      </c>
      <c r="AX389" s="13" t="s">
        <v>77</v>
      </c>
      <c r="AY389" s="240" t="s">
        <v>164</v>
      </c>
    </row>
    <row r="390" s="14" customFormat="1">
      <c r="A390" s="14"/>
      <c r="B390" s="241"/>
      <c r="C390" s="242"/>
      <c r="D390" s="226" t="s">
        <v>175</v>
      </c>
      <c r="E390" s="243" t="s">
        <v>20</v>
      </c>
      <c r="F390" s="244" t="s">
        <v>1846</v>
      </c>
      <c r="G390" s="242"/>
      <c r="H390" s="245">
        <v>20</v>
      </c>
      <c r="I390" s="246"/>
      <c r="J390" s="242"/>
      <c r="K390" s="242"/>
      <c r="L390" s="247"/>
      <c r="M390" s="248"/>
      <c r="N390" s="249"/>
      <c r="O390" s="249"/>
      <c r="P390" s="249"/>
      <c r="Q390" s="249"/>
      <c r="R390" s="249"/>
      <c r="S390" s="249"/>
      <c r="T390" s="250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1" t="s">
        <v>175</v>
      </c>
      <c r="AU390" s="251" t="s">
        <v>85</v>
      </c>
      <c r="AV390" s="14" t="s">
        <v>85</v>
      </c>
      <c r="AW390" s="14" t="s">
        <v>39</v>
      </c>
      <c r="AX390" s="14" t="s">
        <v>77</v>
      </c>
      <c r="AY390" s="251" t="s">
        <v>164</v>
      </c>
    </row>
    <row r="391" s="15" customFormat="1">
      <c r="A391" s="15"/>
      <c r="B391" s="252"/>
      <c r="C391" s="253"/>
      <c r="D391" s="226" t="s">
        <v>175</v>
      </c>
      <c r="E391" s="254" t="s">
        <v>20</v>
      </c>
      <c r="F391" s="255" t="s">
        <v>225</v>
      </c>
      <c r="G391" s="253"/>
      <c r="H391" s="256">
        <v>30</v>
      </c>
      <c r="I391" s="257"/>
      <c r="J391" s="253"/>
      <c r="K391" s="253"/>
      <c r="L391" s="258"/>
      <c r="M391" s="259"/>
      <c r="N391" s="260"/>
      <c r="O391" s="260"/>
      <c r="P391" s="260"/>
      <c r="Q391" s="260"/>
      <c r="R391" s="260"/>
      <c r="S391" s="260"/>
      <c r="T391" s="261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T391" s="262" t="s">
        <v>175</v>
      </c>
      <c r="AU391" s="262" t="s">
        <v>85</v>
      </c>
      <c r="AV391" s="15" t="s">
        <v>171</v>
      </c>
      <c r="AW391" s="15" t="s">
        <v>39</v>
      </c>
      <c r="AX391" s="15" t="s">
        <v>22</v>
      </c>
      <c r="AY391" s="262" t="s">
        <v>164</v>
      </c>
    </row>
    <row r="392" s="12" customFormat="1" ht="22.8" customHeight="1">
      <c r="A392" s="12"/>
      <c r="B392" s="197"/>
      <c r="C392" s="198"/>
      <c r="D392" s="199" t="s">
        <v>76</v>
      </c>
      <c r="E392" s="211" t="s">
        <v>235</v>
      </c>
      <c r="F392" s="211" t="s">
        <v>579</v>
      </c>
      <c r="G392" s="198"/>
      <c r="H392" s="198"/>
      <c r="I392" s="201"/>
      <c r="J392" s="212">
        <f>BK392</f>
        <v>0</v>
      </c>
      <c r="K392" s="198"/>
      <c r="L392" s="203"/>
      <c r="M392" s="204"/>
      <c r="N392" s="205"/>
      <c r="O392" s="205"/>
      <c r="P392" s="206">
        <f>SUM(P393:P404)</f>
        <v>0</v>
      </c>
      <c r="Q392" s="205"/>
      <c r="R392" s="206">
        <f>SUM(R393:R404)</f>
        <v>0.030600000000000002</v>
      </c>
      <c r="S392" s="205"/>
      <c r="T392" s="207">
        <f>SUM(T393:T404)</f>
        <v>6</v>
      </c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R392" s="208" t="s">
        <v>22</v>
      </c>
      <c r="AT392" s="209" t="s">
        <v>76</v>
      </c>
      <c r="AU392" s="209" t="s">
        <v>22</v>
      </c>
      <c r="AY392" s="208" t="s">
        <v>164</v>
      </c>
      <c r="BK392" s="210">
        <f>SUM(BK393:BK404)</f>
        <v>0</v>
      </c>
    </row>
    <row r="393" s="2" customFormat="1" ht="14.4" customHeight="1">
      <c r="A393" s="39"/>
      <c r="B393" s="40"/>
      <c r="C393" s="213" t="s">
        <v>585</v>
      </c>
      <c r="D393" s="213" t="s">
        <v>166</v>
      </c>
      <c r="E393" s="214" t="s">
        <v>648</v>
      </c>
      <c r="F393" s="215" t="s">
        <v>649</v>
      </c>
      <c r="G393" s="216" t="s">
        <v>169</v>
      </c>
      <c r="H393" s="217">
        <v>85</v>
      </c>
      <c r="I393" s="218"/>
      <c r="J393" s="219">
        <f>ROUND(I393*H393,2)</f>
        <v>0</v>
      </c>
      <c r="K393" s="215" t="s">
        <v>170</v>
      </c>
      <c r="L393" s="45"/>
      <c r="M393" s="220" t="s">
        <v>20</v>
      </c>
      <c r="N393" s="221" t="s">
        <v>48</v>
      </c>
      <c r="O393" s="85"/>
      <c r="P393" s="222">
        <f>O393*H393</f>
        <v>0</v>
      </c>
      <c r="Q393" s="222">
        <v>0.00036000000000000002</v>
      </c>
      <c r="R393" s="222">
        <f>Q393*H393</f>
        <v>0.030600000000000002</v>
      </c>
      <c r="S393" s="222">
        <v>0</v>
      </c>
      <c r="T393" s="223">
        <f>S393*H393</f>
        <v>0</v>
      </c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R393" s="224" t="s">
        <v>171</v>
      </c>
      <c r="AT393" s="224" t="s">
        <v>166</v>
      </c>
      <c r="AU393" s="224" t="s">
        <v>85</v>
      </c>
      <c r="AY393" s="18" t="s">
        <v>164</v>
      </c>
      <c r="BE393" s="225">
        <f>IF(N393="základní",J393,0)</f>
        <v>0</v>
      </c>
      <c r="BF393" s="225">
        <f>IF(N393="snížená",J393,0)</f>
        <v>0</v>
      </c>
      <c r="BG393" s="225">
        <f>IF(N393="zákl. přenesená",J393,0)</f>
        <v>0</v>
      </c>
      <c r="BH393" s="225">
        <f>IF(N393="sníž. přenesená",J393,0)</f>
        <v>0</v>
      </c>
      <c r="BI393" s="225">
        <f>IF(N393="nulová",J393,0)</f>
        <v>0</v>
      </c>
      <c r="BJ393" s="18" t="s">
        <v>22</v>
      </c>
      <c r="BK393" s="225">
        <f>ROUND(I393*H393,2)</f>
        <v>0</v>
      </c>
      <c r="BL393" s="18" t="s">
        <v>171</v>
      </c>
      <c r="BM393" s="224" t="s">
        <v>1847</v>
      </c>
    </row>
    <row r="394" s="2" customFormat="1">
      <c r="A394" s="39"/>
      <c r="B394" s="40"/>
      <c r="C394" s="41"/>
      <c r="D394" s="226" t="s">
        <v>173</v>
      </c>
      <c r="E394" s="41"/>
      <c r="F394" s="227" t="s">
        <v>651</v>
      </c>
      <c r="G394" s="41"/>
      <c r="H394" s="41"/>
      <c r="I394" s="228"/>
      <c r="J394" s="41"/>
      <c r="K394" s="41"/>
      <c r="L394" s="45"/>
      <c r="M394" s="229"/>
      <c r="N394" s="230"/>
      <c r="O394" s="85"/>
      <c r="P394" s="85"/>
      <c r="Q394" s="85"/>
      <c r="R394" s="85"/>
      <c r="S394" s="85"/>
      <c r="T394" s="86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T394" s="18" t="s">
        <v>173</v>
      </c>
      <c r="AU394" s="18" t="s">
        <v>85</v>
      </c>
    </row>
    <row r="395" s="13" customFormat="1">
      <c r="A395" s="13"/>
      <c r="B395" s="231"/>
      <c r="C395" s="232"/>
      <c r="D395" s="226" t="s">
        <v>175</v>
      </c>
      <c r="E395" s="233" t="s">
        <v>20</v>
      </c>
      <c r="F395" s="234" t="s">
        <v>652</v>
      </c>
      <c r="G395" s="232"/>
      <c r="H395" s="233" t="s">
        <v>20</v>
      </c>
      <c r="I395" s="235"/>
      <c r="J395" s="232"/>
      <c r="K395" s="232"/>
      <c r="L395" s="236"/>
      <c r="M395" s="237"/>
      <c r="N395" s="238"/>
      <c r="O395" s="238"/>
      <c r="P395" s="238"/>
      <c r="Q395" s="238"/>
      <c r="R395" s="238"/>
      <c r="S395" s="238"/>
      <c r="T395" s="239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0" t="s">
        <v>175</v>
      </c>
      <c r="AU395" s="240" t="s">
        <v>85</v>
      </c>
      <c r="AV395" s="13" t="s">
        <v>22</v>
      </c>
      <c r="AW395" s="13" t="s">
        <v>39</v>
      </c>
      <c r="AX395" s="13" t="s">
        <v>77</v>
      </c>
      <c r="AY395" s="240" t="s">
        <v>164</v>
      </c>
    </row>
    <row r="396" s="14" customFormat="1">
      <c r="A396" s="14"/>
      <c r="B396" s="241"/>
      <c r="C396" s="242"/>
      <c r="D396" s="226" t="s">
        <v>175</v>
      </c>
      <c r="E396" s="243" t="s">
        <v>20</v>
      </c>
      <c r="F396" s="244" t="s">
        <v>1848</v>
      </c>
      <c r="G396" s="242"/>
      <c r="H396" s="245">
        <v>85</v>
      </c>
      <c r="I396" s="246"/>
      <c r="J396" s="242"/>
      <c r="K396" s="242"/>
      <c r="L396" s="247"/>
      <c r="M396" s="248"/>
      <c r="N396" s="249"/>
      <c r="O396" s="249"/>
      <c r="P396" s="249"/>
      <c r="Q396" s="249"/>
      <c r="R396" s="249"/>
      <c r="S396" s="249"/>
      <c r="T396" s="250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1" t="s">
        <v>175</v>
      </c>
      <c r="AU396" s="251" t="s">
        <v>85</v>
      </c>
      <c r="AV396" s="14" t="s">
        <v>85</v>
      </c>
      <c r="AW396" s="14" t="s">
        <v>39</v>
      </c>
      <c r="AX396" s="14" t="s">
        <v>22</v>
      </c>
      <c r="AY396" s="251" t="s">
        <v>164</v>
      </c>
    </row>
    <row r="397" s="2" customFormat="1" ht="14.4" customHeight="1">
      <c r="A397" s="39"/>
      <c r="B397" s="40"/>
      <c r="C397" s="213" t="s">
        <v>591</v>
      </c>
      <c r="D397" s="213" t="s">
        <v>166</v>
      </c>
      <c r="E397" s="214" t="s">
        <v>655</v>
      </c>
      <c r="F397" s="215" t="s">
        <v>656</v>
      </c>
      <c r="G397" s="216" t="s">
        <v>401</v>
      </c>
      <c r="H397" s="217">
        <v>4</v>
      </c>
      <c r="I397" s="218"/>
      <c r="J397" s="219">
        <f>ROUND(I397*H397,2)</f>
        <v>0</v>
      </c>
      <c r="K397" s="215" t="s">
        <v>170</v>
      </c>
      <c r="L397" s="45"/>
      <c r="M397" s="220" t="s">
        <v>20</v>
      </c>
      <c r="N397" s="221" t="s">
        <v>48</v>
      </c>
      <c r="O397" s="85"/>
      <c r="P397" s="222">
        <f>O397*H397</f>
        <v>0</v>
      </c>
      <c r="Q397" s="222">
        <v>0</v>
      </c>
      <c r="R397" s="222">
        <f>Q397*H397</f>
        <v>0</v>
      </c>
      <c r="S397" s="222">
        <v>0</v>
      </c>
      <c r="T397" s="223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24" t="s">
        <v>171</v>
      </c>
      <c r="AT397" s="224" t="s">
        <v>166</v>
      </c>
      <c r="AU397" s="224" t="s">
        <v>85</v>
      </c>
      <c r="AY397" s="18" t="s">
        <v>164</v>
      </c>
      <c r="BE397" s="225">
        <f>IF(N397="základní",J397,0)</f>
        <v>0</v>
      </c>
      <c r="BF397" s="225">
        <f>IF(N397="snížená",J397,0)</f>
        <v>0</v>
      </c>
      <c r="BG397" s="225">
        <f>IF(N397="zákl. přenesená",J397,0)</f>
        <v>0</v>
      </c>
      <c r="BH397" s="225">
        <f>IF(N397="sníž. přenesená",J397,0)</f>
        <v>0</v>
      </c>
      <c r="BI397" s="225">
        <f>IF(N397="nulová",J397,0)</f>
        <v>0</v>
      </c>
      <c r="BJ397" s="18" t="s">
        <v>22</v>
      </c>
      <c r="BK397" s="225">
        <f>ROUND(I397*H397,2)</f>
        <v>0</v>
      </c>
      <c r="BL397" s="18" t="s">
        <v>171</v>
      </c>
      <c r="BM397" s="224" t="s">
        <v>1849</v>
      </c>
    </row>
    <row r="398" s="2" customFormat="1">
      <c r="A398" s="39"/>
      <c r="B398" s="40"/>
      <c r="C398" s="41"/>
      <c r="D398" s="226" t="s">
        <v>173</v>
      </c>
      <c r="E398" s="41"/>
      <c r="F398" s="227" t="s">
        <v>658</v>
      </c>
      <c r="G398" s="41"/>
      <c r="H398" s="41"/>
      <c r="I398" s="228"/>
      <c r="J398" s="41"/>
      <c r="K398" s="41"/>
      <c r="L398" s="45"/>
      <c r="M398" s="229"/>
      <c r="N398" s="230"/>
      <c r="O398" s="85"/>
      <c r="P398" s="85"/>
      <c r="Q398" s="85"/>
      <c r="R398" s="85"/>
      <c r="S398" s="85"/>
      <c r="T398" s="86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T398" s="18" t="s">
        <v>173</v>
      </c>
      <c r="AU398" s="18" t="s">
        <v>85</v>
      </c>
    </row>
    <row r="399" s="13" customFormat="1">
      <c r="A399" s="13"/>
      <c r="B399" s="231"/>
      <c r="C399" s="232"/>
      <c r="D399" s="226" t="s">
        <v>175</v>
      </c>
      <c r="E399" s="233" t="s">
        <v>20</v>
      </c>
      <c r="F399" s="234" t="s">
        <v>563</v>
      </c>
      <c r="G399" s="232"/>
      <c r="H399" s="233" t="s">
        <v>20</v>
      </c>
      <c r="I399" s="235"/>
      <c r="J399" s="232"/>
      <c r="K399" s="232"/>
      <c r="L399" s="236"/>
      <c r="M399" s="237"/>
      <c r="N399" s="238"/>
      <c r="O399" s="238"/>
      <c r="P399" s="238"/>
      <c r="Q399" s="238"/>
      <c r="R399" s="238"/>
      <c r="S399" s="238"/>
      <c r="T399" s="239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40" t="s">
        <v>175</v>
      </c>
      <c r="AU399" s="240" t="s">
        <v>85</v>
      </c>
      <c r="AV399" s="13" t="s">
        <v>22</v>
      </c>
      <c r="AW399" s="13" t="s">
        <v>39</v>
      </c>
      <c r="AX399" s="13" t="s">
        <v>77</v>
      </c>
      <c r="AY399" s="240" t="s">
        <v>164</v>
      </c>
    </row>
    <row r="400" s="14" customFormat="1">
      <c r="A400" s="14"/>
      <c r="B400" s="241"/>
      <c r="C400" s="242"/>
      <c r="D400" s="226" t="s">
        <v>175</v>
      </c>
      <c r="E400" s="243" t="s">
        <v>20</v>
      </c>
      <c r="F400" s="244" t="s">
        <v>171</v>
      </c>
      <c r="G400" s="242"/>
      <c r="H400" s="245">
        <v>4</v>
      </c>
      <c r="I400" s="246"/>
      <c r="J400" s="242"/>
      <c r="K400" s="242"/>
      <c r="L400" s="247"/>
      <c r="M400" s="248"/>
      <c r="N400" s="249"/>
      <c r="O400" s="249"/>
      <c r="P400" s="249"/>
      <c r="Q400" s="249"/>
      <c r="R400" s="249"/>
      <c r="S400" s="249"/>
      <c r="T400" s="250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1" t="s">
        <v>175</v>
      </c>
      <c r="AU400" s="251" t="s">
        <v>85</v>
      </c>
      <c r="AV400" s="14" t="s">
        <v>85</v>
      </c>
      <c r="AW400" s="14" t="s">
        <v>39</v>
      </c>
      <c r="AX400" s="14" t="s">
        <v>22</v>
      </c>
      <c r="AY400" s="251" t="s">
        <v>164</v>
      </c>
    </row>
    <row r="401" s="2" customFormat="1" ht="14.4" customHeight="1">
      <c r="A401" s="39"/>
      <c r="B401" s="40"/>
      <c r="C401" s="213" t="s">
        <v>597</v>
      </c>
      <c r="D401" s="213" t="s">
        <v>166</v>
      </c>
      <c r="E401" s="214" t="s">
        <v>678</v>
      </c>
      <c r="F401" s="215" t="s">
        <v>679</v>
      </c>
      <c r="G401" s="216" t="s">
        <v>169</v>
      </c>
      <c r="H401" s="217">
        <v>300</v>
      </c>
      <c r="I401" s="218"/>
      <c r="J401" s="219">
        <f>ROUND(I401*H401,2)</f>
        <v>0</v>
      </c>
      <c r="K401" s="215" t="s">
        <v>170</v>
      </c>
      <c r="L401" s="45"/>
      <c r="M401" s="220" t="s">
        <v>20</v>
      </c>
      <c r="N401" s="221" t="s">
        <v>48</v>
      </c>
      <c r="O401" s="85"/>
      <c r="P401" s="222">
        <f>O401*H401</f>
        <v>0</v>
      </c>
      <c r="Q401" s="222">
        <v>0</v>
      </c>
      <c r="R401" s="222">
        <f>Q401*H401</f>
        <v>0</v>
      </c>
      <c r="S401" s="222">
        <v>0.02</v>
      </c>
      <c r="T401" s="223">
        <f>S401*H401</f>
        <v>6</v>
      </c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R401" s="224" t="s">
        <v>171</v>
      </c>
      <c r="AT401" s="224" t="s">
        <v>166</v>
      </c>
      <c r="AU401" s="224" t="s">
        <v>85</v>
      </c>
      <c r="AY401" s="18" t="s">
        <v>164</v>
      </c>
      <c r="BE401" s="225">
        <f>IF(N401="základní",J401,0)</f>
        <v>0</v>
      </c>
      <c r="BF401" s="225">
        <f>IF(N401="snížená",J401,0)</f>
        <v>0</v>
      </c>
      <c r="BG401" s="225">
        <f>IF(N401="zákl. přenesená",J401,0)</f>
        <v>0</v>
      </c>
      <c r="BH401" s="225">
        <f>IF(N401="sníž. přenesená",J401,0)</f>
        <v>0</v>
      </c>
      <c r="BI401" s="225">
        <f>IF(N401="nulová",J401,0)</f>
        <v>0</v>
      </c>
      <c r="BJ401" s="18" t="s">
        <v>22</v>
      </c>
      <c r="BK401" s="225">
        <f>ROUND(I401*H401,2)</f>
        <v>0</v>
      </c>
      <c r="BL401" s="18" t="s">
        <v>171</v>
      </c>
      <c r="BM401" s="224" t="s">
        <v>1850</v>
      </c>
    </row>
    <row r="402" s="2" customFormat="1">
      <c r="A402" s="39"/>
      <c r="B402" s="40"/>
      <c r="C402" s="41"/>
      <c r="D402" s="226" t="s">
        <v>173</v>
      </c>
      <c r="E402" s="41"/>
      <c r="F402" s="227" t="s">
        <v>681</v>
      </c>
      <c r="G402" s="41"/>
      <c r="H402" s="41"/>
      <c r="I402" s="228"/>
      <c r="J402" s="41"/>
      <c r="K402" s="41"/>
      <c r="L402" s="45"/>
      <c r="M402" s="229"/>
      <c r="N402" s="230"/>
      <c r="O402" s="85"/>
      <c r="P402" s="85"/>
      <c r="Q402" s="85"/>
      <c r="R402" s="85"/>
      <c r="S402" s="85"/>
      <c r="T402" s="86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T402" s="18" t="s">
        <v>173</v>
      </c>
      <c r="AU402" s="18" t="s">
        <v>85</v>
      </c>
    </row>
    <row r="403" s="13" customFormat="1">
      <c r="A403" s="13"/>
      <c r="B403" s="231"/>
      <c r="C403" s="232"/>
      <c r="D403" s="226" t="s">
        <v>175</v>
      </c>
      <c r="E403" s="233" t="s">
        <v>20</v>
      </c>
      <c r="F403" s="234" t="s">
        <v>682</v>
      </c>
      <c r="G403" s="232"/>
      <c r="H403" s="233" t="s">
        <v>20</v>
      </c>
      <c r="I403" s="235"/>
      <c r="J403" s="232"/>
      <c r="K403" s="232"/>
      <c r="L403" s="236"/>
      <c r="M403" s="237"/>
      <c r="N403" s="238"/>
      <c r="O403" s="238"/>
      <c r="P403" s="238"/>
      <c r="Q403" s="238"/>
      <c r="R403" s="238"/>
      <c r="S403" s="238"/>
      <c r="T403" s="239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0" t="s">
        <v>175</v>
      </c>
      <c r="AU403" s="240" t="s">
        <v>85</v>
      </c>
      <c r="AV403" s="13" t="s">
        <v>22</v>
      </c>
      <c r="AW403" s="13" t="s">
        <v>39</v>
      </c>
      <c r="AX403" s="13" t="s">
        <v>77</v>
      </c>
      <c r="AY403" s="240" t="s">
        <v>164</v>
      </c>
    </row>
    <row r="404" s="14" customFormat="1">
      <c r="A404" s="14"/>
      <c r="B404" s="241"/>
      <c r="C404" s="242"/>
      <c r="D404" s="226" t="s">
        <v>175</v>
      </c>
      <c r="E404" s="243" t="s">
        <v>20</v>
      </c>
      <c r="F404" s="244" t="s">
        <v>683</v>
      </c>
      <c r="G404" s="242"/>
      <c r="H404" s="245">
        <v>300</v>
      </c>
      <c r="I404" s="246"/>
      <c r="J404" s="242"/>
      <c r="K404" s="242"/>
      <c r="L404" s="247"/>
      <c r="M404" s="248"/>
      <c r="N404" s="249"/>
      <c r="O404" s="249"/>
      <c r="P404" s="249"/>
      <c r="Q404" s="249"/>
      <c r="R404" s="249"/>
      <c r="S404" s="249"/>
      <c r="T404" s="250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51" t="s">
        <v>175</v>
      </c>
      <c r="AU404" s="251" t="s">
        <v>85</v>
      </c>
      <c r="AV404" s="14" t="s">
        <v>85</v>
      </c>
      <c r="AW404" s="14" t="s">
        <v>39</v>
      </c>
      <c r="AX404" s="14" t="s">
        <v>22</v>
      </c>
      <c r="AY404" s="251" t="s">
        <v>164</v>
      </c>
    </row>
    <row r="405" s="12" customFormat="1" ht="22.8" customHeight="1">
      <c r="A405" s="12"/>
      <c r="B405" s="197"/>
      <c r="C405" s="198"/>
      <c r="D405" s="199" t="s">
        <v>76</v>
      </c>
      <c r="E405" s="211" t="s">
        <v>691</v>
      </c>
      <c r="F405" s="211" t="s">
        <v>692</v>
      </c>
      <c r="G405" s="198"/>
      <c r="H405" s="198"/>
      <c r="I405" s="201"/>
      <c r="J405" s="212">
        <f>BK405</f>
        <v>0</v>
      </c>
      <c r="K405" s="198"/>
      <c r="L405" s="203"/>
      <c r="M405" s="204"/>
      <c r="N405" s="205"/>
      <c r="O405" s="205"/>
      <c r="P405" s="206">
        <f>SUM(P406:P414)</f>
        <v>0</v>
      </c>
      <c r="Q405" s="205"/>
      <c r="R405" s="206">
        <f>SUM(R406:R414)</f>
        <v>0</v>
      </c>
      <c r="S405" s="205"/>
      <c r="T405" s="207">
        <f>SUM(T406:T414)</f>
        <v>0</v>
      </c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R405" s="208" t="s">
        <v>22</v>
      </c>
      <c r="AT405" s="209" t="s">
        <v>76</v>
      </c>
      <c r="AU405" s="209" t="s">
        <v>22</v>
      </c>
      <c r="AY405" s="208" t="s">
        <v>164</v>
      </c>
      <c r="BK405" s="210">
        <f>SUM(BK406:BK414)</f>
        <v>0</v>
      </c>
    </row>
    <row r="406" s="2" customFormat="1" ht="14.4" customHeight="1">
      <c r="A406" s="39"/>
      <c r="B406" s="40"/>
      <c r="C406" s="213" t="s">
        <v>603</v>
      </c>
      <c r="D406" s="213" t="s">
        <v>166</v>
      </c>
      <c r="E406" s="214" t="s">
        <v>694</v>
      </c>
      <c r="F406" s="215" t="s">
        <v>695</v>
      </c>
      <c r="G406" s="216" t="s">
        <v>273</v>
      </c>
      <c r="H406" s="217">
        <v>0.97699999999999998</v>
      </c>
      <c r="I406" s="218"/>
      <c r="J406" s="219">
        <f>ROUND(I406*H406,2)</f>
        <v>0</v>
      </c>
      <c r="K406" s="215" t="s">
        <v>170</v>
      </c>
      <c r="L406" s="45"/>
      <c r="M406" s="220" t="s">
        <v>20</v>
      </c>
      <c r="N406" s="221" t="s">
        <v>48</v>
      </c>
      <c r="O406" s="85"/>
      <c r="P406" s="222">
        <f>O406*H406</f>
        <v>0</v>
      </c>
      <c r="Q406" s="222">
        <v>0</v>
      </c>
      <c r="R406" s="222">
        <f>Q406*H406</f>
        <v>0</v>
      </c>
      <c r="S406" s="222">
        <v>0</v>
      </c>
      <c r="T406" s="223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24" t="s">
        <v>171</v>
      </c>
      <c r="AT406" s="224" t="s">
        <v>166</v>
      </c>
      <c r="AU406" s="224" t="s">
        <v>85</v>
      </c>
      <c r="AY406" s="18" t="s">
        <v>164</v>
      </c>
      <c r="BE406" s="225">
        <f>IF(N406="základní",J406,0)</f>
        <v>0</v>
      </c>
      <c r="BF406" s="225">
        <f>IF(N406="snížená",J406,0)</f>
        <v>0</v>
      </c>
      <c r="BG406" s="225">
        <f>IF(N406="zákl. přenesená",J406,0)</f>
        <v>0</v>
      </c>
      <c r="BH406" s="225">
        <f>IF(N406="sníž. přenesená",J406,0)</f>
        <v>0</v>
      </c>
      <c r="BI406" s="225">
        <f>IF(N406="nulová",J406,0)</f>
        <v>0</v>
      </c>
      <c r="BJ406" s="18" t="s">
        <v>22</v>
      </c>
      <c r="BK406" s="225">
        <f>ROUND(I406*H406,2)</f>
        <v>0</v>
      </c>
      <c r="BL406" s="18" t="s">
        <v>171</v>
      </c>
      <c r="BM406" s="224" t="s">
        <v>1851</v>
      </c>
    </row>
    <row r="407" s="2" customFormat="1">
      <c r="A407" s="39"/>
      <c r="B407" s="40"/>
      <c r="C407" s="41"/>
      <c r="D407" s="226" t="s">
        <v>173</v>
      </c>
      <c r="E407" s="41"/>
      <c r="F407" s="227" t="s">
        <v>697</v>
      </c>
      <c r="G407" s="41"/>
      <c r="H407" s="41"/>
      <c r="I407" s="228"/>
      <c r="J407" s="41"/>
      <c r="K407" s="41"/>
      <c r="L407" s="45"/>
      <c r="M407" s="229"/>
      <c r="N407" s="230"/>
      <c r="O407" s="85"/>
      <c r="P407" s="85"/>
      <c r="Q407" s="85"/>
      <c r="R407" s="85"/>
      <c r="S407" s="85"/>
      <c r="T407" s="86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T407" s="18" t="s">
        <v>173</v>
      </c>
      <c r="AU407" s="18" t="s">
        <v>85</v>
      </c>
    </row>
    <row r="408" s="13" customFormat="1">
      <c r="A408" s="13"/>
      <c r="B408" s="231"/>
      <c r="C408" s="232"/>
      <c r="D408" s="226" t="s">
        <v>175</v>
      </c>
      <c r="E408" s="233" t="s">
        <v>20</v>
      </c>
      <c r="F408" s="234" t="s">
        <v>1852</v>
      </c>
      <c r="G408" s="232"/>
      <c r="H408" s="233" t="s">
        <v>20</v>
      </c>
      <c r="I408" s="235"/>
      <c r="J408" s="232"/>
      <c r="K408" s="232"/>
      <c r="L408" s="236"/>
      <c r="M408" s="237"/>
      <c r="N408" s="238"/>
      <c r="O408" s="238"/>
      <c r="P408" s="238"/>
      <c r="Q408" s="238"/>
      <c r="R408" s="238"/>
      <c r="S408" s="238"/>
      <c r="T408" s="239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0" t="s">
        <v>175</v>
      </c>
      <c r="AU408" s="240" t="s">
        <v>85</v>
      </c>
      <c r="AV408" s="13" t="s">
        <v>22</v>
      </c>
      <c r="AW408" s="13" t="s">
        <v>39</v>
      </c>
      <c r="AX408" s="13" t="s">
        <v>77</v>
      </c>
      <c r="AY408" s="240" t="s">
        <v>164</v>
      </c>
    </row>
    <row r="409" s="14" customFormat="1">
      <c r="A409" s="14"/>
      <c r="B409" s="241"/>
      <c r="C409" s="242"/>
      <c r="D409" s="226" t="s">
        <v>175</v>
      </c>
      <c r="E409" s="243" t="s">
        <v>20</v>
      </c>
      <c r="F409" s="244" t="s">
        <v>1853</v>
      </c>
      <c r="G409" s="242"/>
      <c r="H409" s="245">
        <v>0.97699999999999998</v>
      </c>
      <c r="I409" s="246"/>
      <c r="J409" s="242"/>
      <c r="K409" s="242"/>
      <c r="L409" s="247"/>
      <c r="M409" s="248"/>
      <c r="N409" s="249"/>
      <c r="O409" s="249"/>
      <c r="P409" s="249"/>
      <c r="Q409" s="249"/>
      <c r="R409" s="249"/>
      <c r="S409" s="249"/>
      <c r="T409" s="250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1" t="s">
        <v>175</v>
      </c>
      <c r="AU409" s="251" t="s">
        <v>85</v>
      </c>
      <c r="AV409" s="14" t="s">
        <v>85</v>
      </c>
      <c r="AW409" s="14" t="s">
        <v>39</v>
      </c>
      <c r="AX409" s="14" t="s">
        <v>22</v>
      </c>
      <c r="AY409" s="251" t="s">
        <v>164</v>
      </c>
    </row>
    <row r="410" s="2" customFormat="1" ht="14.4" customHeight="1">
      <c r="A410" s="39"/>
      <c r="B410" s="40"/>
      <c r="C410" s="213" t="s">
        <v>608</v>
      </c>
      <c r="D410" s="213" t="s">
        <v>166</v>
      </c>
      <c r="E410" s="214" t="s">
        <v>703</v>
      </c>
      <c r="F410" s="215" t="s">
        <v>704</v>
      </c>
      <c r="G410" s="216" t="s">
        <v>273</v>
      </c>
      <c r="H410" s="217">
        <v>0.97699999999999998</v>
      </c>
      <c r="I410" s="218"/>
      <c r="J410" s="219">
        <f>ROUND(I410*H410,2)</f>
        <v>0</v>
      </c>
      <c r="K410" s="215" t="s">
        <v>170</v>
      </c>
      <c r="L410" s="45"/>
      <c r="M410" s="220" t="s">
        <v>20</v>
      </c>
      <c r="N410" s="221" t="s">
        <v>48</v>
      </c>
      <c r="O410" s="85"/>
      <c r="P410" s="222">
        <f>O410*H410</f>
        <v>0</v>
      </c>
      <c r="Q410" s="222">
        <v>0</v>
      </c>
      <c r="R410" s="222">
        <f>Q410*H410</f>
        <v>0</v>
      </c>
      <c r="S410" s="222">
        <v>0</v>
      </c>
      <c r="T410" s="223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24" t="s">
        <v>171</v>
      </c>
      <c r="AT410" s="224" t="s">
        <v>166</v>
      </c>
      <c r="AU410" s="224" t="s">
        <v>85</v>
      </c>
      <c r="AY410" s="18" t="s">
        <v>164</v>
      </c>
      <c r="BE410" s="225">
        <f>IF(N410="základní",J410,0)</f>
        <v>0</v>
      </c>
      <c r="BF410" s="225">
        <f>IF(N410="snížená",J410,0)</f>
        <v>0</v>
      </c>
      <c r="BG410" s="225">
        <f>IF(N410="zákl. přenesená",J410,0)</f>
        <v>0</v>
      </c>
      <c r="BH410" s="225">
        <f>IF(N410="sníž. přenesená",J410,0)</f>
        <v>0</v>
      </c>
      <c r="BI410" s="225">
        <f>IF(N410="nulová",J410,0)</f>
        <v>0</v>
      </c>
      <c r="BJ410" s="18" t="s">
        <v>22</v>
      </c>
      <c r="BK410" s="225">
        <f>ROUND(I410*H410,2)</f>
        <v>0</v>
      </c>
      <c r="BL410" s="18" t="s">
        <v>171</v>
      </c>
      <c r="BM410" s="224" t="s">
        <v>1854</v>
      </c>
    </row>
    <row r="411" s="2" customFormat="1">
      <c r="A411" s="39"/>
      <c r="B411" s="40"/>
      <c r="C411" s="41"/>
      <c r="D411" s="226" t="s">
        <v>173</v>
      </c>
      <c r="E411" s="41"/>
      <c r="F411" s="227" t="s">
        <v>706</v>
      </c>
      <c r="G411" s="41"/>
      <c r="H411" s="41"/>
      <c r="I411" s="228"/>
      <c r="J411" s="41"/>
      <c r="K411" s="41"/>
      <c r="L411" s="45"/>
      <c r="M411" s="229"/>
      <c r="N411" s="230"/>
      <c r="O411" s="85"/>
      <c r="P411" s="85"/>
      <c r="Q411" s="85"/>
      <c r="R411" s="85"/>
      <c r="S411" s="85"/>
      <c r="T411" s="86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T411" s="18" t="s">
        <v>173</v>
      </c>
      <c r="AU411" s="18" t="s">
        <v>85</v>
      </c>
    </row>
    <row r="412" s="13" customFormat="1">
      <c r="A412" s="13"/>
      <c r="B412" s="231"/>
      <c r="C412" s="232"/>
      <c r="D412" s="226" t="s">
        <v>175</v>
      </c>
      <c r="E412" s="233" t="s">
        <v>20</v>
      </c>
      <c r="F412" s="234" t="s">
        <v>1855</v>
      </c>
      <c r="G412" s="232"/>
      <c r="H412" s="233" t="s">
        <v>20</v>
      </c>
      <c r="I412" s="235"/>
      <c r="J412" s="232"/>
      <c r="K412" s="232"/>
      <c r="L412" s="236"/>
      <c r="M412" s="237"/>
      <c r="N412" s="238"/>
      <c r="O412" s="238"/>
      <c r="P412" s="238"/>
      <c r="Q412" s="238"/>
      <c r="R412" s="238"/>
      <c r="S412" s="238"/>
      <c r="T412" s="239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40" t="s">
        <v>175</v>
      </c>
      <c r="AU412" s="240" t="s">
        <v>85</v>
      </c>
      <c r="AV412" s="13" t="s">
        <v>22</v>
      </c>
      <c r="AW412" s="13" t="s">
        <v>39</v>
      </c>
      <c r="AX412" s="13" t="s">
        <v>77</v>
      </c>
      <c r="AY412" s="240" t="s">
        <v>164</v>
      </c>
    </row>
    <row r="413" s="14" customFormat="1">
      <c r="A413" s="14"/>
      <c r="B413" s="241"/>
      <c r="C413" s="242"/>
      <c r="D413" s="226" t="s">
        <v>175</v>
      </c>
      <c r="E413" s="243" t="s">
        <v>20</v>
      </c>
      <c r="F413" s="244" t="s">
        <v>1853</v>
      </c>
      <c r="G413" s="242"/>
      <c r="H413" s="245">
        <v>0.97699999999999998</v>
      </c>
      <c r="I413" s="246"/>
      <c r="J413" s="242"/>
      <c r="K413" s="242"/>
      <c r="L413" s="247"/>
      <c r="M413" s="248"/>
      <c r="N413" s="249"/>
      <c r="O413" s="249"/>
      <c r="P413" s="249"/>
      <c r="Q413" s="249"/>
      <c r="R413" s="249"/>
      <c r="S413" s="249"/>
      <c r="T413" s="250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51" t="s">
        <v>175</v>
      </c>
      <c r="AU413" s="251" t="s">
        <v>85</v>
      </c>
      <c r="AV413" s="14" t="s">
        <v>85</v>
      </c>
      <c r="AW413" s="14" t="s">
        <v>39</v>
      </c>
      <c r="AX413" s="14" t="s">
        <v>77</v>
      </c>
      <c r="AY413" s="251" t="s">
        <v>164</v>
      </c>
    </row>
    <row r="414" s="15" customFormat="1">
      <c r="A414" s="15"/>
      <c r="B414" s="252"/>
      <c r="C414" s="253"/>
      <c r="D414" s="226" t="s">
        <v>175</v>
      </c>
      <c r="E414" s="254" t="s">
        <v>20</v>
      </c>
      <c r="F414" s="255" t="s">
        <v>225</v>
      </c>
      <c r="G414" s="253"/>
      <c r="H414" s="256">
        <v>0.97699999999999998</v>
      </c>
      <c r="I414" s="257"/>
      <c r="J414" s="253"/>
      <c r="K414" s="253"/>
      <c r="L414" s="258"/>
      <c r="M414" s="259"/>
      <c r="N414" s="260"/>
      <c r="O414" s="260"/>
      <c r="P414" s="260"/>
      <c r="Q414" s="260"/>
      <c r="R414" s="260"/>
      <c r="S414" s="260"/>
      <c r="T414" s="261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T414" s="262" t="s">
        <v>175</v>
      </c>
      <c r="AU414" s="262" t="s">
        <v>85</v>
      </c>
      <c r="AV414" s="15" t="s">
        <v>171</v>
      </c>
      <c r="AW414" s="15" t="s">
        <v>39</v>
      </c>
      <c r="AX414" s="15" t="s">
        <v>22</v>
      </c>
      <c r="AY414" s="262" t="s">
        <v>164</v>
      </c>
    </row>
    <row r="415" s="12" customFormat="1" ht="22.8" customHeight="1">
      <c r="A415" s="12"/>
      <c r="B415" s="197"/>
      <c r="C415" s="198"/>
      <c r="D415" s="199" t="s">
        <v>76</v>
      </c>
      <c r="E415" s="211" t="s">
        <v>709</v>
      </c>
      <c r="F415" s="211" t="s">
        <v>710</v>
      </c>
      <c r="G415" s="198"/>
      <c r="H415" s="198"/>
      <c r="I415" s="201"/>
      <c r="J415" s="212">
        <f>BK415</f>
        <v>0</v>
      </c>
      <c r="K415" s="198"/>
      <c r="L415" s="203"/>
      <c r="M415" s="204"/>
      <c r="N415" s="205"/>
      <c r="O415" s="205"/>
      <c r="P415" s="206">
        <f>SUM(P416:P419)</f>
        <v>0</v>
      </c>
      <c r="Q415" s="205"/>
      <c r="R415" s="206">
        <f>SUM(R416:R419)</f>
        <v>0</v>
      </c>
      <c r="S415" s="205"/>
      <c r="T415" s="207">
        <f>SUM(T416:T419)</f>
        <v>0</v>
      </c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R415" s="208" t="s">
        <v>22</v>
      </c>
      <c r="AT415" s="209" t="s">
        <v>76</v>
      </c>
      <c r="AU415" s="209" t="s">
        <v>22</v>
      </c>
      <c r="AY415" s="208" t="s">
        <v>164</v>
      </c>
      <c r="BK415" s="210">
        <f>SUM(BK416:BK419)</f>
        <v>0</v>
      </c>
    </row>
    <row r="416" s="2" customFormat="1" ht="14.4" customHeight="1">
      <c r="A416" s="39"/>
      <c r="B416" s="40"/>
      <c r="C416" s="213" t="s">
        <v>612</v>
      </c>
      <c r="D416" s="213" t="s">
        <v>166</v>
      </c>
      <c r="E416" s="214" t="s">
        <v>712</v>
      </c>
      <c r="F416" s="215" t="s">
        <v>713</v>
      </c>
      <c r="G416" s="216" t="s">
        <v>273</v>
      </c>
      <c r="H416" s="217">
        <v>9368.393</v>
      </c>
      <c r="I416" s="218"/>
      <c r="J416" s="219">
        <f>ROUND(I416*H416,2)</f>
        <v>0</v>
      </c>
      <c r="K416" s="215" t="s">
        <v>170</v>
      </c>
      <c r="L416" s="45"/>
      <c r="M416" s="220" t="s">
        <v>20</v>
      </c>
      <c r="N416" s="221" t="s">
        <v>48</v>
      </c>
      <c r="O416" s="85"/>
      <c r="P416" s="222">
        <f>O416*H416</f>
        <v>0</v>
      </c>
      <c r="Q416" s="222">
        <v>0</v>
      </c>
      <c r="R416" s="222">
        <f>Q416*H416</f>
        <v>0</v>
      </c>
      <c r="S416" s="222">
        <v>0</v>
      </c>
      <c r="T416" s="223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24" t="s">
        <v>171</v>
      </c>
      <c r="AT416" s="224" t="s">
        <v>166</v>
      </c>
      <c r="AU416" s="224" t="s">
        <v>85</v>
      </c>
      <c r="AY416" s="18" t="s">
        <v>164</v>
      </c>
      <c r="BE416" s="225">
        <f>IF(N416="základní",J416,0)</f>
        <v>0</v>
      </c>
      <c r="BF416" s="225">
        <f>IF(N416="snížená",J416,0)</f>
        <v>0</v>
      </c>
      <c r="BG416" s="225">
        <f>IF(N416="zákl. přenesená",J416,0)</f>
        <v>0</v>
      </c>
      <c r="BH416" s="225">
        <f>IF(N416="sníž. přenesená",J416,0)</f>
        <v>0</v>
      </c>
      <c r="BI416" s="225">
        <f>IF(N416="nulová",J416,0)</f>
        <v>0</v>
      </c>
      <c r="BJ416" s="18" t="s">
        <v>22</v>
      </c>
      <c r="BK416" s="225">
        <f>ROUND(I416*H416,2)</f>
        <v>0</v>
      </c>
      <c r="BL416" s="18" t="s">
        <v>171</v>
      </c>
      <c r="BM416" s="224" t="s">
        <v>1856</v>
      </c>
    </row>
    <row r="417" s="2" customFormat="1">
      <c r="A417" s="39"/>
      <c r="B417" s="40"/>
      <c r="C417" s="41"/>
      <c r="D417" s="226" t="s">
        <v>173</v>
      </c>
      <c r="E417" s="41"/>
      <c r="F417" s="227" t="s">
        <v>715</v>
      </c>
      <c r="G417" s="41"/>
      <c r="H417" s="41"/>
      <c r="I417" s="228"/>
      <c r="J417" s="41"/>
      <c r="K417" s="41"/>
      <c r="L417" s="45"/>
      <c r="M417" s="229"/>
      <c r="N417" s="230"/>
      <c r="O417" s="85"/>
      <c r="P417" s="85"/>
      <c r="Q417" s="85"/>
      <c r="R417" s="85"/>
      <c r="S417" s="85"/>
      <c r="T417" s="86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T417" s="18" t="s">
        <v>173</v>
      </c>
      <c r="AU417" s="18" t="s">
        <v>85</v>
      </c>
    </row>
    <row r="418" s="2" customFormat="1" ht="14.4" customHeight="1">
      <c r="A418" s="39"/>
      <c r="B418" s="40"/>
      <c r="C418" s="213" t="s">
        <v>616</v>
      </c>
      <c r="D418" s="213" t="s">
        <v>166</v>
      </c>
      <c r="E418" s="214" t="s">
        <v>717</v>
      </c>
      <c r="F418" s="215" t="s">
        <v>718</v>
      </c>
      <c r="G418" s="216" t="s">
        <v>273</v>
      </c>
      <c r="H418" s="217">
        <v>9368.393</v>
      </c>
      <c r="I418" s="218"/>
      <c r="J418" s="219">
        <f>ROUND(I418*H418,2)</f>
        <v>0</v>
      </c>
      <c r="K418" s="215" t="s">
        <v>170</v>
      </c>
      <c r="L418" s="45"/>
      <c r="M418" s="220" t="s">
        <v>20</v>
      </c>
      <c r="N418" s="221" t="s">
        <v>48</v>
      </c>
      <c r="O418" s="85"/>
      <c r="P418" s="222">
        <f>O418*H418</f>
        <v>0</v>
      </c>
      <c r="Q418" s="222">
        <v>0</v>
      </c>
      <c r="R418" s="222">
        <f>Q418*H418</f>
        <v>0</v>
      </c>
      <c r="S418" s="222">
        <v>0</v>
      </c>
      <c r="T418" s="223">
        <f>S418*H418</f>
        <v>0</v>
      </c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R418" s="224" t="s">
        <v>171</v>
      </c>
      <c r="AT418" s="224" t="s">
        <v>166</v>
      </c>
      <c r="AU418" s="224" t="s">
        <v>85</v>
      </c>
      <c r="AY418" s="18" t="s">
        <v>164</v>
      </c>
      <c r="BE418" s="225">
        <f>IF(N418="základní",J418,0)</f>
        <v>0</v>
      </c>
      <c r="BF418" s="225">
        <f>IF(N418="snížená",J418,0)</f>
        <v>0</v>
      </c>
      <c r="BG418" s="225">
        <f>IF(N418="zákl. přenesená",J418,0)</f>
        <v>0</v>
      </c>
      <c r="BH418" s="225">
        <f>IF(N418="sníž. přenesená",J418,0)</f>
        <v>0</v>
      </c>
      <c r="BI418" s="225">
        <f>IF(N418="nulová",J418,0)</f>
        <v>0</v>
      </c>
      <c r="BJ418" s="18" t="s">
        <v>22</v>
      </c>
      <c r="BK418" s="225">
        <f>ROUND(I418*H418,2)</f>
        <v>0</v>
      </c>
      <c r="BL418" s="18" t="s">
        <v>171</v>
      </c>
      <c r="BM418" s="224" t="s">
        <v>1857</v>
      </c>
    </row>
    <row r="419" s="2" customFormat="1">
      <c r="A419" s="39"/>
      <c r="B419" s="40"/>
      <c r="C419" s="41"/>
      <c r="D419" s="226" t="s">
        <v>173</v>
      </c>
      <c r="E419" s="41"/>
      <c r="F419" s="227" t="s">
        <v>720</v>
      </c>
      <c r="G419" s="41"/>
      <c r="H419" s="41"/>
      <c r="I419" s="228"/>
      <c r="J419" s="41"/>
      <c r="K419" s="41"/>
      <c r="L419" s="45"/>
      <c r="M419" s="229"/>
      <c r="N419" s="230"/>
      <c r="O419" s="85"/>
      <c r="P419" s="85"/>
      <c r="Q419" s="85"/>
      <c r="R419" s="85"/>
      <c r="S419" s="85"/>
      <c r="T419" s="86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T419" s="18" t="s">
        <v>173</v>
      </c>
      <c r="AU419" s="18" t="s">
        <v>85</v>
      </c>
    </row>
    <row r="420" s="12" customFormat="1" ht="25.92" customHeight="1">
      <c r="A420" s="12"/>
      <c r="B420" s="197"/>
      <c r="C420" s="198"/>
      <c r="D420" s="199" t="s">
        <v>76</v>
      </c>
      <c r="E420" s="200" t="s">
        <v>737</v>
      </c>
      <c r="F420" s="200" t="s">
        <v>738</v>
      </c>
      <c r="G420" s="198"/>
      <c r="H420" s="198"/>
      <c r="I420" s="201"/>
      <c r="J420" s="202">
        <f>BK420</f>
        <v>0</v>
      </c>
      <c r="K420" s="198"/>
      <c r="L420" s="203"/>
      <c r="M420" s="204"/>
      <c r="N420" s="205"/>
      <c r="O420" s="205"/>
      <c r="P420" s="206">
        <f>P421+P447+P457+P485+P493</f>
        <v>0</v>
      </c>
      <c r="Q420" s="205"/>
      <c r="R420" s="206">
        <f>R421+R447+R457+R485+R493</f>
        <v>0</v>
      </c>
      <c r="S420" s="205"/>
      <c r="T420" s="207">
        <f>T421+T447+T457+T485+T493</f>
        <v>0</v>
      </c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R420" s="208" t="s">
        <v>200</v>
      </c>
      <c r="AT420" s="209" t="s">
        <v>76</v>
      </c>
      <c r="AU420" s="209" t="s">
        <v>77</v>
      </c>
      <c r="AY420" s="208" t="s">
        <v>164</v>
      </c>
      <c r="BK420" s="210">
        <f>BK421+BK447+BK457+BK485+BK493</f>
        <v>0</v>
      </c>
    </row>
    <row r="421" s="12" customFormat="1" ht="22.8" customHeight="1">
      <c r="A421" s="12"/>
      <c r="B421" s="197"/>
      <c r="C421" s="198"/>
      <c r="D421" s="199" t="s">
        <v>76</v>
      </c>
      <c r="E421" s="211" t="s">
        <v>739</v>
      </c>
      <c r="F421" s="211" t="s">
        <v>740</v>
      </c>
      <c r="G421" s="198"/>
      <c r="H421" s="198"/>
      <c r="I421" s="201"/>
      <c r="J421" s="212">
        <f>BK421</f>
        <v>0</v>
      </c>
      <c r="K421" s="198"/>
      <c r="L421" s="203"/>
      <c r="M421" s="204"/>
      <c r="N421" s="205"/>
      <c r="O421" s="205"/>
      <c r="P421" s="206">
        <f>SUM(P422:P446)</f>
        <v>0</v>
      </c>
      <c r="Q421" s="205"/>
      <c r="R421" s="206">
        <f>SUM(R422:R446)</f>
        <v>0</v>
      </c>
      <c r="S421" s="205"/>
      <c r="T421" s="207">
        <f>SUM(T422:T446)</f>
        <v>0</v>
      </c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R421" s="208" t="s">
        <v>200</v>
      </c>
      <c r="AT421" s="209" t="s">
        <v>76</v>
      </c>
      <c r="AU421" s="209" t="s">
        <v>22</v>
      </c>
      <c r="AY421" s="208" t="s">
        <v>164</v>
      </c>
      <c r="BK421" s="210">
        <f>SUM(BK422:BK446)</f>
        <v>0</v>
      </c>
    </row>
    <row r="422" s="2" customFormat="1" ht="14.4" customHeight="1">
      <c r="A422" s="39"/>
      <c r="B422" s="40"/>
      <c r="C422" s="213" t="s">
        <v>620</v>
      </c>
      <c r="D422" s="213" t="s">
        <v>166</v>
      </c>
      <c r="E422" s="214" t="s">
        <v>742</v>
      </c>
      <c r="F422" s="215" t="s">
        <v>743</v>
      </c>
      <c r="G422" s="216" t="s">
        <v>744</v>
      </c>
      <c r="H422" s="217">
        <v>4</v>
      </c>
      <c r="I422" s="218"/>
      <c r="J422" s="219">
        <f>ROUND(I422*H422,2)</f>
        <v>0</v>
      </c>
      <c r="K422" s="215" t="s">
        <v>170</v>
      </c>
      <c r="L422" s="45"/>
      <c r="M422" s="220" t="s">
        <v>20</v>
      </c>
      <c r="N422" s="221" t="s">
        <v>48</v>
      </c>
      <c r="O422" s="85"/>
      <c r="P422" s="222">
        <f>O422*H422</f>
        <v>0</v>
      </c>
      <c r="Q422" s="222">
        <v>0</v>
      </c>
      <c r="R422" s="222">
        <f>Q422*H422</f>
        <v>0</v>
      </c>
      <c r="S422" s="222">
        <v>0</v>
      </c>
      <c r="T422" s="223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24" t="s">
        <v>745</v>
      </c>
      <c r="AT422" s="224" t="s">
        <v>166</v>
      </c>
      <c r="AU422" s="224" t="s">
        <v>85</v>
      </c>
      <c r="AY422" s="18" t="s">
        <v>164</v>
      </c>
      <c r="BE422" s="225">
        <f>IF(N422="základní",J422,0)</f>
        <v>0</v>
      </c>
      <c r="BF422" s="225">
        <f>IF(N422="snížená",J422,0)</f>
        <v>0</v>
      </c>
      <c r="BG422" s="225">
        <f>IF(N422="zákl. přenesená",J422,0)</f>
        <v>0</v>
      </c>
      <c r="BH422" s="225">
        <f>IF(N422="sníž. přenesená",J422,0)</f>
        <v>0</v>
      </c>
      <c r="BI422" s="225">
        <f>IF(N422="nulová",J422,0)</f>
        <v>0</v>
      </c>
      <c r="BJ422" s="18" t="s">
        <v>22</v>
      </c>
      <c r="BK422" s="225">
        <f>ROUND(I422*H422,2)</f>
        <v>0</v>
      </c>
      <c r="BL422" s="18" t="s">
        <v>745</v>
      </c>
      <c r="BM422" s="224" t="s">
        <v>1858</v>
      </c>
    </row>
    <row r="423" s="2" customFormat="1">
      <c r="A423" s="39"/>
      <c r="B423" s="40"/>
      <c r="C423" s="41"/>
      <c r="D423" s="226" t="s">
        <v>173</v>
      </c>
      <c r="E423" s="41"/>
      <c r="F423" s="227" t="s">
        <v>743</v>
      </c>
      <c r="G423" s="41"/>
      <c r="H423" s="41"/>
      <c r="I423" s="228"/>
      <c r="J423" s="41"/>
      <c r="K423" s="41"/>
      <c r="L423" s="45"/>
      <c r="M423" s="229"/>
      <c r="N423" s="230"/>
      <c r="O423" s="85"/>
      <c r="P423" s="85"/>
      <c r="Q423" s="85"/>
      <c r="R423" s="85"/>
      <c r="S423" s="85"/>
      <c r="T423" s="86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T423" s="18" t="s">
        <v>173</v>
      </c>
      <c r="AU423" s="18" t="s">
        <v>85</v>
      </c>
    </row>
    <row r="424" s="13" customFormat="1">
      <c r="A424" s="13"/>
      <c r="B424" s="231"/>
      <c r="C424" s="232"/>
      <c r="D424" s="226" t="s">
        <v>175</v>
      </c>
      <c r="E424" s="233" t="s">
        <v>20</v>
      </c>
      <c r="F424" s="234" t="s">
        <v>747</v>
      </c>
      <c r="G424" s="232"/>
      <c r="H424" s="233" t="s">
        <v>20</v>
      </c>
      <c r="I424" s="235"/>
      <c r="J424" s="232"/>
      <c r="K424" s="232"/>
      <c r="L424" s="236"/>
      <c r="M424" s="237"/>
      <c r="N424" s="238"/>
      <c r="O424" s="238"/>
      <c r="P424" s="238"/>
      <c r="Q424" s="238"/>
      <c r="R424" s="238"/>
      <c r="S424" s="238"/>
      <c r="T424" s="239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0" t="s">
        <v>175</v>
      </c>
      <c r="AU424" s="240" t="s">
        <v>85</v>
      </c>
      <c r="AV424" s="13" t="s">
        <v>22</v>
      </c>
      <c r="AW424" s="13" t="s">
        <v>39</v>
      </c>
      <c r="AX424" s="13" t="s">
        <v>77</v>
      </c>
      <c r="AY424" s="240" t="s">
        <v>164</v>
      </c>
    </row>
    <row r="425" s="14" customFormat="1">
      <c r="A425" s="14"/>
      <c r="B425" s="241"/>
      <c r="C425" s="242"/>
      <c r="D425" s="226" t="s">
        <v>175</v>
      </c>
      <c r="E425" s="243" t="s">
        <v>20</v>
      </c>
      <c r="F425" s="244" t="s">
        <v>171</v>
      </c>
      <c r="G425" s="242"/>
      <c r="H425" s="245">
        <v>4</v>
      </c>
      <c r="I425" s="246"/>
      <c r="J425" s="242"/>
      <c r="K425" s="242"/>
      <c r="L425" s="247"/>
      <c r="M425" s="248"/>
      <c r="N425" s="249"/>
      <c r="O425" s="249"/>
      <c r="P425" s="249"/>
      <c r="Q425" s="249"/>
      <c r="R425" s="249"/>
      <c r="S425" s="249"/>
      <c r="T425" s="250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51" t="s">
        <v>175</v>
      </c>
      <c r="AU425" s="251" t="s">
        <v>85</v>
      </c>
      <c r="AV425" s="14" t="s">
        <v>85</v>
      </c>
      <c r="AW425" s="14" t="s">
        <v>39</v>
      </c>
      <c r="AX425" s="14" t="s">
        <v>22</v>
      </c>
      <c r="AY425" s="251" t="s">
        <v>164</v>
      </c>
    </row>
    <row r="426" s="2" customFormat="1" ht="14.4" customHeight="1">
      <c r="A426" s="39"/>
      <c r="B426" s="40"/>
      <c r="C426" s="213" t="s">
        <v>624</v>
      </c>
      <c r="D426" s="213" t="s">
        <v>166</v>
      </c>
      <c r="E426" s="214" t="s">
        <v>749</v>
      </c>
      <c r="F426" s="215" t="s">
        <v>750</v>
      </c>
      <c r="G426" s="216" t="s">
        <v>751</v>
      </c>
      <c r="H426" s="217">
        <v>1</v>
      </c>
      <c r="I426" s="218"/>
      <c r="J426" s="219">
        <f>ROUND(I426*H426,2)</f>
        <v>0</v>
      </c>
      <c r="K426" s="215" t="s">
        <v>170</v>
      </c>
      <c r="L426" s="45"/>
      <c r="M426" s="220" t="s">
        <v>20</v>
      </c>
      <c r="N426" s="221" t="s">
        <v>48</v>
      </c>
      <c r="O426" s="85"/>
      <c r="P426" s="222">
        <f>O426*H426</f>
        <v>0</v>
      </c>
      <c r="Q426" s="222">
        <v>0</v>
      </c>
      <c r="R426" s="222">
        <f>Q426*H426</f>
        <v>0</v>
      </c>
      <c r="S426" s="222">
        <v>0</v>
      </c>
      <c r="T426" s="223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24" t="s">
        <v>745</v>
      </c>
      <c r="AT426" s="224" t="s">
        <v>166</v>
      </c>
      <c r="AU426" s="224" t="s">
        <v>85</v>
      </c>
      <c r="AY426" s="18" t="s">
        <v>164</v>
      </c>
      <c r="BE426" s="225">
        <f>IF(N426="základní",J426,0)</f>
        <v>0</v>
      </c>
      <c r="BF426" s="225">
        <f>IF(N426="snížená",J426,0)</f>
        <v>0</v>
      </c>
      <c r="BG426" s="225">
        <f>IF(N426="zákl. přenesená",J426,0)</f>
        <v>0</v>
      </c>
      <c r="BH426" s="225">
        <f>IF(N426="sníž. přenesená",J426,0)</f>
        <v>0</v>
      </c>
      <c r="BI426" s="225">
        <f>IF(N426="nulová",J426,0)</f>
        <v>0</v>
      </c>
      <c r="BJ426" s="18" t="s">
        <v>22</v>
      </c>
      <c r="BK426" s="225">
        <f>ROUND(I426*H426,2)</f>
        <v>0</v>
      </c>
      <c r="BL426" s="18" t="s">
        <v>745</v>
      </c>
      <c r="BM426" s="224" t="s">
        <v>1859</v>
      </c>
    </row>
    <row r="427" s="2" customFormat="1">
      <c r="A427" s="39"/>
      <c r="B427" s="40"/>
      <c r="C427" s="41"/>
      <c r="D427" s="226" t="s">
        <v>173</v>
      </c>
      <c r="E427" s="41"/>
      <c r="F427" s="227" t="s">
        <v>750</v>
      </c>
      <c r="G427" s="41"/>
      <c r="H427" s="41"/>
      <c r="I427" s="228"/>
      <c r="J427" s="41"/>
      <c r="K427" s="41"/>
      <c r="L427" s="45"/>
      <c r="M427" s="229"/>
      <c r="N427" s="230"/>
      <c r="O427" s="85"/>
      <c r="P427" s="85"/>
      <c r="Q427" s="85"/>
      <c r="R427" s="85"/>
      <c r="S427" s="85"/>
      <c r="T427" s="86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T427" s="18" t="s">
        <v>173</v>
      </c>
      <c r="AU427" s="18" t="s">
        <v>85</v>
      </c>
    </row>
    <row r="428" s="13" customFormat="1">
      <c r="A428" s="13"/>
      <c r="B428" s="231"/>
      <c r="C428" s="232"/>
      <c r="D428" s="226" t="s">
        <v>175</v>
      </c>
      <c r="E428" s="233" t="s">
        <v>20</v>
      </c>
      <c r="F428" s="234" t="s">
        <v>753</v>
      </c>
      <c r="G428" s="232"/>
      <c r="H428" s="233" t="s">
        <v>20</v>
      </c>
      <c r="I428" s="235"/>
      <c r="J428" s="232"/>
      <c r="K428" s="232"/>
      <c r="L428" s="236"/>
      <c r="M428" s="237"/>
      <c r="N428" s="238"/>
      <c r="O428" s="238"/>
      <c r="P428" s="238"/>
      <c r="Q428" s="238"/>
      <c r="R428" s="238"/>
      <c r="S428" s="238"/>
      <c r="T428" s="239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0" t="s">
        <v>175</v>
      </c>
      <c r="AU428" s="240" t="s">
        <v>85</v>
      </c>
      <c r="AV428" s="13" t="s">
        <v>22</v>
      </c>
      <c r="AW428" s="13" t="s">
        <v>39</v>
      </c>
      <c r="AX428" s="13" t="s">
        <v>77</v>
      </c>
      <c r="AY428" s="240" t="s">
        <v>164</v>
      </c>
    </row>
    <row r="429" s="14" customFormat="1">
      <c r="A429" s="14"/>
      <c r="B429" s="241"/>
      <c r="C429" s="242"/>
      <c r="D429" s="226" t="s">
        <v>175</v>
      </c>
      <c r="E429" s="243" t="s">
        <v>20</v>
      </c>
      <c r="F429" s="244" t="s">
        <v>22</v>
      </c>
      <c r="G429" s="242"/>
      <c r="H429" s="245">
        <v>1</v>
      </c>
      <c r="I429" s="246"/>
      <c r="J429" s="242"/>
      <c r="K429" s="242"/>
      <c r="L429" s="247"/>
      <c r="M429" s="248"/>
      <c r="N429" s="249"/>
      <c r="O429" s="249"/>
      <c r="P429" s="249"/>
      <c r="Q429" s="249"/>
      <c r="R429" s="249"/>
      <c r="S429" s="249"/>
      <c r="T429" s="250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51" t="s">
        <v>175</v>
      </c>
      <c r="AU429" s="251" t="s">
        <v>85</v>
      </c>
      <c r="AV429" s="14" t="s">
        <v>85</v>
      </c>
      <c r="AW429" s="14" t="s">
        <v>39</v>
      </c>
      <c r="AX429" s="14" t="s">
        <v>22</v>
      </c>
      <c r="AY429" s="251" t="s">
        <v>164</v>
      </c>
    </row>
    <row r="430" s="2" customFormat="1" ht="14.4" customHeight="1">
      <c r="A430" s="39"/>
      <c r="B430" s="40"/>
      <c r="C430" s="213" t="s">
        <v>628</v>
      </c>
      <c r="D430" s="213" t="s">
        <v>166</v>
      </c>
      <c r="E430" s="214" t="s">
        <v>755</v>
      </c>
      <c r="F430" s="215" t="s">
        <v>756</v>
      </c>
      <c r="G430" s="216" t="s">
        <v>751</v>
      </c>
      <c r="H430" s="217">
        <v>1</v>
      </c>
      <c r="I430" s="218"/>
      <c r="J430" s="219">
        <f>ROUND(I430*H430,2)</f>
        <v>0</v>
      </c>
      <c r="K430" s="215" t="s">
        <v>170</v>
      </c>
      <c r="L430" s="45"/>
      <c r="M430" s="220" t="s">
        <v>20</v>
      </c>
      <c r="N430" s="221" t="s">
        <v>48</v>
      </c>
      <c r="O430" s="85"/>
      <c r="P430" s="222">
        <f>O430*H430</f>
        <v>0</v>
      </c>
      <c r="Q430" s="222">
        <v>0</v>
      </c>
      <c r="R430" s="222">
        <f>Q430*H430</f>
        <v>0</v>
      </c>
      <c r="S430" s="222">
        <v>0</v>
      </c>
      <c r="T430" s="223">
        <f>S430*H430</f>
        <v>0</v>
      </c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R430" s="224" t="s">
        <v>745</v>
      </c>
      <c r="AT430" s="224" t="s">
        <v>166</v>
      </c>
      <c r="AU430" s="224" t="s">
        <v>85</v>
      </c>
      <c r="AY430" s="18" t="s">
        <v>164</v>
      </c>
      <c r="BE430" s="225">
        <f>IF(N430="základní",J430,0)</f>
        <v>0</v>
      </c>
      <c r="BF430" s="225">
        <f>IF(N430="snížená",J430,0)</f>
        <v>0</v>
      </c>
      <c r="BG430" s="225">
        <f>IF(N430="zákl. přenesená",J430,0)</f>
        <v>0</v>
      </c>
      <c r="BH430" s="225">
        <f>IF(N430="sníž. přenesená",J430,0)</f>
        <v>0</v>
      </c>
      <c r="BI430" s="225">
        <f>IF(N430="nulová",J430,0)</f>
        <v>0</v>
      </c>
      <c r="BJ430" s="18" t="s">
        <v>22</v>
      </c>
      <c r="BK430" s="225">
        <f>ROUND(I430*H430,2)</f>
        <v>0</v>
      </c>
      <c r="BL430" s="18" t="s">
        <v>745</v>
      </c>
      <c r="BM430" s="224" t="s">
        <v>1860</v>
      </c>
    </row>
    <row r="431" s="2" customFormat="1">
      <c r="A431" s="39"/>
      <c r="B431" s="40"/>
      <c r="C431" s="41"/>
      <c r="D431" s="226" t="s">
        <v>173</v>
      </c>
      <c r="E431" s="41"/>
      <c r="F431" s="227" t="s">
        <v>756</v>
      </c>
      <c r="G431" s="41"/>
      <c r="H431" s="41"/>
      <c r="I431" s="228"/>
      <c r="J431" s="41"/>
      <c r="K431" s="41"/>
      <c r="L431" s="45"/>
      <c r="M431" s="229"/>
      <c r="N431" s="230"/>
      <c r="O431" s="85"/>
      <c r="P431" s="85"/>
      <c r="Q431" s="85"/>
      <c r="R431" s="85"/>
      <c r="S431" s="85"/>
      <c r="T431" s="86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T431" s="18" t="s">
        <v>173</v>
      </c>
      <c r="AU431" s="18" t="s">
        <v>85</v>
      </c>
    </row>
    <row r="432" s="13" customFormat="1">
      <c r="A432" s="13"/>
      <c r="B432" s="231"/>
      <c r="C432" s="232"/>
      <c r="D432" s="226" t="s">
        <v>175</v>
      </c>
      <c r="E432" s="233" t="s">
        <v>20</v>
      </c>
      <c r="F432" s="234" t="s">
        <v>758</v>
      </c>
      <c r="G432" s="232"/>
      <c r="H432" s="233" t="s">
        <v>20</v>
      </c>
      <c r="I432" s="235"/>
      <c r="J432" s="232"/>
      <c r="K432" s="232"/>
      <c r="L432" s="236"/>
      <c r="M432" s="237"/>
      <c r="N432" s="238"/>
      <c r="O432" s="238"/>
      <c r="P432" s="238"/>
      <c r="Q432" s="238"/>
      <c r="R432" s="238"/>
      <c r="S432" s="238"/>
      <c r="T432" s="239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0" t="s">
        <v>175</v>
      </c>
      <c r="AU432" s="240" t="s">
        <v>85</v>
      </c>
      <c r="AV432" s="13" t="s">
        <v>22</v>
      </c>
      <c r="AW432" s="13" t="s">
        <v>39</v>
      </c>
      <c r="AX432" s="13" t="s">
        <v>77</v>
      </c>
      <c r="AY432" s="240" t="s">
        <v>164</v>
      </c>
    </row>
    <row r="433" s="14" customFormat="1">
      <c r="A433" s="14"/>
      <c r="B433" s="241"/>
      <c r="C433" s="242"/>
      <c r="D433" s="226" t="s">
        <v>175</v>
      </c>
      <c r="E433" s="243" t="s">
        <v>20</v>
      </c>
      <c r="F433" s="244" t="s">
        <v>22</v>
      </c>
      <c r="G433" s="242"/>
      <c r="H433" s="245">
        <v>1</v>
      </c>
      <c r="I433" s="246"/>
      <c r="J433" s="242"/>
      <c r="K433" s="242"/>
      <c r="L433" s="247"/>
      <c r="M433" s="248"/>
      <c r="N433" s="249"/>
      <c r="O433" s="249"/>
      <c r="P433" s="249"/>
      <c r="Q433" s="249"/>
      <c r="R433" s="249"/>
      <c r="S433" s="249"/>
      <c r="T433" s="250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51" t="s">
        <v>175</v>
      </c>
      <c r="AU433" s="251" t="s">
        <v>85</v>
      </c>
      <c r="AV433" s="14" t="s">
        <v>85</v>
      </c>
      <c r="AW433" s="14" t="s">
        <v>39</v>
      </c>
      <c r="AX433" s="14" t="s">
        <v>22</v>
      </c>
      <c r="AY433" s="251" t="s">
        <v>164</v>
      </c>
    </row>
    <row r="434" s="2" customFormat="1" ht="14.4" customHeight="1">
      <c r="A434" s="39"/>
      <c r="B434" s="40"/>
      <c r="C434" s="213" t="s">
        <v>632</v>
      </c>
      <c r="D434" s="213" t="s">
        <v>166</v>
      </c>
      <c r="E434" s="214" t="s">
        <v>760</v>
      </c>
      <c r="F434" s="215" t="s">
        <v>761</v>
      </c>
      <c r="G434" s="216" t="s">
        <v>751</v>
      </c>
      <c r="H434" s="217">
        <v>1</v>
      </c>
      <c r="I434" s="218"/>
      <c r="J434" s="219">
        <f>ROUND(I434*H434,2)</f>
        <v>0</v>
      </c>
      <c r="K434" s="215" t="s">
        <v>170</v>
      </c>
      <c r="L434" s="45"/>
      <c r="M434" s="220" t="s">
        <v>20</v>
      </c>
      <c r="N434" s="221" t="s">
        <v>48</v>
      </c>
      <c r="O434" s="85"/>
      <c r="P434" s="222">
        <f>O434*H434</f>
        <v>0</v>
      </c>
      <c r="Q434" s="222">
        <v>0</v>
      </c>
      <c r="R434" s="222">
        <f>Q434*H434</f>
        <v>0</v>
      </c>
      <c r="S434" s="222">
        <v>0</v>
      </c>
      <c r="T434" s="223">
        <f>S434*H434</f>
        <v>0</v>
      </c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R434" s="224" t="s">
        <v>745</v>
      </c>
      <c r="AT434" s="224" t="s">
        <v>166</v>
      </c>
      <c r="AU434" s="224" t="s">
        <v>85</v>
      </c>
      <c r="AY434" s="18" t="s">
        <v>164</v>
      </c>
      <c r="BE434" s="225">
        <f>IF(N434="základní",J434,0)</f>
        <v>0</v>
      </c>
      <c r="BF434" s="225">
        <f>IF(N434="snížená",J434,0)</f>
        <v>0</v>
      </c>
      <c r="BG434" s="225">
        <f>IF(N434="zákl. přenesená",J434,0)</f>
        <v>0</v>
      </c>
      <c r="BH434" s="225">
        <f>IF(N434="sníž. přenesená",J434,0)</f>
        <v>0</v>
      </c>
      <c r="BI434" s="225">
        <f>IF(N434="nulová",J434,0)</f>
        <v>0</v>
      </c>
      <c r="BJ434" s="18" t="s">
        <v>22</v>
      </c>
      <c r="BK434" s="225">
        <f>ROUND(I434*H434,2)</f>
        <v>0</v>
      </c>
      <c r="BL434" s="18" t="s">
        <v>745</v>
      </c>
      <c r="BM434" s="224" t="s">
        <v>1861</v>
      </c>
    </row>
    <row r="435" s="2" customFormat="1">
      <c r="A435" s="39"/>
      <c r="B435" s="40"/>
      <c r="C435" s="41"/>
      <c r="D435" s="226" t="s">
        <v>173</v>
      </c>
      <c r="E435" s="41"/>
      <c r="F435" s="227" t="s">
        <v>761</v>
      </c>
      <c r="G435" s="41"/>
      <c r="H435" s="41"/>
      <c r="I435" s="228"/>
      <c r="J435" s="41"/>
      <c r="K435" s="41"/>
      <c r="L435" s="45"/>
      <c r="M435" s="229"/>
      <c r="N435" s="230"/>
      <c r="O435" s="85"/>
      <c r="P435" s="85"/>
      <c r="Q435" s="85"/>
      <c r="R435" s="85"/>
      <c r="S435" s="85"/>
      <c r="T435" s="86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T435" s="18" t="s">
        <v>173</v>
      </c>
      <c r="AU435" s="18" t="s">
        <v>85</v>
      </c>
    </row>
    <row r="436" s="13" customFormat="1">
      <c r="A436" s="13"/>
      <c r="B436" s="231"/>
      <c r="C436" s="232"/>
      <c r="D436" s="226" t="s">
        <v>175</v>
      </c>
      <c r="E436" s="233" t="s">
        <v>20</v>
      </c>
      <c r="F436" s="234" t="s">
        <v>763</v>
      </c>
      <c r="G436" s="232"/>
      <c r="H436" s="233" t="s">
        <v>20</v>
      </c>
      <c r="I436" s="235"/>
      <c r="J436" s="232"/>
      <c r="K436" s="232"/>
      <c r="L436" s="236"/>
      <c r="M436" s="237"/>
      <c r="N436" s="238"/>
      <c r="O436" s="238"/>
      <c r="P436" s="238"/>
      <c r="Q436" s="238"/>
      <c r="R436" s="238"/>
      <c r="S436" s="238"/>
      <c r="T436" s="239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T436" s="240" t="s">
        <v>175</v>
      </c>
      <c r="AU436" s="240" t="s">
        <v>85</v>
      </c>
      <c r="AV436" s="13" t="s">
        <v>22</v>
      </c>
      <c r="AW436" s="13" t="s">
        <v>39</v>
      </c>
      <c r="AX436" s="13" t="s">
        <v>77</v>
      </c>
      <c r="AY436" s="240" t="s">
        <v>164</v>
      </c>
    </row>
    <row r="437" s="14" customFormat="1">
      <c r="A437" s="14"/>
      <c r="B437" s="241"/>
      <c r="C437" s="242"/>
      <c r="D437" s="226" t="s">
        <v>175</v>
      </c>
      <c r="E437" s="243" t="s">
        <v>20</v>
      </c>
      <c r="F437" s="244" t="s">
        <v>22</v>
      </c>
      <c r="G437" s="242"/>
      <c r="H437" s="245">
        <v>1</v>
      </c>
      <c r="I437" s="246"/>
      <c r="J437" s="242"/>
      <c r="K437" s="242"/>
      <c r="L437" s="247"/>
      <c r="M437" s="248"/>
      <c r="N437" s="249"/>
      <c r="O437" s="249"/>
      <c r="P437" s="249"/>
      <c r="Q437" s="249"/>
      <c r="R437" s="249"/>
      <c r="S437" s="249"/>
      <c r="T437" s="250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1" t="s">
        <v>175</v>
      </c>
      <c r="AU437" s="251" t="s">
        <v>85</v>
      </c>
      <c r="AV437" s="14" t="s">
        <v>85</v>
      </c>
      <c r="AW437" s="14" t="s">
        <v>39</v>
      </c>
      <c r="AX437" s="14" t="s">
        <v>22</v>
      </c>
      <c r="AY437" s="251" t="s">
        <v>164</v>
      </c>
    </row>
    <row r="438" s="2" customFormat="1" ht="14.4" customHeight="1">
      <c r="A438" s="39"/>
      <c r="B438" s="40"/>
      <c r="C438" s="213" t="s">
        <v>638</v>
      </c>
      <c r="D438" s="213" t="s">
        <v>166</v>
      </c>
      <c r="E438" s="214" t="s">
        <v>765</v>
      </c>
      <c r="F438" s="215" t="s">
        <v>766</v>
      </c>
      <c r="G438" s="216" t="s">
        <v>751</v>
      </c>
      <c r="H438" s="217">
        <v>1</v>
      </c>
      <c r="I438" s="218"/>
      <c r="J438" s="219">
        <f>ROUND(I438*H438,2)</f>
        <v>0</v>
      </c>
      <c r="K438" s="215" t="s">
        <v>170</v>
      </c>
      <c r="L438" s="45"/>
      <c r="M438" s="220" t="s">
        <v>20</v>
      </c>
      <c r="N438" s="221" t="s">
        <v>48</v>
      </c>
      <c r="O438" s="85"/>
      <c r="P438" s="222">
        <f>O438*H438</f>
        <v>0</v>
      </c>
      <c r="Q438" s="222">
        <v>0</v>
      </c>
      <c r="R438" s="222">
        <f>Q438*H438</f>
        <v>0</v>
      </c>
      <c r="S438" s="222">
        <v>0</v>
      </c>
      <c r="T438" s="223">
        <f>S438*H438</f>
        <v>0</v>
      </c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R438" s="224" t="s">
        <v>745</v>
      </c>
      <c r="AT438" s="224" t="s">
        <v>166</v>
      </c>
      <c r="AU438" s="224" t="s">
        <v>85</v>
      </c>
      <c r="AY438" s="18" t="s">
        <v>164</v>
      </c>
      <c r="BE438" s="225">
        <f>IF(N438="základní",J438,0)</f>
        <v>0</v>
      </c>
      <c r="BF438" s="225">
        <f>IF(N438="snížená",J438,0)</f>
        <v>0</v>
      </c>
      <c r="BG438" s="225">
        <f>IF(N438="zákl. přenesená",J438,0)</f>
        <v>0</v>
      </c>
      <c r="BH438" s="225">
        <f>IF(N438="sníž. přenesená",J438,0)</f>
        <v>0</v>
      </c>
      <c r="BI438" s="225">
        <f>IF(N438="nulová",J438,0)</f>
        <v>0</v>
      </c>
      <c r="BJ438" s="18" t="s">
        <v>22</v>
      </c>
      <c r="BK438" s="225">
        <f>ROUND(I438*H438,2)</f>
        <v>0</v>
      </c>
      <c r="BL438" s="18" t="s">
        <v>745</v>
      </c>
      <c r="BM438" s="224" t="s">
        <v>1862</v>
      </c>
    </row>
    <row r="439" s="2" customFormat="1">
      <c r="A439" s="39"/>
      <c r="B439" s="40"/>
      <c r="C439" s="41"/>
      <c r="D439" s="226" t="s">
        <v>173</v>
      </c>
      <c r="E439" s="41"/>
      <c r="F439" s="227" t="s">
        <v>766</v>
      </c>
      <c r="G439" s="41"/>
      <c r="H439" s="41"/>
      <c r="I439" s="228"/>
      <c r="J439" s="41"/>
      <c r="K439" s="41"/>
      <c r="L439" s="45"/>
      <c r="M439" s="229"/>
      <c r="N439" s="230"/>
      <c r="O439" s="85"/>
      <c r="P439" s="85"/>
      <c r="Q439" s="85"/>
      <c r="R439" s="85"/>
      <c r="S439" s="85"/>
      <c r="T439" s="86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T439" s="18" t="s">
        <v>173</v>
      </c>
      <c r="AU439" s="18" t="s">
        <v>85</v>
      </c>
    </row>
    <row r="440" s="13" customFormat="1">
      <c r="A440" s="13"/>
      <c r="B440" s="231"/>
      <c r="C440" s="232"/>
      <c r="D440" s="226" t="s">
        <v>175</v>
      </c>
      <c r="E440" s="233" t="s">
        <v>20</v>
      </c>
      <c r="F440" s="234" t="s">
        <v>768</v>
      </c>
      <c r="G440" s="232"/>
      <c r="H440" s="233" t="s">
        <v>20</v>
      </c>
      <c r="I440" s="235"/>
      <c r="J440" s="232"/>
      <c r="K440" s="232"/>
      <c r="L440" s="236"/>
      <c r="M440" s="237"/>
      <c r="N440" s="238"/>
      <c r="O440" s="238"/>
      <c r="P440" s="238"/>
      <c r="Q440" s="238"/>
      <c r="R440" s="238"/>
      <c r="S440" s="238"/>
      <c r="T440" s="239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0" t="s">
        <v>175</v>
      </c>
      <c r="AU440" s="240" t="s">
        <v>85</v>
      </c>
      <c r="AV440" s="13" t="s">
        <v>22</v>
      </c>
      <c r="AW440" s="13" t="s">
        <v>39</v>
      </c>
      <c r="AX440" s="13" t="s">
        <v>77</v>
      </c>
      <c r="AY440" s="240" t="s">
        <v>164</v>
      </c>
    </row>
    <row r="441" s="14" customFormat="1">
      <c r="A441" s="14"/>
      <c r="B441" s="241"/>
      <c r="C441" s="242"/>
      <c r="D441" s="226" t="s">
        <v>175</v>
      </c>
      <c r="E441" s="243" t="s">
        <v>20</v>
      </c>
      <c r="F441" s="244" t="s">
        <v>22</v>
      </c>
      <c r="G441" s="242"/>
      <c r="H441" s="245">
        <v>1</v>
      </c>
      <c r="I441" s="246"/>
      <c r="J441" s="242"/>
      <c r="K441" s="242"/>
      <c r="L441" s="247"/>
      <c r="M441" s="248"/>
      <c r="N441" s="249"/>
      <c r="O441" s="249"/>
      <c r="P441" s="249"/>
      <c r="Q441" s="249"/>
      <c r="R441" s="249"/>
      <c r="S441" s="249"/>
      <c r="T441" s="250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1" t="s">
        <v>175</v>
      </c>
      <c r="AU441" s="251" t="s">
        <v>85</v>
      </c>
      <c r="AV441" s="14" t="s">
        <v>85</v>
      </c>
      <c r="AW441" s="14" t="s">
        <v>39</v>
      </c>
      <c r="AX441" s="14" t="s">
        <v>22</v>
      </c>
      <c r="AY441" s="251" t="s">
        <v>164</v>
      </c>
    </row>
    <row r="442" s="2" customFormat="1" ht="14.4" customHeight="1">
      <c r="A442" s="39"/>
      <c r="B442" s="40"/>
      <c r="C442" s="213" t="s">
        <v>647</v>
      </c>
      <c r="D442" s="213" t="s">
        <v>166</v>
      </c>
      <c r="E442" s="214" t="s">
        <v>770</v>
      </c>
      <c r="F442" s="215" t="s">
        <v>771</v>
      </c>
      <c r="G442" s="216" t="s">
        <v>751</v>
      </c>
      <c r="H442" s="217">
        <v>1</v>
      </c>
      <c r="I442" s="218"/>
      <c r="J442" s="219">
        <f>ROUND(I442*H442,2)</f>
        <v>0</v>
      </c>
      <c r="K442" s="215" t="s">
        <v>170</v>
      </c>
      <c r="L442" s="45"/>
      <c r="M442" s="220" t="s">
        <v>20</v>
      </c>
      <c r="N442" s="221" t="s">
        <v>48</v>
      </c>
      <c r="O442" s="85"/>
      <c r="P442" s="222">
        <f>O442*H442</f>
        <v>0</v>
      </c>
      <c r="Q442" s="222">
        <v>0</v>
      </c>
      <c r="R442" s="222">
        <f>Q442*H442</f>
        <v>0</v>
      </c>
      <c r="S442" s="222">
        <v>0</v>
      </c>
      <c r="T442" s="223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24" t="s">
        <v>745</v>
      </c>
      <c r="AT442" s="224" t="s">
        <v>166</v>
      </c>
      <c r="AU442" s="224" t="s">
        <v>85</v>
      </c>
      <c r="AY442" s="18" t="s">
        <v>164</v>
      </c>
      <c r="BE442" s="225">
        <f>IF(N442="základní",J442,0)</f>
        <v>0</v>
      </c>
      <c r="BF442" s="225">
        <f>IF(N442="snížená",J442,0)</f>
        <v>0</v>
      </c>
      <c r="BG442" s="225">
        <f>IF(N442="zákl. přenesená",J442,0)</f>
        <v>0</v>
      </c>
      <c r="BH442" s="225">
        <f>IF(N442="sníž. přenesená",J442,0)</f>
        <v>0</v>
      </c>
      <c r="BI442" s="225">
        <f>IF(N442="nulová",J442,0)</f>
        <v>0</v>
      </c>
      <c r="BJ442" s="18" t="s">
        <v>22</v>
      </c>
      <c r="BK442" s="225">
        <f>ROUND(I442*H442,2)</f>
        <v>0</v>
      </c>
      <c r="BL442" s="18" t="s">
        <v>745</v>
      </c>
      <c r="BM442" s="224" t="s">
        <v>1863</v>
      </c>
    </row>
    <row r="443" s="2" customFormat="1">
      <c r="A443" s="39"/>
      <c r="B443" s="40"/>
      <c r="C443" s="41"/>
      <c r="D443" s="226" t="s">
        <v>173</v>
      </c>
      <c r="E443" s="41"/>
      <c r="F443" s="227" t="s">
        <v>771</v>
      </c>
      <c r="G443" s="41"/>
      <c r="H443" s="41"/>
      <c r="I443" s="228"/>
      <c r="J443" s="41"/>
      <c r="K443" s="41"/>
      <c r="L443" s="45"/>
      <c r="M443" s="229"/>
      <c r="N443" s="230"/>
      <c r="O443" s="85"/>
      <c r="P443" s="85"/>
      <c r="Q443" s="85"/>
      <c r="R443" s="85"/>
      <c r="S443" s="85"/>
      <c r="T443" s="86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T443" s="18" t="s">
        <v>173</v>
      </c>
      <c r="AU443" s="18" t="s">
        <v>85</v>
      </c>
    </row>
    <row r="444" s="13" customFormat="1">
      <c r="A444" s="13"/>
      <c r="B444" s="231"/>
      <c r="C444" s="232"/>
      <c r="D444" s="226" t="s">
        <v>175</v>
      </c>
      <c r="E444" s="233" t="s">
        <v>20</v>
      </c>
      <c r="F444" s="234" t="s">
        <v>773</v>
      </c>
      <c r="G444" s="232"/>
      <c r="H444" s="233" t="s">
        <v>20</v>
      </c>
      <c r="I444" s="235"/>
      <c r="J444" s="232"/>
      <c r="K444" s="232"/>
      <c r="L444" s="236"/>
      <c r="M444" s="237"/>
      <c r="N444" s="238"/>
      <c r="O444" s="238"/>
      <c r="P444" s="238"/>
      <c r="Q444" s="238"/>
      <c r="R444" s="238"/>
      <c r="S444" s="238"/>
      <c r="T444" s="239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0" t="s">
        <v>175</v>
      </c>
      <c r="AU444" s="240" t="s">
        <v>85</v>
      </c>
      <c r="AV444" s="13" t="s">
        <v>22</v>
      </c>
      <c r="AW444" s="13" t="s">
        <v>39</v>
      </c>
      <c r="AX444" s="13" t="s">
        <v>77</v>
      </c>
      <c r="AY444" s="240" t="s">
        <v>164</v>
      </c>
    </row>
    <row r="445" s="13" customFormat="1">
      <c r="A445" s="13"/>
      <c r="B445" s="231"/>
      <c r="C445" s="232"/>
      <c r="D445" s="226" t="s">
        <v>175</v>
      </c>
      <c r="E445" s="233" t="s">
        <v>20</v>
      </c>
      <c r="F445" s="234" t="s">
        <v>771</v>
      </c>
      <c r="G445" s="232"/>
      <c r="H445" s="233" t="s">
        <v>20</v>
      </c>
      <c r="I445" s="235"/>
      <c r="J445" s="232"/>
      <c r="K445" s="232"/>
      <c r="L445" s="236"/>
      <c r="M445" s="237"/>
      <c r="N445" s="238"/>
      <c r="O445" s="238"/>
      <c r="P445" s="238"/>
      <c r="Q445" s="238"/>
      <c r="R445" s="238"/>
      <c r="S445" s="238"/>
      <c r="T445" s="239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0" t="s">
        <v>175</v>
      </c>
      <c r="AU445" s="240" t="s">
        <v>85</v>
      </c>
      <c r="AV445" s="13" t="s">
        <v>22</v>
      </c>
      <c r="AW445" s="13" t="s">
        <v>39</v>
      </c>
      <c r="AX445" s="13" t="s">
        <v>77</v>
      </c>
      <c r="AY445" s="240" t="s">
        <v>164</v>
      </c>
    </row>
    <row r="446" s="14" customFormat="1">
      <c r="A446" s="14"/>
      <c r="B446" s="241"/>
      <c r="C446" s="242"/>
      <c r="D446" s="226" t="s">
        <v>175</v>
      </c>
      <c r="E446" s="243" t="s">
        <v>20</v>
      </c>
      <c r="F446" s="244" t="s">
        <v>22</v>
      </c>
      <c r="G446" s="242"/>
      <c r="H446" s="245">
        <v>1</v>
      </c>
      <c r="I446" s="246"/>
      <c r="J446" s="242"/>
      <c r="K446" s="242"/>
      <c r="L446" s="247"/>
      <c r="M446" s="248"/>
      <c r="N446" s="249"/>
      <c r="O446" s="249"/>
      <c r="P446" s="249"/>
      <c r="Q446" s="249"/>
      <c r="R446" s="249"/>
      <c r="S446" s="249"/>
      <c r="T446" s="250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51" t="s">
        <v>175</v>
      </c>
      <c r="AU446" s="251" t="s">
        <v>85</v>
      </c>
      <c r="AV446" s="14" t="s">
        <v>85</v>
      </c>
      <c r="AW446" s="14" t="s">
        <v>39</v>
      </c>
      <c r="AX446" s="14" t="s">
        <v>22</v>
      </c>
      <c r="AY446" s="251" t="s">
        <v>164</v>
      </c>
    </row>
    <row r="447" s="12" customFormat="1" ht="22.8" customHeight="1">
      <c r="A447" s="12"/>
      <c r="B447" s="197"/>
      <c r="C447" s="198"/>
      <c r="D447" s="199" t="s">
        <v>76</v>
      </c>
      <c r="E447" s="211" t="s">
        <v>774</v>
      </c>
      <c r="F447" s="211" t="s">
        <v>775</v>
      </c>
      <c r="G447" s="198"/>
      <c r="H447" s="198"/>
      <c r="I447" s="201"/>
      <c r="J447" s="212">
        <f>BK447</f>
        <v>0</v>
      </c>
      <c r="K447" s="198"/>
      <c r="L447" s="203"/>
      <c r="M447" s="204"/>
      <c r="N447" s="205"/>
      <c r="O447" s="205"/>
      <c r="P447" s="206">
        <f>SUM(P448:P456)</f>
        <v>0</v>
      </c>
      <c r="Q447" s="205"/>
      <c r="R447" s="206">
        <f>SUM(R448:R456)</f>
        <v>0</v>
      </c>
      <c r="S447" s="205"/>
      <c r="T447" s="207">
        <f>SUM(T448:T456)</f>
        <v>0</v>
      </c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R447" s="208" t="s">
        <v>200</v>
      </c>
      <c r="AT447" s="209" t="s">
        <v>76</v>
      </c>
      <c r="AU447" s="209" t="s">
        <v>22</v>
      </c>
      <c r="AY447" s="208" t="s">
        <v>164</v>
      </c>
      <c r="BK447" s="210">
        <f>SUM(BK448:BK456)</f>
        <v>0</v>
      </c>
    </row>
    <row r="448" s="2" customFormat="1" ht="14.4" customHeight="1">
      <c r="A448" s="39"/>
      <c r="B448" s="40"/>
      <c r="C448" s="213" t="s">
        <v>654</v>
      </c>
      <c r="D448" s="213" t="s">
        <v>166</v>
      </c>
      <c r="E448" s="214" t="s">
        <v>777</v>
      </c>
      <c r="F448" s="215" t="s">
        <v>775</v>
      </c>
      <c r="G448" s="216" t="s">
        <v>751</v>
      </c>
      <c r="H448" s="217">
        <v>1</v>
      </c>
      <c r="I448" s="218"/>
      <c r="J448" s="219">
        <f>ROUND(I448*H448,2)</f>
        <v>0</v>
      </c>
      <c r="K448" s="215" t="s">
        <v>170</v>
      </c>
      <c r="L448" s="45"/>
      <c r="M448" s="220" t="s">
        <v>20</v>
      </c>
      <c r="N448" s="221" t="s">
        <v>48</v>
      </c>
      <c r="O448" s="85"/>
      <c r="P448" s="222">
        <f>O448*H448</f>
        <v>0</v>
      </c>
      <c r="Q448" s="222">
        <v>0</v>
      </c>
      <c r="R448" s="222">
        <f>Q448*H448</f>
        <v>0</v>
      </c>
      <c r="S448" s="222">
        <v>0</v>
      </c>
      <c r="T448" s="223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24" t="s">
        <v>745</v>
      </c>
      <c r="AT448" s="224" t="s">
        <v>166</v>
      </c>
      <c r="AU448" s="224" t="s">
        <v>85</v>
      </c>
      <c r="AY448" s="18" t="s">
        <v>164</v>
      </c>
      <c r="BE448" s="225">
        <f>IF(N448="základní",J448,0)</f>
        <v>0</v>
      </c>
      <c r="BF448" s="225">
        <f>IF(N448="snížená",J448,0)</f>
        <v>0</v>
      </c>
      <c r="BG448" s="225">
        <f>IF(N448="zákl. přenesená",J448,0)</f>
        <v>0</v>
      </c>
      <c r="BH448" s="225">
        <f>IF(N448="sníž. přenesená",J448,0)</f>
        <v>0</v>
      </c>
      <c r="BI448" s="225">
        <f>IF(N448="nulová",J448,0)</f>
        <v>0</v>
      </c>
      <c r="BJ448" s="18" t="s">
        <v>22</v>
      </c>
      <c r="BK448" s="225">
        <f>ROUND(I448*H448,2)</f>
        <v>0</v>
      </c>
      <c r="BL448" s="18" t="s">
        <v>745</v>
      </c>
      <c r="BM448" s="224" t="s">
        <v>1864</v>
      </c>
    </row>
    <row r="449" s="2" customFormat="1">
      <c r="A449" s="39"/>
      <c r="B449" s="40"/>
      <c r="C449" s="41"/>
      <c r="D449" s="226" t="s">
        <v>173</v>
      </c>
      <c r="E449" s="41"/>
      <c r="F449" s="227" t="s">
        <v>775</v>
      </c>
      <c r="G449" s="41"/>
      <c r="H449" s="41"/>
      <c r="I449" s="228"/>
      <c r="J449" s="41"/>
      <c r="K449" s="41"/>
      <c r="L449" s="45"/>
      <c r="M449" s="229"/>
      <c r="N449" s="230"/>
      <c r="O449" s="85"/>
      <c r="P449" s="85"/>
      <c r="Q449" s="85"/>
      <c r="R449" s="85"/>
      <c r="S449" s="85"/>
      <c r="T449" s="86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T449" s="18" t="s">
        <v>173</v>
      </c>
      <c r="AU449" s="18" t="s">
        <v>85</v>
      </c>
    </row>
    <row r="450" s="13" customFormat="1">
      <c r="A450" s="13"/>
      <c r="B450" s="231"/>
      <c r="C450" s="232"/>
      <c r="D450" s="226" t="s">
        <v>175</v>
      </c>
      <c r="E450" s="233" t="s">
        <v>20</v>
      </c>
      <c r="F450" s="234" t="s">
        <v>779</v>
      </c>
      <c r="G450" s="232"/>
      <c r="H450" s="233" t="s">
        <v>20</v>
      </c>
      <c r="I450" s="235"/>
      <c r="J450" s="232"/>
      <c r="K450" s="232"/>
      <c r="L450" s="236"/>
      <c r="M450" s="237"/>
      <c r="N450" s="238"/>
      <c r="O450" s="238"/>
      <c r="P450" s="238"/>
      <c r="Q450" s="238"/>
      <c r="R450" s="238"/>
      <c r="S450" s="238"/>
      <c r="T450" s="239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0" t="s">
        <v>175</v>
      </c>
      <c r="AU450" s="240" t="s">
        <v>85</v>
      </c>
      <c r="AV450" s="13" t="s">
        <v>22</v>
      </c>
      <c r="AW450" s="13" t="s">
        <v>39</v>
      </c>
      <c r="AX450" s="13" t="s">
        <v>77</v>
      </c>
      <c r="AY450" s="240" t="s">
        <v>164</v>
      </c>
    </row>
    <row r="451" s="13" customFormat="1">
      <c r="A451" s="13"/>
      <c r="B451" s="231"/>
      <c r="C451" s="232"/>
      <c r="D451" s="226" t="s">
        <v>175</v>
      </c>
      <c r="E451" s="233" t="s">
        <v>20</v>
      </c>
      <c r="F451" s="234" t="s">
        <v>775</v>
      </c>
      <c r="G451" s="232"/>
      <c r="H451" s="233" t="s">
        <v>20</v>
      </c>
      <c r="I451" s="235"/>
      <c r="J451" s="232"/>
      <c r="K451" s="232"/>
      <c r="L451" s="236"/>
      <c r="M451" s="237"/>
      <c r="N451" s="238"/>
      <c r="O451" s="238"/>
      <c r="P451" s="238"/>
      <c r="Q451" s="238"/>
      <c r="R451" s="238"/>
      <c r="S451" s="238"/>
      <c r="T451" s="239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240" t="s">
        <v>175</v>
      </c>
      <c r="AU451" s="240" t="s">
        <v>85</v>
      </c>
      <c r="AV451" s="13" t="s">
        <v>22</v>
      </c>
      <c r="AW451" s="13" t="s">
        <v>39</v>
      </c>
      <c r="AX451" s="13" t="s">
        <v>77</v>
      </c>
      <c r="AY451" s="240" t="s">
        <v>164</v>
      </c>
    </row>
    <row r="452" s="14" customFormat="1">
      <c r="A452" s="14"/>
      <c r="B452" s="241"/>
      <c r="C452" s="242"/>
      <c r="D452" s="226" t="s">
        <v>175</v>
      </c>
      <c r="E452" s="243" t="s">
        <v>20</v>
      </c>
      <c r="F452" s="244" t="s">
        <v>22</v>
      </c>
      <c r="G452" s="242"/>
      <c r="H452" s="245">
        <v>1</v>
      </c>
      <c r="I452" s="246"/>
      <c r="J452" s="242"/>
      <c r="K452" s="242"/>
      <c r="L452" s="247"/>
      <c r="M452" s="248"/>
      <c r="N452" s="249"/>
      <c r="O452" s="249"/>
      <c r="P452" s="249"/>
      <c r="Q452" s="249"/>
      <c r="R452" s="249"/>
      <c r="S452" s="249"/>
      <c r="T452" s="250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1" t="s">
        <v>175</v>
      </c>
      <c r="AU452" s="251" t="s">
        <v>85</v>
      </c>
      <c r="AV452" s="14" t="s">
        <v>85</v>
      </c>
      <c r="AW452" s="14" t="s">
        <v>39</v>
      </c>
      <c r="AX452" s="14" t="s">
        <v>22</v>
      </c>
      <c r="AY452" s="251" t="s">
        <v>164</v>
      </c>
    </row>
    <row r="453" s="2" customFormat="1" ht="14.4" customHeight="1">
      <c r="A453" s="39"/>
      <c r="B453" s="40"/>
      <c r="C453" s="213" t="s">
        <v>659</v>
      </c>
      <c r="D453" s="213" t="s">
        <v>166</v>
      </c>
      <c r="E453" s="214" t="s">
        <v>781</v>
      </c>
      <c r="F453" s="215" t="s">
        <v>782</v>
      </c>
      <c r="G453" s="216" t="s">
        <v>751</v>
      </c>
      <c r="H453" s="217">
        <v>1</v>
      </c>
      <c r="I453" s="218"/>
      <c r="J453" s="219">
        <f>ROUND(I453*H453,2)</f>
        <v>0</v>
      </c>
      <c r="K453" s="215" t="s">
        <v>170</v>
      </c>
      <c r="L453" s="45"/>
      <c r="M453" s="220" t="s">
        <v>20</v>
      </c>
      <c r="N453" s="221" t="s">
        <v>48</v>
      </c>
      <c r="O453" s="85"/>
      <c r="P453" s="222">
        <f>O453*H453</f>
        <v>0</v>
      </c>
      <c r="Q453" s="222">
        <v>0</v>
      </c>
      <c r="R453" s="222">
        <f>Q453*H453</f>
        <v>0</v>
      </c>
      <c r="S453" s="222">
        <v>0</v>
      </c>
      <c r="T453" s="223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24" t="s">
        <v>745</v>
      </c>
      <c r="AT453" s="224" t="s">
        <v>166</v>
      </c>
      <c r="AU453" s="224" t="s">
        <v>85</v>
      </c>
      <c r="AY453" s="18" t="s">
        <v>164</v>
      </c>
      <c r="BE453" s="225">
        <f>IF(N453="základní",J453,0)</f>
        <v>0</v>
      </c>
      <c r="BF453" s="225">
        <f>IF(N453="snížená",J453,0)</f>
        <v>0</v>
      </c>
      <c r="BG453" s="225">
        <f>IF(N453="zákl. přenesená",J453,0)</f>
        <v>0</v>
      </c>
      <c r="BH453" s="225">
        <f>IF(N453="sníž. přenesená",J453,0)</f>
        <v>0</v>
      </c>
      <c r="BI453" s="225">
        <f>IF(N453="nulová",J453,0)</f>
        <v>0</v>
      </c>
      <c r="BJ453" s="18" t="s">
        <v>22</v>
      </c>
      <c r="BK453" s="225">
        <f>ROUND(I453*H453,2)</f>
        <v>0</v>
      </c>
      <c r="BL453" s="18" t="s">
        <v>745</v>
      </c>
      <c r="BM453" s="224" t="s">
        <v>1865</v>
      </c>
    </row>
    <row r="454" s="2" customFormat="1">
      <c r="A454" s="39"/>
      <c r="B454" s="40"/>
      <c r="C454" s="41"/>
      <c r="D454" s="226" t="s">
        <v>173</v>
      </c>
      <c r="E454" s="41"/>
      <c r="F454" s="227" t="s">
        <v>782</v>
      </c>
      <c r="G454" s="41"/>
      <c r="H454" s="41"/>
      <c r="I454" s="228"/>
      <c r="J454" s="41"/>
      <c r="K454" s="41"/>
      <c r="L454" s="45"/>
      <c r="M454" s="229"/>
      <c r="N454" s="230"/>
      <c r="O454" s="85"/>
      <c r="P454" s="85"/>
      <c r="Q454" s="85"/>
      <c r="R454" s="85"/>
      <c r="S454" s="85"/>
      <c r="T454" s="86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T454" s="18" t="s">
        <v>173</v>
      </c>
      <c r="AU454" s="18" t="s">
        <v>85</v>
      </c>
    </row>
    <row r="455" s="13" customFormat="1">
      <c r="A455" s="13"/>
      <c r="B455" s="231"/>
      <c r="C455" s="232"/>
      <c r="D455" s="226" t="s">
        <v>175</v>
      </c>
      <c r="E455" s="233" t="s">
        <v>20</v>
      </c>
      <c r="F455" s="234" t="s">
        <v>784</v>
      </c>
      <c r="G455" s="232"/>
      <c r="H455" s="233" t="s">
        <v>20</v>
      </c>
      <c r="I455" s="235"/>
      <c r="J455" s="232"/>
      <c r="K455" s="232"/>
      <c r="L455" s="236"/>
      <c r="M455" s="237"/>
      <c r="N455" s="238"/>
      <c r="O455" s="238"/>
      <c r="P455" s="238"/>
      <c r="Q455" s="238"/>
      <c r="R455" s="238"/>
      <c r="S455" s="238"/>
      <c r="T455" s="239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0" t="s">
        <v>175</v>
      </c>
      <c r="AU455" s="240" t="s">
        <v>85</v>
      </c>
      <c r="AV455" s="13" t="s">
        <v>22</v>
      </c>
      <c r="AW455" s="13" t="s">
        <v>39</v>
      </c>
      <c r="AX455" s="13" t="s">
        <v>77</v>
      </c>
      <c r="AY455" s="240" t="s">
        <v>164</v>
      </c>
    </row>
    <row r="456" s="14" customFormat="1">
      <c r="A456" s="14"/>
      <c r="B456" s="241"/>
      <c r="C456" s="242"/>
      <c r="D456" s="226" t="s">
        <v>175</v>
      </c>
      <c r="E456" s="243" t="s">
        <v>20</v>
      </c>
      <c r="F456" s="244" t="s">
        <v>22</v>
      </c>
      <c r="G456" s="242"/>
      <c r="H456" s="245">
        <v>1</v>
      </c>
      <c r="I456" s="246"/>
      <c r="J456" s="242"/>
      <c r="K456" s="242"/>
      <c r="L456" s="247"/>
      <c r="M456" s="248"/>
      <c r="N456" s="249"/>
      <c r="O456" s="249"/>
      <c r="P456" s="249"/>
      <c r="Q456" s="249"/>
      <c r="R456" s="249"/>
      <c r="S456" s="249"/>
      <c r="T456" s="250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51" t="s">
        <v>175</v>
      </c>
      <c r="AU456" s="251" t="s">
        <v>85</v>
      </c>
      <c r="AV456" s="14" t="s">
        <v>85</v>
      </c>
      <c r="AW456" s="14" t="s">
        <v>39</v>
      </c>
      <c r="AX456" s="14" t="s">
        <v>22</v>
      </c>
      <c r="AY456" s="251" t="s">
        <v>164</v>
      </c>
    </row>
    <row r="457" s="12" customFormat="1" ht="22.8" customHeight="1">
      <c r="A457" s="12"/>
      <c r="B457" s="197"/>
      <c r="C457" s="198"/>
      <c r="D457" s="199" t="s">
        <v>76</v>
      </c>
      <c r="E457" s="211" t="s">
        <v>785</v>
      </c>
      <c r="F457" s="211" t="s">
        <v>786</v>
      </c>
      <c r="G457" s="198"/>
      <c r="H457" s="198"/>
      <c r="I457" s="201"/>
      <c r="J457" s="212">
        <f>BK457</f>
        <v>0</v>
      </c>
      <c r="K457" s="198"/>
      <c r="L457" s="203"/>
      <c r="M457" s="204"/>
      <c r="N457" s="205"/>
      <c r="O457" s="205"/>
      <c r="P457" s="206">
        <f>SUM(P458:P484)</f>
        <v>0</v>
      </c>
      <c r="Q457" s="205"/>
      <c r="R457" s="206">
        <f>SUM(R458:R484)</f>
        <v>0</v>
      </c>
      <c r="S457" s="205"/>
      <c r="T457" s="207">
        <f>SUM(T458:T484)</f>
        <v>0</v>
      </c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R457" s="208" t="s">
        <v>200</v>
      </c>
      <c r="AT457" s="209" t="s">
        <v>76</v>
      </c>
      <c r="AU457" s="209" t="s">
        <v>22</v>
      </c>
      <c r="AY457" s="208" t="s">
        <v>164</v>
      </c>
      <c r="BK457" s="210">
        <f>SUM(BK458:BK484)</f>
        <v>0</v>
      </c>
    </row>
    <row r="458" s="2" customFormat="1" ht="14.4" customHeight="1">
      <c r="A458" s="39"/>
      <c r="B458" s="40"/>
      <c r="C458" s="213" t="s">
        <v>665</v>
      </c>
      <c r="D458" s="213" t="s">
        <v>166</v>
      </c>
      <c r="E458" s="214" t="s">
        <v>788</v>
      </c>
      <c r="F458" s="215" t="s">
        <v>789</v>
      </c>
      <c r="G458" s="216" t="s">
        <v>744</v>
      </c>
      <c r="H458" s="217">
        <v>17</v>
      </c>
      <c r="I458" s="218"/>
      <c r="J458" s="219">
        <f>ROUND(I458*H458,2)</f>
        <v>0</v>
      </c>
      <c r="K458" s="215" t="s">
        <v>170</v>
      </c>
      <c r="L458" s="45"/>
      <c r="M458" s="220" t="s">
        <v>20</v>
      </c>
      <c r="N458" s="221" t="s">
        <v>48</v>
      </c>
      <c r="O458" s="85"/>
      <c r="P458" s="222">
        <f>O458*H458</f>
        <v>0</v>
      </c>
      <c r="Q458" s="222">
        <v>0</v>
      </c>
      <c r="R458" s="222">
        <f>Q458*H458</f>
        <v>0</v>
      </c>
      <c r="S458" s="222">
        <v>0</v>
      </c>
      <c r="T458" s="223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24" t="s">
        <v>745</v>
      </c>
      <c r="AT458" s="224" t="s">
        <v>166</v>
      </c>
      <c r="AU458" s="224" t="s">
        <v>85</v>
      </c>
      <c r="AY458" s="18" t="s">
        <v>164</v>
      </c>
      <c r="BE458" s="225">
        <f>IF(N458="základní",J458,0)</f>
        <v>0</v>
      </c>
      <c r="BF458" s="225">
        <f>IF(N458="snížená",J458,0)</f>
        <v>0</v>
      </c>
      <c r="BG458" s="225">
        <f>IF(N458="zákl. přenesená",J458,0)</f>
        <v>0</v>
      </c>
      <c r="BH458" s="225">
        <f>IF(N458="sníž. přenesená",J458,0)</f>
        <v>0</v>
      </c>
      <c r="BI458" s="225">
        <f>IF(N458="nulová",J458,0)</f>
        <v>0</v>
      </c>
      <c r="BJ458" s="18" t="s">
        <v>22</v>
      </c>
      <c r="BK458" s="225">
        <f>ROUND(I458*H458,2)</f>
        <v>0</v>
      </c>
      <c r="BL458" s="18" t="s">
        <v>745</v>
      </c>
      <c r="BM458" s="224" t="s">
        <v>1866</v>
      </c>
    </row>
    <row r="459" s="2" customFormat="1">
      <c r="A459" s="39"/>
      <c r="B459" s="40"/>
      <c r="C459" s="41"/>
      <c r="D459" s="226" t="s">
        <v>173</v>
      </c>
      <c r="E459" s="41"/>
      <c r="F459" s="227" t="s">
        <v>789</v>
      </c>
      <c r="G459" s="41"/>
      <c r="H459" s="41"/>
      <c r="I459" s="228"/>
      <c r="J459" s="41"/>
      <c r="K459" s="41"/>
      <c r="L459" s="45"/>
      <c r="M459" s="229"/>
      <c r="N459" s="230"/>
      <c r="O459" s="85"/>
      <c r="P459" s="85"/>
      <c r="Q459" s="85"/>
      <c r="R459" s="85"/>
      <c r="S459" s="85"/>
      <c r="T459" s="86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T459" s="18" t="s">
        <v>173</v>
      </c>
      <c r="AU459" s="18" t="s">
        <v>85</v>
      </c>
    </row>
    <row r="460" s="13" customFormat="1">
      <c r="A460" s="13"/>
      <c r="B460" s="231"/>
      <c r="C460" s="232"/>
      <c r="D460" s="226" t="s">
        <v>175</v>
      </c>
      <c r="E460" s="233" t="s">
        <v>20</v>
      </c>
      <c r="F460" s="234" t="s">
        <v>791</v>
      </c>
      <c r="G460" s="232"/>
      <c r="H460" s="233" t="s">
        <v>20</v>
      </c>
      <c r="I460" s="235"/>
      <c r="J460" s="232"/>
      <c r="K460" s="232"/>
      <c r="L460" s="236"/>
      <c r="M460" s="237"/>
      <c r="N460" s="238"/>
      <c r="O460" s="238"/>
      <c r="P460" s="238"/>
      <c r="Q460" s="238"/>
      <c r="R460" s="238"/>
      <c r="S460" s="238"/>
      <c r="T460" s="239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40" t="s">
        <v>175</v>
      </c>
      <c r="AU460" s="240" t="s">
        <v>85</v>
      </c>
      <c r="AV460" s="13" t="s">
        <v>22</v>
      </c>
      <c r="AW460" s="13" t="s">
        <v>39</v>
      </c>
      <c r="AX460" s="13" t="s">
        <v>77</v>
      </c>
      <c r="AY460" s="240" t="s">
        <v>164</v>
      </c>
    </row>
    <row r="461" s="14" customFormat="1">
      <c r="A461" s="14"/>
      <c r="B461" s="241"/>
      <c r="C461" s="242"/>
      <c r="D461" s="226" t="s">
        <v>175</v>
      </c>
      <c r="E461" s="243" t="s">
        <v>20</v>
      </c>
      <c r="F461" s="244" t="s">
        <v>256</v>
      </c>
      <c r="G461" s="242"/>
      <c r="H461" s="245">
        <v>12</v>
      </c>
      <c r="I461" s="246"/>
      <c r="J461" s="242"/>
      <c r="K461" s="242"/>
      <c r="L461" s="247"/>
      <c r="M461" s="248"/>
      <c r="N461" s="249"/>
      <c r="O461" s="249"/>
      <c r="P461" s="249"/>
      <c r="Q461" s="249"/>
      <c r="R461" s="249"/>
      <c r="S461" s="249"/>
      <c r="T461" s="250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51" t="s">
        <v>175</v>
      </c>
      <c r="AU461" s="251" t="s">
        <v>85</v>
      </c>
      <c r="AV461" s="14" t="s">
        <v>85</v>
      </c>
      <c r="AW461" s="14" t="s">
        <v>39</v>
      </c>
      <c r="AX461" s="14" t="s">
        <v>77</v>
      </c>
      <c r="AY461" s="251" t="s">
        <v>164</v>
      </c>
    </row>
    <row r="462" s="13" customFormat="1">
      <c r="A462" s="13"/>
      <c r="B462" s="231"/>
      <c r="C462" s="232"/>
      <c r="D462" s="226" t="s">
        <v>175</v>
      </c>
      <c r="E462" s="233" t="s">
        <v>20</v>
      </c>
      <c r="F462" s="234" t="s">
        <v>792</v>
      </c>
      <c r="G462" s="232"/>
      <c r="H462" s="233" t="s">
        <v>20</v>
      </c>
      <c r="I462" s="235"/>
      <c r="J462" s="232"/>
      <c r="K462" s="232"/>
      <c r="L462" s="236"/>
      <c r="M462" s="237"/>
      <c r="N462" s="238"/>
      <c r="O462" s="238"/>
      <c r="P462" s="238"/>
      <c r="Q462" s="238"/>
      <c r="R462" s="238"/>
      <c r="S462" s="238"/>
      <c r="T462" s="239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40" t="s">
        <v>175</v>
      </c>
      <c r="AU462" s="240" t="s">
        <v>85</v>
      </c>
      <c r="AV462" s="13" t="s">
        <v>22</v>
      </c>
      <c r="AW462" s="13" t="s">
        <v>39</v>
      </c>
      <c r="AX462" s="13" t="s">
        <v>77</v>
      </c>
      <c r="AY462" s="240" t="s">
        <v>164</v>
      </c>
    </row>
    <row r="463" s="14" customFormat="1">
      <c r="A463" s="14"/>
      <c r="B463" s="241"/>
      <c r="C463" s="242"/>
      <c r="D463" s="226" t="s">
        <v>175</v>
      </c>
      <c r="E463" s="243" t="s">
        <v>20</v>
      </c>
      <c r="F463" s="244" t="s">
        <v>200</v>
      </c>
      <c r="G463" s="242"/>
      <c r="H463" s="245">
        <v>5</v>
      </c>
      <c r="I463" s="246"/>
      <c r="J463" s="242"/>
      <c r="K463" s="242"/>
      <c r="L463" s="247"/>
      <c r="M463" s="248"/>
      <c r="N463" s="249"/>
      <c r="O463" s="249"/>
      <c r="P463" s="249"/>
      <c r="Q463" s="249"/>
      <c r="R463" s="249"/>
      <c r="S463" s="249"/>
      <c r="T463" s="250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51" t="s">
        <v>175</v>
      </c>
      <c r="AU463" s="251" t="s">
        <v>85</v>
      </c>
      <c r="AV463" s="14" t="s">
        <v>85</v>
      </c>
      <c r="AW463" s="14" t="s">
        <v>39</v>
      </c>
      <c r="AX463" s="14" t="s">
        <v>77</v>
      </c>
      <c r="AY463" s="251" t="s">
        <v>164</v>
      </c>
    </row>
    <row r="464" s="15" customFormat="1">
      <c r="A464" s="15"/>
      <c r="B464" s="252"/>
      <c r="C464" s="253"/>
      <c r="D464" s="226" t="s">
        <v>175</v>
      </c>
      <c r="E464" s="254" t="s">
        <v>20</v>
      </c>
      <c r="F464" s="255" t="s">
        <v>225</v>
      </c>
      <c r="G464" s="253"/>
      <c r="H464" s="256">
        <v>17</v>
      </c>
      <c r="I464" s="257"/>
      <c r="J464" s="253"/>
      <c r="K464" s="253"/>
      <c r="L464" s="258"/>
      <c r="M464" s="259"/>
      <c r="N464" s="260"/>
      <c r="O464" s="260"/>
      <c r="P464" s="260"/>
      <c r="Q464" s="260"/>
      <c r="R464" s="260"/>
      <c r="S464" s="260"/>
      <c r="T464" s="261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T464" s="262" t="s">
        <v>175</v>
      </c>
      <c r="AU464" s="262" t="s">
        <v>85</v>
      </c>
      <c r="AV464" s="15" t="s">
        <v>171</v>
      </c>
      <c r="AW464" s="15" t="s">
        <v>39</v>
      </c>
      <c r="AX464" s="15" t="s">
        <v>22</v>
      </c>
      <c r="AY464" s="262" t="s">
        <v>164</v>
      </c>
    </row>
    <row r="465" s="2" customFormat="1" ht="14.4" customHeight="1">
      <c r="A465" s="39"/>
      <c r="B465" s="40"/>
      <c r="C465" s="213" t="s">
        <v>671</v>
      </c>
      <c r="D465" s="213" t="s">
        <v>166</v>
      </c>
      <c r="E465" s="214" t="s">
        <v>794</v>
      </c>
      <c r="F465" s="215" t="s">
        <v>795</v>
      </c>
      <c r="G465" s="216" t="s">
        <v>744</v>
      </c>
      <c r="H465" s="217">
        <v>3</v>
      </c>
      <c r="I465" s="218"/>
      <c r="J465" s="219">
        <f>ROUND(I465*H465,2)</f>
        <v>0</v>
      </c>
      <c r="K465" s="215" t="s">
        <v>170</v>
      </c>
      <c r="L465" s="45"/>
      <c r="M465" s="220" t="s">
        <v>20</v>
      </c>
      <c r="N465" s="221" t="s">
        <v>48</v>
      </c>
      <c r="O465" s="85"/>
      <c r="P465" s="222">
        <f>O465*H465</f>
        <v>0</v>
      </c>
      <c r="Q465" s="222">
        <v>0</v>
      </c>
      <c r="R465" s="222">
        <f>Q465*H465</f>
        <v>0</v>
      </c>
      <c r="S465" s="222">
        <v>0</v>
      </c>
      <c r="T465" s="223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24" t="s">
        <v>745</v>
      </c>
      <c r="AT465" s="224" t="s">
        <v>166</v>
      </c>
      <c r="AU465" s="224" t="s">
        <v>85</v>
      </c>
      <c r="AY465" s="18" t="s">
        <v>164</v>
      </c>
      <c r="BE465" s="225">
        <f>IF(N465="základní",J465,0)</f>
        <v>0</v>
      </c>
      <c r="BF465" s="225">
        <f>IF(N465="snížená",J465,0)</f>
        <v>0</v>
      </c>
      <c r="BG465" s="225">
        <f>IF(N465="zákl. přenesená",J465,0)</f>
        <v>0</v>
      </c>
      <c r="BH465" s="225">
        <f>IF(N465="sníž. přenesená",J465,0)</f>
        <v>0</v>
      </c>
      <c r="BI465" s="225">
        <f>IF(N465="nulová",J465,0)</f>
        <v>0</v>
      </c>
      <c r="BJ465" s="18" t="s">
        <v>22</v>
      </c>
      <c r="BK465" s="225">
        <f>ROUND(I465*H465,2)</f>
        <v>0</v>
      </c>
      <c r="BL465" s="18" t="s">
        <v>745</v>
      </c>
      <c r="BM465" s="224" t="s">
        <v>1867</v>
      </c>
    </row>
    <row r="466" s="2" customFormat="1">
      <c r="A466" s="39"/>
      <c r="B466" s="40"/>
      <c r="C466" s="41"/>
      <c r="D466" s="226" t="s">
        <v>173</v>
      </c>
      <c r="E466" s="41"/>
      <c r="F466" s="227" t="s">
        <v>795</v>
      </c>
      <c r="G466" s="41"/>
      <c r="H466" s="41"/>
      <c r="I466" s="228"/>
      <c r="J466" s="41"/>
      <c r="K466" s="41"/>
      <c r="L466" s="45"/>
      <c r="M466" s="229"/>
      <c r="N466" s="230"/>
      <c r="O466" s="85"/>
      <c r="P466" s="85"/>
      <c r="Q466" s="85"/>
      <c r="R466" s="85"/>
      <c r="S466" s="85"/>
      <c r="T466" s="86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T466" s="18" t="s">
        <v>173</v>
      </c>
      <c r="AU466" s="18" t="s">
        <v>85</v>
      </c>
    </row>
    <row r="467" s="13" customFormat="1">
      <c r="A467" s="13"/>
      <c r="B467" s="231"/>
      <c r="C467" s="232"/>
      <c r="D467" s="226" t="s">
        <v>175</v>
      </c>
      <c r="E467" s="233" t="s">
        <v>20</v>
      </c>
      <c r="F467" s="234" t="s">
        <v>797</v>
      </c>
      <c r="G467" s="232"/>
      <c r="H467" s="233" t="s">
        <v>20</v>
      </c>
      <c r="I467" s="235"/>
      <c r="J467" s="232"/>
      <c r="K467" s="232"/>
      <c r="L467" s="236"/>
      <c r="M467" s="237"/>
      <c r="N467" s="238"/>
      <c r="O467" s="238"/>
      <c r="P467" s="238"/>
      <c r="Q467" s="238"/>
      <c r="R467" s="238"/>
      <c r="S467" s="238"/>
      <c r="T467" s="239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T467" s="240" t="s">
        <v>175</v>
      </c>
      <c r="AU467" s="240" t="s">
        <v>85</v>
      </c>
      <c r="AV467" s="13" t="s">
        <v>22</v>
      </c>
      <c r="AW467" s="13" t="s">
        <v>39</v>
      </c>
      <c r="AX467" s="13" t="s">
        <v>77</v>
      </c>
      <c r="AY467" s="240" t="s">
        <v>164</v>
      </c>
    </row>
    <row r="468" s="14" customFormat="1">
      <c r="A468" s="14"/>
      <c r="B468" s="241"/>
      <c r="C468" s="242"/>
      <c r="D468" s="226" t="s">
        <v>175</v>
      </c>
      <c r="E468" s="243" t="s">
        <v>20</v>
      </c>
      <c r="F468" s="244" t="s">
        <v>186</v>
      </c>
      <c r="G468" s="242"/>
      <c r="H468" s="245">
        <v>3</v>
      </c>
      <c r="I468" s="246"/>
      <c r="J468" s="242"/>
      <c r="K468" s="242"/>
      <c r="L468" s="247"/>
      <c r="M468" s="248"/>
      <c r="N468" s="249"/>
      <c r="O468" s="249"/>
      <c r="P468" s="249"/>
      <c r="Q468" s="249"/>
      <c r="R468" s="249"/>
      <c r="S468" s="249"/>
      <c r="T468" s="250"/>
      <c r="U468" s="14"/>
      <c r="V468" s="14"/>
      <c r="W468" s="14"/>
      <c r="X468" s="14"/>
      <c r="Y468" s="14"/>
      <c r="Z468" s="14"/>
      <c r="AA468" s="14"/>
      <c r="AB468" s="14"/>
      <c r="AC468" s="14"/>
      <c r="AD468" s="14"/>
      <c r="AE468" s="14"/>
      <c r="AT468" s="251" t="s">
        <v>175</v>
      </c>
      <c r="AU468" s="251" t="s">
        <v>85</v>
      </c>
      <c r="AV468" s="14" t="s">
        <v>85</v>
      </c>
      <c r="AW468" s="14" t="s">
        <v>39</v>
      </c>
      <c r="AX468" s="14" t="s">
        <v>22</v>
      </c>
      <c r="AY468" s="251" t="s">
        <v>164</v>
      </c>
    </row>
    <row r="469" s="2" customFormat="1" ht="14.4" customHeight="1">
      <c r="A469" s="39"/>
      <c r="B469" s="40"/>
      <c r="C469" s="213" t="s">
        <v>677</v>
      </c>
      <c r="D469" s="213" t="s">
        <v>166</v>
      </c>
      <c r="E469" s="214" t="s">
        <v>799</v>
      </c>
      <c r="F469" s="215" t="s">
        <v>800</v>
      </c>
      <c r="G469" s="216" t="s">
        <v>744</v>
      </c>
      <c r="H469" s="217">
        <v>3</v>
      </c>
      <c r="I469" s="218"/>
      <c r="J469" s="219">
        <f>ROUND(I469*H469,2)</f>
        <v>0</v>
      </c>
      <c r="K469" s="215" t="s">
        <v>170</v>
      </c>
      <c r="L469" s="45"/>
      <c r="M469" s="220" t="s">
        <v>20</v>
      </c>
      <c r="N469" s="221" t="s">
        <v>48</v>
      </c>
      <c r="O469" s="85"/>
      <c r="P469" s="222">
        <f>O469*H469</f>
        <v>0</v>
      </c>
      <c r="Q469" s="222">
        <v>0</v>
      </c>
      <c r="R469" s="222">
        <f>Q469*H469</f>
        <v>0</v>
      </c>
      <c r="S469" s="222">
        <v>0</v>
      </c>
      <c r="T469" s="223">
        <f>S469*H469</f>
        <v>0</v>
      </c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R469" s="224" t="s">
        <v>745</v>
      </c>
      <c r="AT469" s="224" t="s">
        <v>166</v>
      </c>
      <c r="AU469" s="224" t="s">
        <v>85</v>
      </c>
      <c r="AY469" s="18" t="s">
        <v>164</v>
      </c>
      <c r="BE469" s="225">
        <f>IF(N469="základní",J469,0)</f>
        <v>0</v>
      </c>
      <c r="BF469" s="225">
        <f>IF(N469="snížená",J469,0)</f>
        <v>0</v>
      </c>
      <c r="BG469" s="225">
        <f>IF(N469="zákl. přenesená",J469,0)</f>
        <v>0</v>
      </c>
      <c r="BH469" s="225">
        <f>IF(N469="sníž. přenesená",J469,0)</f>
        <v>0</v>
      </c>
      <c r="BI469" s="225">
        <f>IF(N469="nulová",J469,0)</f>
        <v>0</v>
      </c>
      <c r="BJ469" s="18" t="s">
        <v>22</v>
      </c>
      <c r="BK469" s="225">
        <f>ROUND(I469*H469,2)</f>
        <v>0</v>
      </c>
      <c r="BL469" s="18" t="s">
        <v>745</v>
      </c>
      <c r="BM469" s="224" t="s">
        <v>1868</v>
      </c>
    </row>
    <row r="470" s="2" customFormat="1">
      <c r="A470" s="39"/>
      <c r="B470" s="40"/>
      <c r="C470" s="41"/>
      <c r="D470" s="226" t="s">
        <v>173</v>
      </c>
      <c r="E470" s="41"/>
      <c r="F470" s="227" t="s">
        <v>800</v>
      </c>
      <c r="G470" s="41"/>
      <c r="H470" s="41"/>
      <c r="I470" s="228"/>
      <c r="J470" s="41"/>
      <c r="K470" s="41"/>
      <c r="L470" s="45"/>
      <c r="M470" s="229"/>
      <c r="N470" s="230"/>
      <c r="O470" s="85"/>
      <c r="P470" s="85"/>
      <c r="Q470" s="85"/>
      <c r="R470" s="85"/>
      <c r="S470" s="85"/>
      <c r="T470" s="86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T470" s="18" t="s">
        <v>173</v>
      </c>
      <c r="AU470" s="18" t="s">
        <v>85</v>
      </c>
    </row>
    <row r="471" s="13" customFormat="1">
      <c r="A471" s="13"/>
      <c r="B471" s="231"/>
      <c r="C471" s="232"/>
      <c r="D471" s="226" t="s">
        <v>175</v>
      </c>
      <c r="E471" s="233" t="s">
        <v>20</v>
      </c>
      <c r="F471" s="234" t="s">
        <v>802</v>
      </c>
      <c r="G471" s="232"/>
      <c r="H471" s="233" t="s">
        <v>20</v>
      </c>
      <c r="I471" s="235"/>
      <c r="J471" s="232"/>
      <c r="K471" s="232"/>
      <c r="L471" s="236"/>
      <c r="M471" s="237"/>
      <c r="N471" s="238"/>
      <c r="O471" s="238"/>
      <c r="P471" s="238"/>
      <c r="Q471" s="238"/>
      <c r="R471" s="238"/>
      <c r="S471" s="238"/>
      <c r="T471" s="239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T471" s="240" t="s">
        <v>175</v>
      </c>
      <c r="AU471" s="240" t="s">
        <v>85</v>
      </c>
      <c r="AV471" s="13" t="s">
        <v>22</v>
      </c>
      <c r="AW471" s="13" t="s">
        <v>39</v>
      </c>
      <c r="AX471" s="13" t="s">
        <v>77</v>
      </c>
      <c r="AY471" s="240" t="s">
        <v>164</v>
      </c>
    </row>
    <row r="472" s="14" customFormat="1">
      <c r="A472" s="14"/>
      <c r="B472" s="241"/>
      <c r="C472" s="242"/>
      <c r="D472" s="226" t="s">
        <v>175</v>
      </c>
      <c r="E472" s="243" t="s">
        <v>20</v>
      </c>
      <c r="F472" s="244" t="s">
        <v>186</v>
      </c>
      <c r="G472" s="242"/>
      <c r="H472" s="245">
        <v>3</v>
      </c>
      <c r="I472" s="246"/>
      <c r="J472" s="242"/>
      <c r="K472" s="242"/>
      <c r="L472" s="247"/>
      <c r="M472" s="248"/>
      <c r="N472" s="249"/>
      <c r="O472" s="249"/>
      <c r="P472" s="249"/>
      <c r="Q472" s="249"/>
      <c r="R472" s="249"/>
      <c r="S472" s="249"/>
      <c r="T472" s="250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51" t="s">
        <v>175</v>
      </c>
      <c r="AU472" s="251" t="s">
        <v>85</v>
      </c>
      <c r="AV472" s="14" t="s">
        <v>85</v>
      </c>
      <c r="AW472" s="14" t="s">
        <v>39</v>
      </c>
      <c r="AX472" s="14" t="s">
        <v>22</v>
      </c>
      <c r="AY472" s="251" t="s">
        <v>164</v>
      </c>
    </row>
    <row r="473" s="2" customFormat="1" ht="14.4" customHeight="1">
      <c r="A473" s="39"/>
      <c r="B473" s="40"/>
      <c r="C473" s="213" t="s">
        <v>684</v>
      </c>
      <c r="D473" s="213" t="s">
        <v>166</v>
      </c>
      <c r="E473" s="214" t="s">
        <v>804</v>
      </c>
      <c r="F473" s="215" t="s">
        <v>805</v>
      </c>
      <c r="G473" s="216" t="s">
        <v>744</v>
      </c>
      <c r="H473" s="217">
        <v>1</v>
      </c>
      <c r="I473" s="218"/>
      <c r="J473" s="219">
        <f>ROUND(I473*H473,2)</f>
        <v>0</v>
      </c>
      <c r="K473" s="215" t="s">
        <v>170</v>
      </c>
      <c r="L473" s="45"/>
      <c r="M473" s="220" t="s">
        <v>20</v>
      </c>
      <c r="N473" s="221" t="s">
        <v>48</v>
      </c>
      <c r="O473" s="85"/>
      <c r="P473" s="222">
        <f>O473*H473</f>
        <v>0</v>
      </c>
      <c r="Q473" s="222">
        <v>0</v>
      </c>
      <c r="R473" s="222">
        <f>Q473*H473</f>
        <v>0</v>
      </c>
      <c r="S473" s="222">
        <v>0</v>
      </c>
      <c r="T473" s="223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24" t="s">
        <v>745</v>
      </c>
      <c r="AT473" s="224" t="s">
        <v>166</v>
      </c>
      <c r="AU473" s="224" t="s">
        <v>85</v>
      </c>
      <c r="AY473" s="18" t="s">
        <v>164</v>
      </c>
      <c r="BE473" s="225">
        <f>IF(N473="základní",J473,0)</f>
        <v>0</v>
      </c>
      <c r="BF473" s="225">
        <f>IF(N473="snížená",J473,0)</f>
        <v>0</v>
      </c>
      <c r="BG473" s="225">
        <f>IF(N473="zákl. přenesená",J473,0)</f>
        <v>0</v>
      </c>
      <c r="BH473" s="225">
        <f>IF(N473="sníž. přenesená",J473,0)</f>
        <v>0</v>
      </c>
      <c r="BI473" s="225">
        <f>IF(N473="nulová",J473,0)</f>
        <v>0</v>
      </c>
      <c r="BJ473" s="18" t="s">
        <v>22</v>
      </c>
      <c r="BK473" s="225">
        <f>ROUND(I473*H473,2)</f>
        <v>0</v>
      </c>
      <c r="BL473" s="18" t="s">
        <v>745</v>
      </c>
      <c r="BM473" s="224" t="s">
        <v>1869</v>
      </c>
    </row>
    <row r="474" s="2" customFormat="1">
      <c r="A474" s="39"/>
      <c r="B474" s="40"/>
      <c r="C474" s="41"/>
      <c r="D474" s="226" t="s">
        <v>173</v>
      </c>
      <c r="E474" s="41"/>
      <c r="F474" s="227" t="s">
        <v>805</v>
      </c>
      <c r="G474" s="41"/>
      <c r="H474" s="41"/>
      <c r="I474" s="228"/>
      <c r="J474" s="41"/>
      <c r="K474" s="41"/>
      <c r="L474" s="45"/>
      <c r="M474" s="229"/>
      <c r="N474" s="230"/>
      <c r="O474" s="85"/>
      <c r="P474" s="85"/>
      <c r="Q474" s="85"/>
      <c r="R474" s="85"/>
      <c r="S474" s="85"/>
      <c r="T474" s="86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T474" s="18" t="s">
        <v>173</v>
      </c>
      <c r="AU474" s="18" t="s">
        <v>85</v>
      </c>
    </row>
    <row r="475" s="13" customFormat="1">
      <c r="A475" s="13"/>
      <c r="B475" s="231"/>
      <c r="C475" s="232"/>
      <c r="D475" s="226" t="s">
        <v>175</v>
      </c>
      <c r="E475" s="233" t="s">
        <v>20</v>
      </c>
      <c r="F475" s="234" t="s">
        <v>807</v>
      </c>
      <c r="G475" s="232"/>
      <c r="H475" s="233" t="s">
        <v>20</v>
      </c>
      <c r="I475" s="235"/>
      <c r="J475" s="232"/>
      <c r="K475" s="232"/>
      <c r="L475" s="236"/>
      <c r="M475" s="237"/>
      <c r="N475" s="238"/>
      <c r="O475" s="238"/>
      <c r="P475" s="238"/>
      <c r="Q475" s="238"/>
      <c r="R475" s="238"/>
      <c r="S475" s="238"/>
      <c r="T475" s="239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240" t="s">
        <v>175</v>
      </c>
      <c r="AU475" s="240" t="s">
        <v>85</v>
      </c>
      <c r="AV475" s="13" t="s">
        <v>22</v>
      </c>
      <c r="AW475" s="13" t="s">
        <v>39</v>
      </c>
      <c r="AX475" s="13" t="s">
        <v>77</v>
      </c>
      <c r="AY475" s="240" t="s">
        <v>164</v>
      </c>
    </row>
    <row r="476" s="14" customFormat="1">
      <c r="A476" s="14"/>
      <c r="B476" s="241"/>
      <c r="C476" s="242"/>
      <c r="D476" s="226" t="s">
        <v>175</v>
      </c>
      <c r="E476" s="243" t="s">
        <v>20</v>
      </c>
      <c r="F476" s="244" t="s">
        <v>22</v>
      </c>
      <c r="G476" s="242"/>
      <c r="H476" s="245">
        <v>1</v>
      </c>
      <c r="I476" s="246"/>
      <c r="J476" s="242"/>
      <c r="K476" s="242"/>
      <c r="L476" s="247"/>
      <c r="M476" s="248"/>
      <c r="N476" s="249"/>
      <c r="O476" s="249"/>
      <c r="P476" s="249"/>
      <c r="Q476" s="249"/>
      <c r="R476" s="249"/>
      <c r="S476" s="249"/>
      <c r="T476" s="250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51" t="s">
        <v>175</v>
      </c>
      <c r="AU476" s="251" t="s">
        <v>85</v>
      </c>
      <c r="AV476" s="14" t="s">
        <v>85</v>
      </c>
      <c r="AW476" s="14" t="s">
        <v>39</v>
      </c>
      <c r="AX476" s="14" t="s">
        <v>22</v>
      </c>
      <c r="AY476" s="251" t="s">
        <v>164</v>
      </c>
    </row>
    <row r="477" s="2" customFormat="1" ht="14.4" customHeight="1">
      <c r="A477" s="39"/>
      <c r="B477" s="40"/>
      <c r="C477" s="213" t="s">
        <v>693</v>
      </c>
      <c r="D477" s="213" t="s">
        <v>166</v>
      </c>
      <c r="E477" s="214" t="s">
        <v>809</v>
      </c>
      <c r="F477" s="215" t="s">
        <v>810</v>
      </c>
      <c r="G477" s="216" t="s">
        <v>751</v>
      </c>
      <c r="H477" s="217">
        <v>1</v>
      </c>
      <c r="I477" s="218"/>
      <c r="J477" s="219">
        <f>ROUND(I477*H477,2)</f>
        <v>0</v>
      </c>
      <c r="K477" s="215" t="s">
        <v>170</v>
      </c>
      <c r="L477" s="45"/>
      <c r="M477" s="220" t="s">
        <v>20</v>
      </c>
      <c r="N477" s="221" t="s">
        <v>48</v>
      </c>
      <c r="O477" s="85"/>
      <c r="P477" s="222">
        <f>O477*H477</f>
        <v>0</v>
      </c>
      <c r="Q477" s="222">
        <v>0</v>
      </c>
      <c r="R477" s="222">
        <f>Q477*H477</f>
        <v>0</v>
      </c>
      <c r="S477" s="222">
        <v>0</v>
      </c>
      <c r="T477" s="223">
        <f>S477*H477</f>
        <v>0</v>
      </c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R477" s="224" t="s">
        <v>745</v>
      </c>
      <c r="AT477" s="224" t="s">
        <v>166</v>
      </c>
      <c r="AU477" s="224" t="s">
        <v>85</v>
      </c>
      <c r="AY477" s="18" t="s">
        <v>164</v>
      </c>
      <c r="BE477" s="225">
        <f>IF(N477="základní",J477,0)</f>
        <v>0</v>
      </c>
      <c r="BF477" s="225">
        <f>IF(N477="snížená",J477,0)</f>
        <v>0</v>
      </c>
      <c r="BG477" s="225">
        <f>IF(N477="zákl. přenesená",J477,0)</f>
        <v>0</v>
      </c>
      <c r="BH477" s="225">
        <f>IF(N477="sníž. přenesená",J477,0)</f>
        <v>0</v>
      </c>
      <c r="BI477" s="225">
        <f>IF(N477="nulová",J477,0)</f>
        <v>0</v>
      </c>
      <c r="BJ477" s="18" t="s">
        <v>22</v>
      </c>
      <c r="BK477" s="225">
        <f>ROUND(I477*H477,2)</f>
        <v>0</v>
      </c>
      <c r="BL477" s="18" t="s">
        <v>745</v>
      </c>
      <c r="BM477" s="224" t="s">
        <v>1870</v>
      </c>
    </row>
    <row r="478" s="2" customFormat="1">
      <c r="A478" s="39"/>
      <c r="B478" s="40"/>
      <c r="C478" s="41"/>
      <c r="D478" s="226" t="s">
        <v>173</v>
      </c>
      <c r="E478" s="41"/>
      <c r="F478" s="227" t="s">
        <v>810</v>
      </c>
      <c r="G478" s="41"/>
      <c r="H478" s="41"/>
      <c r="I478" s="228"/>
      <c r="J478" s="41"/>
      <c r="K478" s="41"/>
      <c r="L478" s="45"/>
      <c r="M478" s="229"/>
      <c r="N478" s="230"/>
      <c r="O478" s="85"/>
      <c r="P478" s="85"/>
      <c r="Q478" s="85"/>
      <c r="R478" s="85"/>
      <c r="S478" s="85"/>
      <c r="T478" s="86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T478" s="18" t="s">
        <v>173</v>
      </c>
      <c r="AU478" s="18" t="s">
        <v>85</v>
      </c>
    </row>
    <row r="479" s="13" customFormat="1">
      <c r="A479" s="13"/>
      <c r="B479" s="231"/>
      <c r="C479" s="232"/>
      <c r="D479" s="226" t="s">
        <v>175</v>
      </c>
      <c r="E479" s="233" t="s">
        <v>20</v>
      </c>
      <c r="F479" s="234" t="s">
        <v>812</v>
      </c>
      <c r="G479" s="232"/>
      <c r="H479" s="233" t="s">
        <v>20</v>
      </c>
      <c r="I479" s="235"/>
      <c r="J479" s="232"/>
      <c r="K479" s="232"/>
      <c r="L479" s="236"/>
      <c r="M479" s="237"/>
      <c r="N479" s="238"/>
      <c r="O479" s="238"/>
      <c r="P479" s="238"/>
      <c r="Q479" s="238"/>
      <c r="R479" s="238"/>
      <c r="S479" s="238"/>
      <c r="T479" s="239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40" t="s">
        <v>175</v>
      </c>
      <c r="AU479" s="240" t="s">
        <v>85</v>
      </c>
      <c r="AV479" s="13" t="s">
        <v>22</v>
      </c>
      <c r="AW479" s="13" t="s">
        <v>39</v>
      </c>
      <c r="AX479" s="13" t="s">
        <v>77</v>
      </c>
      <c r="AY479" s="240" t="s">
        <v>164</v>
      </c>
    </row>
    <row r="480" s="14" customFormat="1">
      <c r="A480" s="14"/>
      <c r="B480" s="241"/>
      <c r="C480" s="242"/>
      <c r="D480" s="226" t="s">
        <v>175</v>
      </c>
      <c r="E480" s="243" t="s">
        <v>20</v>
      </c>
      <c r="F480" s="244" t="s">
        <v>22</v>
      </c>
      <c r="G480" s="242"/>
      <c r="H480" s="245">
        <v>1</v>
      </c>
      <c r="I480" s="246"/>
      <c r="J480" s="242"/>
      <c r="K480" s="242"/>
      <c r="L480" s="247"/>
      <c r="M480" s="248"/>
      <c r="N480" s="249"/>
      <c r="O480" s="249"/>
      <c r="P480" s="249"/>
      <c r="Q480" s="249"/>
      <c r="R480" s="249"/>
      <c r="S480" s="249"/>
      <c r="T480" s="250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51" t="s">
        <v>175</v>
      </c>
      <c r="AU480" s="251" t="s">
        <v>85</v>
      </c>
      <c r="AV480" s="14" t="s">
        <v>85</v>
      </c>
      <c r="AW480" s="14" t="s">
        <v>39</v>
      </c>
      <c r="AX480" s="14" t="s">
        <v>22</v>
      </c>
      <c r="AY480" s="251" t="s">
        <v>164</v>
      </c>
    </row>
    <row r="481" s="2" customFormat="1" ht="14.4" customHeight="1">
      <c r="A481" s="39"/>
      <c r="B481" s="40"/>
      <c r="C481" s="213" t="s">
        <v>702</v>
      </c>
      <c r="D481" s="213" t="s">
        <v>166</v>
      </c>
      <c r="E481" s="214" t="s">
        <v>814</v>
      </c>
      <c r="F481" s="215" t="s">
        <v>815</v>
      </c>
      <c r="G481" s="216" t="s">
        <v>751</v>
      </c>
      <c r="H481" s="217">
        <v>1</v>
      </c>
      <c r="I481" s="218"/>
      <c r="J481" s="219">
        <f>ROUND(I481*H481,2)</f>
        <v>0</v>
      </c>
      <c r="K481" s="215" t="s">
        <v>170</v>
      </c>
      <c r="L481" s="45"/>
      <c r="M481" s="220" t="s">
        <v>20</v>
      </c>
      <c r="N481" s="221" t="s">
        <v>48</v>
      </c>
      <c r="O481" s="85"/>
      <c r="P481" s="222">
        <f>O481*H481</f>
        <v>0</v>
      </c>
      <c r="Q481" s="222">
        <v>0</v>
      </c>
      <c r="R481" s="222">
        <f>Q481*H481</f>
        <v>0</v>
      </c>
      <c r="S481" s="222">
        <v>0</v>
      </c>
      <c r="T481" s="223">
        <f>S481*H481</f>
        <v>0</v>
      </c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R481" s="224" t="s">
        <v>745</v>
      </c>
      <c r="AT481" s="224" t="s">
        <v>166</v>
      </c>
      <c r="AU481" s="224" t="s">
        <v>85</v>
      </c>
      <c r="AY481" s="18" t="s">
        <v>164</v>
      </c>
      <c r="BE481" s="225">
        <f>IF(N481="základní",J481,0)</f>
        <v>0</v>
      </c>
      <c r="BF481" s="225">
        <f>IF(N481="snížená",J481,0)</f>
        <v>0</v>
      </c>
      <c r="BG481" s="225">
        <f>IF(N481="zákl. přenesená",J481,0)</f>
        <v>0</v>
      </c>
      <c r="BH481" s="225">
        <f>IF(N481="sníž. přenesená",J481,0)</f>
        <v>0</v>
      </c>
      <c r="BI481" s="225">
        <f>IF(N481="nulová",J481,0)</f>
        <v>0</v>
      </c>
      <c r="BJ481" s="18" t="s">
        <v>22</v>
      </c>
      <c r="BK481" s="225">
        <f>ROUND(I481*H481,2)</f>
        <v>0</v>
      </c>
      <c r="BL481" s="18" t="s">
        <v>745</v>
      </c>
      <c r="BM481" s="224" t="s">
        <v>1871</v>
      </c>
    </row>
    <row r="482" s="2" customFormat="1">
      <c r="A482" s="39"/>
      <c r="B482" s="40"/>
      <c r="C482" s="41"/>
      <c r="D482" s="226" t="s">
        <v>173</v>
      </c>
      <c r="E482" s="41"/>
      <c r="F482" s="227" t="s">
        <v>815</v>
      </c>
      <c r="G482" s="41"/>
      <c r="H482" s="41"/>
      <c r="I482" s="228"/>
      <c r="J482" s="41"/>
      <c r="K482" s="41"/>
      <c r="L482" s="45"/>
      <c r="M482" s="229"/>
      <c r="N482" s="230"/>
      <c r="O482" s="85"/>
      <c r="P482" s="85"/>
      <c r="Q482" s="85"/>
      <c r="R482" s="85"/>
      <c r="S482" s="85"/>
      <c r="T482" s="86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T482" s="18" t="s">
        <v>173</v>
      </c>
      <c r="AU482" s="18" t="s">
        <v>85</v>
      </c>
    </row>
    <row r="483" s="13" customFormat="1">
      <c r="A483" s="13"/>
      <c r="B483" s="231"/>
      <c r="C483" s="232"/>
      <c r="D483" s="226" t="s">
        <v>175</v>
      </c>
      <c r="E483" s="233" t="s">
        <v>20</v>
      </c>
      <c r="F483" s="234" t="s">
        <v>817</v>
      </c>
      <c r="G483" s="232"/>
      <c r="H483" s="233" t="s">
        <v>20</v>
      </c>
      <c r="I483" s="235"/>
      <c r="J483" s="232"/>
      <c r="K483" s="232"/>
      <c r="L483" s="236"/>
      <c r="M483" s="237"/>
      <c r="N483" s="238"/>
      <c r="O483" s="238"/>
      <c r="P483" s="238"/>
      <c r="Q483" s="238"/>
      <c r="R483" s="238"/>
      <c r="S483" s="238"/>
      <c r="T483" s="239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0" t="s">
        <v>175</v>
      </c>
      <c r="AU483" s="240" t="s">
        <v>85</v>
      </c>
      <c r="AV483" s="13" t="s">
        <v>22</v>
      </c>
      <c r="AW483" s="13" t="s">
        <v>39</v>
      </c>
      <c r="AX483" s="13" t="s">
        <v>77</v>
      </c>
      <c r="AY483" s="240" t="s">
        <v>164</v>
      </c>
    </row>
    <row r="484" s="14" customFormat="1">
      <c r="A484" s="14"/>
      <c r="B484" s="241"/>
      <c r="C484" s="242"/>
      <c r="D484" s="226" t="s">
        <v>175</v>
      </c>
      <c r="E484" s="243" t="s">
        <v>20</v>
      </c>
      <c r="F484" s="244" t="s">
        <v>22</v>
      </c>
      <c r="G484" s="242"/>
      <c r="H484" s="245">
        <v>1</v>
      </c>
      <c r="I484" s="246"/>
      <c r="J484" s="242"/>
      <c r="K484" s="242"/>
      <c r="L484" s="247"/>
      <c r="M484" s="248"/>
      <c r="N484" s="249"/>
      <c r="O484" s="249"/>
      <c r="P484" s="249"/>
      <c r="Q484" s="249"/>
      <c r="R484" s="249"/>
      <c r="S484" s="249"/>
      <c r="T484" s="250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51" t="s">
        <v>175</v>
      </c>
      <c r="AU484" s="251" t="s">
        <v>85</v>
      </c>
      <c r="AV484" s="14" t="s">
        <v>85</v>
      </c>
      <c r="AW484" s="14" t="s">
        <v>39</v>
      </c>
      <c r="AX484" s="14" t="s">
        <v>22</v>
      </c>
      <c r="AY484" s="251" t="s">
        <v>164</v>
      </c>
    </row>
    <row r="485" s="12" customFormat="1" ht="22.8" customHeight="1">
      <c r="A485" s="12"/>
      <c r="B485" s="197"/>
      <c r="C485" s="198"/>
      <c r="D485" s="199" t="s">
        <v>76</v>
      </c>
      <c r="E485" s="211" t="s">
        <v>818</v>
      </c>
      <c r="F485" s="211" t="s">
        <v>819</v>
      </c>
      <c r="G485" s="198"/>
      <c r="H485" s="198"/>
      <c r="I485" s="201"/>
      <c r="J485" s="212">
        <f>BK485</f>
        <v>0</v>
      </c>
      <c r="K485" s="198"/>
      <c r="L485" s="203"/>
      <c r="M485" s="204"/>
      <c r="N485" s="205"/>
      <c r="O485" s="205"/>
      <c r="P485" s="206">
        <f>SUM(P486:P492)</f>
        <v>0</v>
      </c>
      <c r="Q485" s="205"/>
      <c r="R485" s="206">
        <f>SUM(R486:R492)</f>
        <v>0</v>
      </c>
      <c r="S485" s="205"/>
      <c r="T485" s="207">
        <f>SUM(T486:T492)</f>
        <v>0</v>
      </c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R485" s="208" t="s">
        <v>200</v>
      </c>
      <c r="AT485" s="209" t="s">
        <v>76</v>
      </c>
      <c r="AU485" s="209" t="s">
        <v>22</v>
      </c>
      <c r="AY485" s="208" t="s">
        <v>164</v>
      </c>
      <c r="BK485" s="210">
        <f>SUM(BK486:BK492)</f>
        <v>0</v>
      </c>
    </row>
    <row r="486" s="2" customFormat="1" ht="14.4" customHeight="1">
      <c r="A486" s="39"/>
      <c r="B486" s="40"/>
      <c r="C486" s="213" t="s">
        <v>711</v>
      </c>
      <c r="D486" s="213" t="s">
        <v>166</v>
      </c>
      <c r="E486" s="214" t="s">
        <v>821</v>
      </c>
      <c r="F486" s="215" t="s">
        <v>822</v>
      </c>
      <c r="G486" s="216" t="s">
        <v>751</v>
      </c>
      <c r="H486" s="217">
        <v>2</v>
      </c>
      <c r="I486" s="218"/>
      <c r="J486" s="219">
        <f>ROUND(I486*H486,2)</f>
        <v>0</v>
      </c>
      <c r="K486" s="215" t="s">
        <v>170</v>
      </c>
      <c r="L486" s="45"/>
      <c r="M486" s="220" t="s">
        <v>20</v>
      </c>
      <c r="N486" s="221" t="s">
        <v>48</v>
      </c>
      <c r="O486" s="85"/>
      <c r="P486" s="222">
        <f>O486*H486</f>
        <v>0</v>
      </c>
      <c r="Q486" s="222">
        <v>0</v>
      </c>
      <c r="R486" s="222">
        <f>Q486*H486</f>
        <v>0</v>
      </c>
      <c r="S486" s="222">
        <v>0</v>
      </c>
      <c r="T486" s="223">
        <f>S486*H486</f>
        <v>0</v>
      </c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R486" s="224" t="s">
        <v>745</v>
      </c>
      <c r="AT486" s="224" t="s">
        <v>166</v>
      </c>
      <c r="AU486" s="224" t="s">
        <v>85</v>
      </c>
      <c r="AY486" s="18" t="s">
        <v>164</v>
      </c>
      <c r="BE486" s="225">
        <f>IF(N486="základní",J486,0)</f>
        <v>0</v>
      </c>
      <c r="BF486" s="225">
        <f>IF(N486="snížená",J486,0)</f>
        <v>0</v>
      </c>
      <c r="BG486" s="225">
        <f>IF(N486="zákl. přenesená",J486,0)</f>
        <v>0</v>
      </c>
      <c r="BH486" s="225">
        <f>IF(N486="sníž. přenesená",J486,0)</f>
        <v>0</v>
      </c>
      <c r="BI486" s="225">
        <f>IF(N486="nulová",J486,0)</f>
        <v>0</v>
      </c>
      <c r="BJ486" s="18" t="s">
        <v>22</v>
      </c>
      <c r="BK486" s="225">
        <f>ROUND(I486*H486,2)</f>
        <v>0</v>
      </c>
      <c r="BL486" s="18" t="s">
        <v>745</v>
      </c>
      <c r="BM486" s="224" t="s">
        <v>1872</v>
      </c>
    </row>
    <row r="487" s="2" customFormat="1">
      <c r="A487" s="39"/>
      <c r="B487" s="40"/>
      <c r="C487" s="41"/>
      <c r="D487" s="226" t="s">
        <v>173</v>
      </c>
      <c r="E487" s="41"/>
      <c r="F487" s="227" t="s">
        <v>822</v>
      </c>
      <c r="G487" s="41"/>
      <c r="H487" s="41"/>
      <c r="I487" s="228"/>
      <c r="J487" s="41"/>
      <c r="K487" s="41"/>
      <c r="L487" s="45"/>
      <c r="M487" s="229"/>
      <c r="N487" s="230"/>
      <c r="O487" s="85"/>
      <c r="P487" s="85"/>
      <c r="Q487" s="85"/>
      <c r="R487" s="85"/>
      <c r="S487" s="85"/>
      <c r="T487" s="86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T487" s="18" t="s">
        <v>173</v>
      </c>
      <c r="AU487" s="18" t="s">
        <v>85</v>
      </c>
    </row>
    <row r="488" s="13" customFormat="1">
      <c r="A488" s="13"/>
      <c r="B488" s="231"/>
      <c r="C488" s="232"/>
      <c r="D488" s="226" t="s">
        <v>175</v>
      </c>
      <c r="E488" s="233" t="s">
        <v>20</v>
      </c>
      <c r="F488" s="234" t="s">
        <v>824</v>
      </c>
      <c r="G488" s="232"/>
      <c r="H488" s="233" t="s">
        <v>20</v>
      </c>
      <c r="I488" s="235"/>
      <c r="J488" s="232"/>
      <c r="K488" s="232"/>
      <c r="L488" s="236"/>
      <c r="M488" s="237"/>
      <c r="N488" s="238"/>
      <c r="O488" s="238"/>
      <c r="P488" s="238"/>
      <c r="Q488" s="238"/>
      <c r="R488" s="238"/>
      <c r="S488" s="238"/>
      <c r="T488" s="239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240" t="s">
        <v>175</v>
      </c>
      <c r="AU488" s="240" t="s">
        <v>85</v>
      </c>
      <c r="AV488" s="13" t="s">
        <v>22</v>
      </c>
      <c r="AW488" s="13" t="s">
        <v>39</v>
      </c>
      <c r="AX488" s="13" t="s">
        <v>77</v>
      </c>
      <c r="AY488" s="240" t="s">
        <v>164</v>
      </c>
    </row>
    <row r="489" s="14" customFormat="1">
      <c r="A489" s="14"/>
      <c r="B489" s="241"/>
      <c r="C489" s="242"/>
      <c r="D489" s="226" t="s">
        <v>175</v>
      </c>
      <c r="E489" s="243" t="s">
        <v>20</v>
      </c>
      <c r="F489" s="244" t="s">
        <v>22</v>
      </c>
      <c r="G489" s="242"/>
      <c r="H489" s="245">
        <v>1</v>
      </c>
      <c r="I489" s="246"/>
      <c r="J489" s="242"/>
      <c r="K489" s="242"/>
      <c r="L489" s="247"/>
      <c r="M489" s="248"/>
      <c r="N489" s="249"/>
      <c r="O489" s="249"/>
      <c r="P489" s="249"/>
      <c r="Q489" s="249"/>
      <c r="R489" s="249"/>
      <c r="S489" s="249"/>
      <c r="T489" s="250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51" t="s">
        <v>175</v>
      </c>
      <c r="AU489" s="251" t="s">
        <v>85</v>
      </c>
      <c r="AV489" s="14" t="s">
        <v>85</v>
      </c>
      <c r="AW489" s="14" t="s">
        <v>39</v>
      </c>
      <c r="AX489" s="14" t="s">
        <v>77</v>
      </c>
      <c r="AY489" s="251" t="s">
        <v>164</v>
      </c>
    </row>
    <row r="490" s="13" customFormat="1">
      <c r="A490" s="13"/>
      <c r="B490" s="231"/>
      <c r="C490" s="232"/>
      <c r="D490" s="226" t="s">
        <v>175</v>
      </c>
      <c r="E490" s="233" t="s">
        <v>20</v>
      </c>
      <c r="F490" s="234" t="s">
        <v>825</v>
      </c>
      <c r="G490" s="232"/>
      <c r="H490" s="233" t="s">
        <v>20</v>
      </c>
      <c r="I490" s="235"/>
      <c r="J490" s="232"/>
      <c r="K490" s="232"/>
      <c r="L490" s="236"/>
      <c r="M490" s="237"/>
      <c r="N490" s="238"/>
      <c r="O490" s="238"/>
      <c r="P490" s="238"/>
      <c r="Q490" s="238"/>
      <c r="R490" s="238"/>
      <c r="S490" s="238"/>
      <c r="T490" s="239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T490" s="240" t="s">
        <v>175</v>
      </c>
      <c r="AU490" s="240" t="s">
        <v>85</v>
      </c>
      <c r="AV490" s="13" t="s">
        <v>22</v>
      </c>
      <c r="AW490" s="13" t="s">
        <v>39</v>
      </c>
      <c r="AX490" s="13" t="s">
        <v>77</v>
      </c>
      <c r="AY490" s="240" t="s">
        <v>164</v>
      </c>
    </row>
    <row r="491" s="14" customFormat="1">
      <c r="A491" s="14"/>
      <c r="B491" s="241"/>
      <c r="C491" s="242"/>
      <c r="D491" s="226" t="s">
        <v>175</v>
      </c>
      <c r="E491" s="243" t="s">
        <v>20</v>
      </c>
      <c r="F491" s="244" t="s">
        <v>22</v>
      </c>
      <c r="G491" s="242"/>
      <c r="H491" s="245">
        <v>1</v>
      </c>
      <c r="I491" s="246"/>
      <c r="J491" s="242"/>
      <c r="K491" s="242"/>
      <c r="L491" s="247"/>
      <c r="M491" s="248"/>
      <c r="N491" s="249"/>
      <c r="O491" s="249"/>
      <c r="P491" s="249"/>
      <c r="Q491" s="249"/>
      <c r="R491" s="249"/>
      <c r="S491" s="249"/>
      <c r="T491" s="250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51" t="s">
        <v>175</v>
      </c>
      <c r="AU491" s="251" t="s">
        <v>85</v>
      </c>
      <c r="AV491" s="14" t="s">
        <v>85</v>
      </c>
      <c r="AW491" s="14" t="s">
        <v>39</v>
      </c>
      <c r="AX491" s="14" t="s">
        <v>77</v>
      </c>
      <c r="AY491" s="251" t="s">
        <v>164</v>
      </c>
    </row>
    <row r="492" s="15" customFormat="1">
      <c r="A492" s="15"/>
      <c r="B492" s="252"/>
      <c r="C492" s="253"/>
      <c r="D492" s="226" t="s">
        <v>175</v>
      </c>
      <c r="E492" s="254" t="s">
        <v>20</v>
      </c>
      <c r="F492" s="255" t="s">
        <v>225</v>
      </c>
      <c r="G492" s="253"/>
      <c r="H492" s="256">
        <v>2</v>
      </c>
      <c r="I492" s="257"/>
      <c r="J492" s="253"/>
      <c r="K492" s="253"/>
      <c r="L492" s="258"/>
      <c r="M492" s="259"/>
      <c r="N492" s="260"/>
      <c r="O492" s="260"/>
      <c r="P492" s="260"/>
      <c r="Q492" s="260"/>
      <c r="R492" s="260"/>
      <c r="S492" s="260"/>
      <c r="T492" s="261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T492" s="262" t="s">
        <v>175</v>
      </c>
      <c r="AU492" s="262" t="s">
        <v>85</v>
      </c>
      <c r="AV492" s="15" t="s">
        <v>171</v>
      </c>
      <c r="AW492" s="15" t="s">
        <v>39</v>
      </c>
      <c r="AX492" s="15" t="s">
        <v>22</v>
      </c>
      <c r="AY492" s="262" t="s">
        <v>164</v>
      </c>
    </row>
    <row r="493" s="12" customFormat="1" ht="22.8" customHeight="1">
      <c r="A493" s="12"/>
      <c r="B493" s="197"/>
      <c r="C493" s="198"/>
      <c r="D493" s="199" t="s">
        <v>76</v>
      </c>
      <c r="E493" s="211" t="s">
        <v>826</v>
      </c>
      <c r="F493" s="211" t="s">
        <v>827</v>
      </c>
      <c r="G493" s="198"/>
      <c r="H493" s="198"/>
      <c r="I493" s="201"/>
      <c r="J493" s="212">
        <f>BK493</f>
        <v>0</v>
      </c>
      <c r="K493" s="198"/>
      <c r="L493" s="203"/>
      <c r="M493" s="204"/>
      <c r="N493" s="205"/>
      <c r="O493" s="205"/>
      <c r="P493" s="206">
        <f>SUM(P494:P498)</f>
        <v>0</v>
      </c>
      <c r="Q493" s="205"/>
      <c r="R493" s="206">
        <f>SUM(R494:R498)</f>
        <v>0</v>
      </c>
      <c r="S493" s="205"/>
      <c r="T493" s="207">
        <f>SUM(T494:T498)</f>
        <v>0</v>
      </c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R493" s="208" t="s">
        <v>200</v>
      </c>
      <c r="AT493" s="209" t="s">
        <v>76</v>
      </c>
      <c r="AU493" s="209" t="s">
        <v>22</v>
      </c>
      <c r="AY493" s="208" t="s">
        <v>164</v>
      </c>
      <c r="BK493" s="210">
        <f>SUM(BK494:BK498)</f>
        <v>0</v>
      </c>
    </row>
    <row r="494" s="2" customFormat="1" ht="14.4" customHeight="1">
      <c r="A494" s="39"/>
      <c r="B494" s="40"/>
      <c r="C494" s="213" t="s">
        <v>716</v>
      </c>
      <c r="D494" s="213" t="s">
        <v>166</v>
      </c>
      <c r="E494" s="214" t="s">
        <v>829</v>
      </c>
      <c r="F494" s="215" t="s">
        <v>830</v>
      </c>
      <c r="G494" s="216" t="s">
        <v>751</v>
      </c>
      <c r="H494" s="217">
        <v>1</v>
      </c>
      <c r="I494" s="218"/>
      <c r="J494" s="219">
        <f>ROUND(I494*H494,2)</f>
        <v>0</v>
      </c>
      <c r="K494" s="215" t="s">
        <v>170</v>
      </c>
      <c r="L494" s="45"/>
      <c r="M494" s="220" t="s">
        <v>20</v>
      </c>
      <c r="N494" s="221" t="s">
        <v>48</v>
      </c>
      <c r="O494" s="85"/>
      <c r="P494" s="222">
        <f>O494*H494</f>
        <v>0</v>
      </c>
      <c r="Q494" s="222">
        <v>0</v>
      </c>
      <c r="R494" s="222">
        <f>Q494*H494</f>
        <v>0</v>
      </c>
      <c r="S494" s="222">
        <v>0</v>
      </c>
      <c r="T494" s="223">
        <f>S494*H494</f>
        <v>0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24" t="s">
        <v>745</v>
      </c>
      <c r="AT494" s="224" t="s">
        <v>166</v>
      </c>
      <c r="AU494" s="224" t="s">
        <v>85</v>
      </c>
      <c r="AY494" s="18" t="s">
        <v>164</v>
      </c>
      <c r="BE494" s="225">
        <f>IF(N494="základní",J494,0)</f>
        <v>0</v>
      </c>
      <c r="BF494" s="225">
        <f>IF(N494="snížená",J494,0)</f>
        <v>0</v>
      </c>
      <c r="BG494" s="225">
        <f>IF(N494="zákl. přenesená",J494,0)</f>
        <v>0</v>
      </c>
      <c r="BH494" s="225">
        <f>IF(N494="sníž. přenesená",J494,0)</f>
        <v>0</v>
      </c>
      <c r="BI494" s="225">
        <f>IF(N494="nulová",J494,0)</f>
        <v>0</v>
      </c>
      <c r="BJ494" s="18" t="s">
        <v>22</v>
      </c>
      <c r="BK494" s="225">
        <f>ROUND(I494*H494,2)</f>
        <v>0</v>
      </c>
      <c r="BL494" s="18" t="s">
        <v>745</v>
      </c>
      <c r="BM494" s="224" t="s">
        <v>1873</v>
      </c>
    </row>
    <row r="495" s="2" customFormat="1">
      <c r="A495" s="39"/>
      <c r="B495" s="40"/>
      <c r="C495" s="41"/>
      <c r="D495" s="226" t="s">
        <v>173</v>
      </c>
      <c r="E495" s="41"/>
      <c r="F495" s="227" t="s">
        <v>830</v>
      </c>
      <c r="G495" s="41"/>
      <c r="H495" s="41"/>
      <c r="I495" s="228"/>
      <c r="J495" s="41"/>
      <c r="K495" s="41"/>
      <c r="L495" s="45"/>
      <c r="M495" s="229"/>
      <c r="N495" s="230"/>
      <c r="O495" s="85"/>
      <c r="P495" s="85"/>
      <c r="Q495" s="85"/>
      <c r="R495" s="85"/>
      <c r="S495" s="85"/>
      <c r="T495" s="86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T495" s="18" t="s">
        <v>173</v>
      </c>
      <c r="AU495" s="18" t="s">
        <v>85</v>
      </c>
    </row>
    <row r="496" s="13" customFormat="1">
      <c r="A496" s="13"/>
      <c r="B496" s="231"/>
      <c r="C496" s="232"/>
      <c r="D496" s="226" t="s">
        <v>175</v>
      </c>
      <c r="E496" s="233" t="s">
        <v>20</v>
      </c>
      <c r="F496" s="234" t="s">
        <v>832</v>
      </c>
      <c r="G496" s="232"/>
      <c r="H496" s="233" t="s">
        <v>20</v>
      </c>
      <c r="I496" s="235"/>
      <c r="J496" s="232"/>
      <c r="K496" s="232"/>
      <c r="L496" s="236"/>
      <c r="M496" s="237"/>
      <c r="N496" s="238"/>
      <c r="O496" s="238"/>
      <c r="P496" s="238"/>
      <c r="Q496" s="238"/>
      <c r="R496" s="238"/>
      <c r="S496" s="238"/>
      <c r="T496" s="239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40" t="s">
        <v>175</v>
      </c>
      <c r="AU496" s="240" t="s">
        <v>85</v>
      </c>
      <c r="AV496" s="13" t="s">
        <v>22</v>
      </c>
      <c r="AW496" s="13" t="s">
        <v>39</v>
      </c>
      <c r="AX496" s="13" t="s">
        <v>77</v>
      </c>
      <c r="AY496" s="240" t="s">
        <v>164</v>
      </c>
    </row>
    <row r="497" s="13" customFormat="1">
      <c r="A497" s="13"/>
      <c r="B497" s="231"/>
      <c r="C497" s="232"/>
      <c r="D497" s="226" t="s">
        <v>175</v>
      </c>
      <c r="E497" s="233" t="s">
        <v>20</v>
      </c>
      <c r="F497" s="234" t="s">
        <v>833</v>
      </c>
      <c r="G497" s="232"/>
      <c r="H497" s="233" t="s">
        <v>20</v>
      </c>
      <c r="I497" s="235"/>
      <c r="J497" s="232"/>
      <c r="K497" s="232"/>
      <c r="L497" s="236"/>
      <c r="M497" s="237"/>
      <c r="N497" s="238"/>
      <c r="O497" s="238"/>
      <c r="P497" s="238"/>
      <c r="Q497" s="238"/>
      <c r="R497" s="238"/>
      <c r="S497" s="238"/>
      <c r="T497" s="239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40" t="s">
        <v>175</v>
      </c>
      <c r="AU497" s="240" t="s">
        <v>85</v>
      </c>
      <c r="AV497" s="13" t="s">
        <v>22</v>
      </c>
      <c r="AW497" s="13" t="s">
        <v>39</v>
      </c>
      <c r="AX497" s="13" t="s">
        <v>77</v>
      </c>
      <c r="AY497" s="240" t="s">
        <v>164</v>
      </c>
    </row>
    <row r="498" s="14" customFormat="1">
      <c r="A498" s="14"/>
      <c r="B498" s="241"/>
      <c r="C498" s="242"/>
      <c r="D498" s="226" t="s">
        <v>175</v>
      </c>
      <c r="E498" s="243" t="s">
        <v>20</v>
      </c>
      <c r="F498" s="244" t="s">
        <v>22</v>
      </c>
      <c r="G498" s="242"/>
      <c r="H498" s="245">
        <v>1</v>
      </c>
      <c r="I498" s="246"/>
      <c r="J498" s="242"/>
      <c r="K498" s="242"/>
      <c r="L498" s="247"/>
      <c r="M498" s="273"/>
      <c r="N498" s="274"/>
      <c r="O498" s="274"/>
      <c r="P498" s="274"/>
      <c r="Q498" s="274"/>
      <c r="R498" s="274"/>
      <c r="S498" s="274"/>
      <c r="T498" s="275"/>
      <c r="U498" s="14"/>
      <c r="V498" s="14"/>
      <c r="W498" s="14"/>
      <c r="X498" s="14"/>
      <c r="Y498" s="14"/>
      <c r="Z498" s="14"/>
      <c r="AA498" s="14"/>
      <c r="AB498" s="14"/>
      <c r="AC498" s="14"/>
      <c r="AD498" s="14"/>
      <c r="AE498" s="14"/>
      <c r="AT498" s="251" t="s">
        <v>175</v>
      </c>
      <c r="AU498" s="251" t="s">
        <v>85</v>
      </c>
      <c r="AV498" s="14" t="s">
        <v>85</v>
      </c>
      <c r="AW498" s="14" t="s">
        <v>39</v>
      </c>
      <c r="AX498" s="14" t="s">
        <v>22</v>
      </c>
      <c r="AY498" s="251" t="s">
        <v>164</v>
      </c>
    </row>
    <row r="499" s="2" customFormat="1" ht="6.96" customHeight="1">
      <c r="A499" s="39"/>
      <c r="B499" s="60"/>
      <c r="C499" s="61"/>
      <c r="D499" s="61"/>
      <c r="E499" s="61"/>
      <c r="F499" s="61"/>
      <c r="G499" s="61"/>
      <c r="H499" s="61"/>
      <c r="I499" s="61"/>
      <c r="J499" s="61"/>
      <c r="K499" s="61"/>
      <c r="L499" s="45"/>
      <c r="M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</row>
  </sheetData>
  <sheetProtection sheet="1" autoFilter="0" formatColumns="0" formatRows="0" objects="1" scenarios="1" spinCount="100000" saltValue="Rn31l5W5mPrZjrjfwu0MY3qteLHGTXzS5H3+RMS+nPuLuETy/TfuXQWrhiWljTEZ7oL1doJ7fIg91zopkTtIJw==" hashValue="9E6JIgixnWeydKi7NuBffdoBI7drara4UBEQScg3d6mVgV+0yy4BMVFr3L0BSlr7NzTGw8LcYQ94QhMnyoY2ow==" algorithmName="SHA-512" password="CC35"/>
  <autoFilter ref="C100:K49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9:H89"/>
    <mergeCell ref="E91:H91"/>
    <mergeCell ref="E93:H9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111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85</v>
      </c>
    </row>
    <row r="4" s="1" customFormat="1" ht="24.96" customHeight="1">
      <c r="B4" s="21"/>
      <c r="D4" s="141" t="s">
        <v>121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Realizace SZ KoPÚ v k.ú. Velké Albrechtice - 1. etapa</v>
      </c>
      <c r="F7" s="143"/>
      <c r="G7" s="143"/>
      <c r="H7" s="143"/>
      <c r="L7" s="21"/>
    </row>
    <row r="8" s="1" customFormat="1" ht="12" customHeight="1">
      <c r="B8" s="21"/>
      <c r="D8" s="143" t="s">
        <v>122</v>
      </c>
      <c r="L8" s="21"/>
    </row>
    <row r="9" s="2" customFormat="1" ht="16.5" customHeight="1">
      <c r="A9" s="39"/>
      <c r="B9" s="45"/>
      <c r="C9" s="39"/>
      <c r="D9" s="39"/>
      <c r="E9" s="144" t="s">
        <v>1874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124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1875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19</v>
      </c>
      <c r="E13" s="39"/>
      <c r="F13" s="134" t="s">
        <v>20</v>
      </c>
      <c r="G13" s="39"/>
      <c r="H13" s="39"/>
      <c r="I13" s="143" t="s">
        <v>21</v>
      </c>
      <c r="J13" s="134" t="s">
        <v>20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23</v>
      </c>
      <c r="E14" s="39"/>
      <c r="F14" s="134" t="s">
        <v>24</v>
      </c>
      <c r="G14" s="39"/>
      <c r="H14" s="39"/>
      <c r="I14" s="143" t="s">
        <v>25</v>
      </c>
      <c r="J14" s="147" t="str">
        <f>'Rekapitulace stavby'!AN8</f>
        <v>27. 1. 2021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29</v>
      </c>
      <c r="E16" s="39"/>
      <c r="F16" s="39"/>
      <c r="G16" s="39"/>
      <c r="H16" s="39"/>
      <c r="I16" s="143" t="s">
        <v>30</v>
      </c>
      <c r="J16" s="134" t="s">
        <v>20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">
        <v>31</v>
      </c>
      <c r="F17" s="39"/>
      <c r="G17" s="39"/>
      <c r="H17" s="39"/>
      <c r="I17" s="143" t="s">
        <v>32</v>
      </c>
      <c r="J17" s="134" t="s">
        <v>20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33</v>
      </c>
      <c r="E19" s="39"/>
      <c r="F19" s="39"/>
      <c r="G19" s="39"/>
      <c r="H19" s="39"/>
      <c r="I19" s="143" t="s">
        <v>30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32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35</v>
      </c>
      <c r="E22" s="39"/>
      <c r="F22" s="39"/>
      <c r="G22" s="39"/>
      <c r="H22" s="39"/>
      <c r="I22" s="143" t="s">
        <v>30</v>
      </c>
      <c r="J22" s="134" t="s">
        <v>36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">
        <v>1876</v>
      </c>
      <c r="F23" s="39"/>
      <c r="G23" s="39"/>
      <c r="H23" s="39"/>
      <c r="I23" s="143" t="s">
        <v>32</v>
      </c>
      <c r="J23" s="134" t="s">
        <v>38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40</v>
      </c>
      <c r="E25" s="39"/>
      <c r="F25" s="39"/>
      <c r="G25" s="39"/>
      <c r="H25" s="39"/>
      <c r="I25" s="143" t="s">
        <v>30</v>
      </c>
      <c r="J25" s="134" t="s">
        <v>20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">
        <v>1877</v>
      </c>
      <c r="F26" s="39"/>
      <c r="G26" s="39"/>
      <c r="H26" s="39"/>
      <c r="I26" s="143" t="s">
        <v>32</v>
      </c>
      <c r="J26" s="134" t="s">
        <v>20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41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48"/>
      <c r="B29" s="149"/>
      <c r="C29" s="148"/>
      <c r="D29" s="148"/>
      <c r="E29" s="150" t="s">
        <v>20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43</v>
      </c>
      <c r="E32" s="39"/>
      <c r="F32" s="39"/>
      <c r="G32" s="39"/>
      <c r="H32" s="39"/>
      <c r="I32" s="39"/>
      <c r="J32" s="154">
        <f>ROUND(J93,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45</v>
      </c>
      <c r="G34" s="39"/>
      <c r="H34" s="39"/>
      <c r="I34" s="155" t="s">
        <v>44</v>
      </c>
      <c r="J34" s="155" t="s">
        <v>46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47</v>
      </c>
      <c r="E35" s="143" t="s">
        <v>48</v>
      </c>
      <c r="F35" s="157">
        <f>ROUND((SUM(BE93:BE228)),  2)</f>
        <v>0</v>
      </c>
      <c r="G35" s="39"/>
      <c r="H35" s="39"/>
      <c r="I35" s="158">
        <v>0.20999999999999999</v>
      </c>
      <c r="J35" s="157">
        <f>ROUND(((SUM(BE93:BE228))*I35),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49</v>
      </c>
      <c r="F36" s="157">
        <f>ROUND((SUM(BF93:BF228)),  2)</f>
        <v>0</v>
      </c>
      <c r="G36" s="39"/>
      <c r="H36" s="39"/>
      <c r="I36" s="158">
        <v>0.14999999999999999</v>
      </c>
      <c r="J36" s="157">
        <f>ROUND(((SUM(BF93:BF228))*I36),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50</v>
      </c>
      <c r="F37" s="157">
        <f>ROUND((SUM(BG93:BG228)),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51</v>
      </c>
      <c r="F38" s="157">
        <f>ROUND((SUM(BH93:BH228)),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52</v>
      </c>
      <c r="F39" s="157">
        <f>ROUND((SUM(BI93:BI228)),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53</v>
      </c>
      <c r="E41" s="161"/>
      <c r="F41" s="161"/>
      <c r="G41" s="162" t="s">
        <v>54</v>
      </c>
      <c r="H41" s="163" t="s">
        <v>55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127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170" t="str">
        <f>E7</f>
        <v>Realizace SZ KoPÚ v k.ú. Velké Albrechtice - 1. etapa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122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1874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124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SO 03/1 - Výsadba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23</v>
      </c>
      <c r="D56" s="41"/>
      <c r="E56" s="41"/>
      <c r="F56" s="28" t="str">
        <f>F14</f>
        <v>k.ú. Velké Albrechtice</v>
      </c>
      <c r="G56" s="41"/>
      <c r="H56" s="41"/>
      <c r="I56" s="33" t="s">
        <v>25</v>
      </c>
      <c r="J56" s="73" t="str">
        <f>IF(J14="","",J14)</f>
        <v>27. 1. 2021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40.05" customHeight="1">
      <c r="A58" s="39"/>
      <c r="B58" s="40"/>
      <c r="C58" s="33" t="s">
        <v>29</v>
      </c>
      <c r="D58" s="41"/>
      <c r="E58" s="41"/>
      <c r="F58" s="28" t="str">
        <f>E17</f>
        <v>SPÚ, Pobočka Nový Jičín</v>
      </c>
      <c r="G58" s="41"/>
      <c r="H58" s="41"/>
      <c r="I58" s="33" t="s">
        <v>35</v>
      </c>
      <c r="J58" s="37" t="str">
        <f>E23</f>
        <v>Hanousek s.r.o., Barákova 41, 796 01 Prostějov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5.65" customHeight="1">
      <c r="A59" s="39"/>
      <c r="B59" s="40"/>
      <c r="C59" s="33" t="s">
        <v>33</v>
      </c>
      <c r="D59" s="41"/>
      <c r="E59" s="41"/>
      <c r="F59" s="28" t="str">
        <f>IF(E20="","",E20)</f>
        <v>Vyplň údaj</v>
      </c>
      <c r="G59" s="41"/>
      <c r="H59" s="41"/>
      <c r="I59" s="33" t="s">
        <v>40</v>
      </c>
      <c r="J59" s="37" t="str">
        <f>E26</f>
        <v>Ing. Michaela Hanousková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128</v>
      </c>
      <c r="D61" s="172"/>
      <c r="E61" s="172"/>
      <c r="F61" s="172"/>
      <c r="G61" s="172"/>
      <c r="H61" s="172"/>
      <c r="I61" s="172"/>
      <c r="J61" s="173" t="s">
        <v>129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75</v>
      </c>
      <c r="D63" s="41"/>
      <c r="E63" s="41"/>
      <c r="F63" s="41"/>
      <c r="G63" s="41"/>
      <c r="H63" s="41"/>
      <c r="I63" s="41"/>
      <c r="J63" s="103">
        <f>J93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130</v>
      </c>
    </row>
    <row r="64" s="9" customFormat="1" ht="24.96" customHeight="1">
      <c r="A64" s="9"/>
      <c r="B64" s="175"/>
      <c r="C64" s="176"/>
      <c r="D64" s="177" t="s">
        <v>131</v>
      </c>
      <c r="E64" s="178"/>
      <c r="F64" s="178"/>
      <c r="G64" s="178"/>
      <c r="H64" s="178"/>
      <c r="I64" s="178"/>
      <c r="J64" s="179">
        <f>J94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1"/>
      <c r="C65" s="126"/>
      <c r="D65" s="182" t="s">
        <v>132</v>
      </c>
      <c r="E65" s="183"/>
      <c r="F65" s="183"/>
      <c r="G65" s="183"/>
      <c r="H65" s="183"/>
      <c r="I65" s="183"/>
      <c r="J65" s="184">
        <f>J95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1"/>
      <c r="C66" s="126"/>
      <c r="D66" s="182" t="s">
        <v>140</v>
      </c>
      <c r="E66" s="183"/>
      <c r="F66" s="183"/>
      <c r="G66" s="183"/>
      <c r="H66" s="183"/>
      <c r="I66" s="183"/>
      <c r="J66" s="184">
        <f>J176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9" customFormat="1" ht="24.96" customHeight="1">
      <c r="A67" s="9"/>
      <c r="B67" s="175"/>
      <c r="C67" s="176"/>
      <c r="D67" s="177" t="s">
        <v>143</v>
      </c>
      <c r="E67" s="178"/>
      <c r="F67" s="178"/>
      <c r="G67" s="178"/>
      <c r="H67" s="178"/>
      <c r="I67" s="178"/>
      <c r="J67" s="179">
        <f>J179</f>
        <v>0</v>
      </c>
      <c r="K67" s="176"/>
      <c r="L67" s="180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10" customFormat="1" ht="19.92" customHeight="1">
      <c r="A68" s="10"/>
      <c r="B68" s="181"/>
      <c r="C68" s="126"/>
      <c r="D68" s="182" t="s">
        <v>144</v>
      </c>
      <c r="E68" s="183"/>
      <c r="F68" s="183"/>
      <c r="G68" s="183"/>
      <c r="H68" s="183"/>
      <c r="I68" s="183"/>
      <c r="J68" s="184">
        <f>J180</f>
        <v>0</v>
      </c>
      <c r="K68" s="126"/>
      <c r="L68" s="18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81"/>
      <c r="C69" s="126"/>
      <c r="D69" s="182" t="s">
        <v>145</v>
      </c>
      <c r="E69" s="183"/>
      <c r="F69" s="183"/>
      <c r="G69" s="183"/>
      <c r="H69" s="183"/>
      <c r="I69" s="183"/>
      <c r="J69" s="184">
        <f>J202</f>
        <v>0</v>
      </c>
      <c r="K69" s="126"/>
      <c r="L69" s="18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81"/>
      <c r="C70" s="126"/>
      <c r="D70" s="182" t="s">
        <v>146</v>
      </c>
      <c r="E70" s="183"/>
      <c r="F70" s="183"/>
      <c r="G70" s="183"/>
      <c r="H70" s="183"/>
      <c r="I70" s="183"/>
      <c r="J70" s="184">
        <f>J212</f>
        <v>0</v>
      </c>
      <c r="K70" s="126"/>
      <c r="L70" s="18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81"/>
      <c r="C71" s="126"/>
      <c r="D71" s="182" t="s">
        <v>147</v>
      </c>
      <c r="E71" s="183"/>
      <c r="F71" s="183"/>
      <c r="G71" s="183"/>
      <c r="H71" s="183"/>
      <c r="I71" s="183"/>
      <c r="J71" s="184">
        <f>J221</f>
        <v>0</v>
      </c>
      <c r="K71" s="126"/>
      <c r="L71" s="18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2" customFormat="1" ht="21.84" customHeight="1">
      <c r="A72" s="39"/>
      <c r="B72" s="40"/>
      <c r="C72" s="41"/>
      <c r="D72" s="41"/>
      <c r="E72" s="41"/>
      <c r="F72" s="41"/>
      <c r="G72" s="41"/>
      <c r="H72" s="41"/>
      <c r="I72" s="41"/>
      <c r="J72" s="41"/>
      <c r="K72" s="41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="2" customFormat="1" ht="6.96" customHeight="1">
      <c r="A77" s="3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14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24.96" customHeight="1">
      <c r="A78" s="39"/>
      <c r="B78" s="40"/>
      <c r="C78" s="24" t="s">
        <v>149</v>
      </c>
      <c r="D78" s="41"/>
      <c r="E78" s="41"/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16</v>
      </c>
      <c r="D80" s="41"/>
      <c r="E80" s="41"/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6.5" customHeight="1">
      <c r="A81" s="39"/>
      <c r="B81" s="40"/>
      <c r="C81" s="41"/>
      <c r="D81" s="41"/>
      <c r="E81" s="170" t="str">
        <f>E7</f>
        <v>Realizace SZ KoPÚ v k.ú. Velké Albrechtice - 1. etapa</v>
      </c>
      <c r="F81" s="33"/>
      <c r="G81" s="33"/>
      <c r="H81" s="33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1" customFormat="1" ht="12" customHeight="1">
      <c r="B82" s="22"/>
      <c r="C82" s="33" t="s">
        <v>122</v>
      </c>
      <c r="D82" s="23"/>
      <c r="E82" s="23"/>
      <c r="F82" s="23"/>
      <c r="G82" s="23"/>
      <c r="H82" s="23"/>
      <c r="I82" s="23"/>
      <c r="J82" s="23"/>
      <c r="K82" s="23"/>
      <c r="L82" s="21"/>
    </row>
    <row r="83" s="2" customFormat="1" ht="16.5" customHeight="1">
      <c r="A83" s="39"/>
      <c r="B83" s="40"/>
      <c r="C83" s="41"/>
      <c r="D83" s="41"/>
      <c r="E83" s="170" t="s">
        <v>1874</v>
      </c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2" customHeight="1">
      <c r="A84" s="39"/>
      <c r="B84" s="40"/>
      <c r="C84" s="33" t="s">
        <v>124</v>
      </c>
      <c r="D84" s="41"/>
      <c r="E84" s="41"/>
      <c r="F84" s="41"/>
      <c r="G84" s="41"/>
      <c r="H84" s="41"/>
      <c r="I84" s="41"/>
      <c r="J84" s="41"/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6.5" customHeight="1">
      <c r="A85" s="39"/>
      <c r="B85" s="40"/>
      <c r="C85" s="41"/>
      <c r="D85" s="41"/>
      <c r="E85" s="70" t="str">
        <f>E11</f>
        <v>SO 03/1 - Výsadba</v>
      </c>
      <c r="F85" s="41"/>
      <c r="G85" s="41"/>
      <c r="H85" s="41"/>
      <c r="I85" s="41"/>
      <c r="J85" s="41"/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6.96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2" customFormat="1" ht="12" customHeight="1">
      <c r="A87" s="39"/>
      <c r="B87" s="40"/>
      <c r="C87" s="33" t="s">
        <v>23</v>
      </c>
      <c r="D87" s="41"/>
      <c r="E87" s="41"/>
      <c r="F87" s="28" t="str">
        <f>F14</f>
        <v>k.ú. Velké Albrechtice</v>
      </c>
      <c r="G87" s="41"/>
      <c r="H87" s="41"/>
      <c r="I87" s="33" t="s">
        <v>25</v>
      </c>
      <c r="J87" s="73" t="str">
        <f>IF(J14="","",J14)</f>
        <v>27. 1. 2021</v>
      </c>
      <c r="K87" s="41"/>
      <c r="L87" s="145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="2" customFormat="1" ht="6.96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145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="2" customFormat="1" ht="40.05" customHeight="1">
      <c r="A89" s="39"/>
      <c r="B89" s="40"/>
      <c r="C89" s="33" t="s">
        <v>29</v>
      </c>
      <c r="D89" s="41"/>
      <c r="E89" s="41"/>
      <c r="F89" s="28" t="str">
        <f>E17</f>
        <v>SPÚ, Pobočka Nový Jičín</v>
      </c>
      <c r="G89" s="41"/>
      <c r="H89" s="41"/>
      <c r="I89" s="33" t="s">
        <v>35</v>
      </c>
      <c r="J89" s="37" t="str">
        <f>E23</f>
        <v>Hanousek s.r.o., Barákova 41, 796 01 Prostějov</v>
      </c>
      <c r="K89" s="41"/>
      <c r="L89" s="145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="2" customFormat="1" ht="25.65" customHeight="1">
      <c r="A90" s="39"/>
      <c r="B90" s="40"/>
      <c r="C90" s="33" t="s">
        <v>33</v>
      </c>
      <c r="D90" s="41"/>
      <c r="E90" s="41"/>
      <c r="F90" s="28" t="str">
        <f>IF(E20="","",E20)</f>
        <v>Vyplň údaj</v>
      </c>
      <c r="G90" s="41"/>
      <c r="H90" s="41"/>
      <c r="I90" s="33" t="s">
        <v>40</v>
      </c>
      <c r="J90" s="37" t="str">
        <f>E26</f>
        <v>Ing. Michaela Hanousková</v>
      </c>
      <c r="K90" s="41"/>
      <c r="L90" s="145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="2" customFormat="1" ht="10.32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145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="11" customFormat="1" ht="29.28" customHeight="1">
      <c r="A92" s="186"/>
      <c r="B92" s="187"/>
      <c r="C92" s="188" t="s">
        <v>150</v>
      </c>
      <c r="D92" s="189" t="s">
        <v>62</v>
      </c>
      <c r="E92" s="189" t="s">
        <v>58</v>
      </c>
      <c r="F92" s="189" t="s">
        <v>59</v>
      </c>
      <c r="G92" s="189" t="s">
        <v>151</v>
      </c>
      <c r="H92" s="189" t="s">
        <v>152</v>
      </c>
      <c r="I92" s="189" t="s">
        <v>153</v>
      </c>
      <c r="J92" s="189" t="s">
        <v>129</v>
      </c>
      <c r="K92" s="190" t="s">
        <v>154</v>
      </c>
      <c r="L92" s="191"/>
      <c r="M92" s="93" t="s">
        <v>20</v>
      </c>
      <c r="N92" s="94" t="s">
        <v>47</v>
      </c>
      <c r="O92" s="94" t="s">
        <v>155</v>
      </c>
      <c r="P92" s="94" t="s">
        <v>156</v>
      </c>
      <c r="Q92" s="94" t="s">
        <v>157</v>
      </c>
      <c r="R92" s="94" t="s">
        <v>158</v>
      </c>
      <c r="S92" s="94" t="s">
        <v>159</v>
      </c>
      <c r="T92" s="95" t="s">
        <v>160</v>
      </c>
      <c r="U92" s="186"/>
      <c r="V92" s="186"/>
      <c r="W92" s="186"/>
      <c r="X92" s="186"/>
      <c r="Y92" s="186"/>
      <c r="Z92" s="186"/>
      <c r="AA92" s="186"/>
      <c r="AB92" s="186"/>
      <c r="AC92" s="186"/>
      <c r="AD92" s="186"/>
      <c r="AE92" s="186"/>
    </row>
    <row r="93" s="2" customFormat="1" ht="22.8" customHeight="1">
      <c r="A93" s="39"/>
      <c r="B93" s="40"/>
      <c r="C93" s="100" t="s">
        <v>161</v>
      </c>
      <c r="D93" s="41"/>
      <c r="E93" s="41"/>
      <c r="F93" s="41"/>
      <c r="G93" s="41"/>
      <c r="H93" s="41"/>
      <c r="I93" s="41"/>
      <c r="J93" s="192">
        <f>BK93</f>
        <v>0</v>
      </c>
      <c r="K93" s="41"/>
      <c r="L93" s="45"/>
      <c r="M93" s="96"/>
      <c r="N93" s="193"/>
      <c r="O93" s="97"/>
      <c r="P93" s="194">
        <f>P94+P179</f>
        <v>0</v>
      </c>
      <c r="Q93" s="97"/>
      <c r="R93" s="194">
        <f>R94+R179</f>
        <v>27.361719999999998</v>
      </c>
      <c r="S93" s="97"/>
      <c r="T93" s="195">
        <f>T94+T179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76</v>
      </c>
      <c r="AU93" s="18" t="s">
        <v>130</v>
      </c>
      <c r="BK93" s="196">
        <f>BK94+BK179</f>
        <v>0</v>
      </c>
    </row>
    <row r="94" s="12" customFormat="1" ht="25.92" customHeight="1">
      <c r="A94" s="12"/>
      <c r="B94" s="197"/>
      <c r="C94" s="198"/>
      <c r="D94" s="199" t="s">
        <v>76</v>
      </c>
      <c r="E94" s="200" t="s">
        <v>162</v>
      </c>
      <c r="F94" s="200" t="s">
        <v>163</v>
      </c>
      <c r="G94" s="198"/>
      <c r="H94" s="198"/>
      <c r="I94" s="201"/>
      <c r="J94" s="202">
        <f>BK94</f>
        <v>0</v>
      </c>
      <c r="K94" s="198"/>
      <c r="L94" s="203"/>
      <c r="M94" s="204"/>
      <c r="N94" s="205"/>
      <c r="O94" s="205"/>
      <c r="P94" s="206">
        <f>P95+P176</f>
        <v>0</v>
      </c>
      <c r="Q94" s="205"/>
      <c r="R94" s="206">
        <f>R95+R176</f>
        <v>27.361719999999998</v>
      </c>
      <c r="S94" s="205"/>
      <c r="T94" s="207">
        <f>T95+T176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208" t="s">
        <v>22</v>
      </c>
      <c r="AT94" s="209" t="s">
        <v>76</v>
      </c>
      <c r="AU94" s="209" t="s">
        <v>77</v>
      </c>
      <c r="AY94" s="208" t="s">
        <v>164</v>
      </c>
      <c r="BK94" s="210">
        <f>BK95+BK176</f>
        <v>0</v>
      </c>
    </row>
    <row r="95" s="12" customFormat="1" ht="22.8" customHeight="1">
      <c r="A95" s="12"/>
      <c r="B95" s="197"/>
      <c r="C95" s="198"/>
      <c r="D95" s="199" t="s">
        <v>76</v>
      </c>
      <c r="E95" s="211" t="s">
        <v>22</v>
      </c>
      <c r="F95" s="211" t="s">
        <v>165</v>
      </c>
      <c r="G95" s="198"/>
      <c r="H95" s="198"/>
      <c r="I95" s="201"/>
      <c r="J95" s="212">
        <f>BK95</f>
        <v>0</v>
      </c>
      <c r="K95" s="198"/>
      <c r="L95" s="203"/>
      <c r="M95" s="204"/>
      <c r="N95" s="205"/>
      <c r="O95" s="205"/>
      <c r="P95" s="206">
        <f>SUM(P96:P175)</f>
        <v>0</v>
      </c>
      <c r="Q95" s="205"/>
      <c r="R95" s="206">
        <f>SUM(R96:R175)</f>
        <v>27.361719999999998</v>
      </c>
      <c r="S95" s="205"/>
      <c r="T95" s="207">
        <f>SUM(T96:T175)</f>
        <v>0</v>
      </c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R95" s="208" t="s">
        <v>22</v>
      </c>
      <c r="AT95" s="209" t="s">
        <v>76</v>
      </c>
      <c r="AU95" s="209" t="s">
        <v>22</v>
      </c>
      <c r="AY95" s="208" t="s">
        <v>164</v>
      </c>
      <c r="BK95" s="210">
        <f>SUM(BK96:BK175)</f>
        <v>0</v>
      </c>
    </row>
    <row r="96" s="2" customFormat="1" ht="14.4" customHeight="1">
      <c r="A96" s="39"/>
      <c r="B96" s="40"/>
      <c r="C96" s="213" t="s">
        <v>22</v>
      </c>
      <c r="D96" s="213" t="s">
        <v>166</v>
      </c>
      <c r="E96" s="214" t="s">
        <v>1878</v>
      </c>
      <c r="F96" s="215" t="s">
        <v>1879</v>
      </c>
      <c r="G96" s="216" t="s">
        <v>1880</v>
      </c>
      <c r="H96" s="217">
        <v>0.27900000000000003</v>
      </c>
      <c r="I96" s="218"/>
      <c r="J96" s="219">
        <f>ROUND(I96*H96,2)</f>
        <v>0</v>
      </c>
      <c r="K96" s="215" t="s">
        <v>170</v>
      </c>
      <c r="L96" s="45"/>
      <c r="M96" s="220" t="s">
        <v>20</v>
      </c>
      <c r="N96" s="221" t="s">
        <v>48</v>
      </c>
      <c r="O96" s="85"/>
      <c r="P96" s="222">
        <f>O96*H96</f>
        <v>0</v>
      </c>
      <c r="Q96" s="222">
        <v>0</v>
      </c>
      <c r="R96" s="222">
        <f>Q96*H96</f>
        <v>0</v>
      </c>
      <c r="S96" s="222">
        <v>0</v>
      </c>
      <c r="T96" s="223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4" t="s">
        <v>171</v>
      </c>
      <c r="AT96" s="224" t="s">
        <v>166</v>
      </c>
      <c r="AU96" s="224" t="s">
        <v>85</v>
      </c>
      <c r="AY96" s="18" t="s">
        <v>164</v>
      </c>
      <c r="BE96" s="225">
        <f>IF(N96="základní",J96,0)</f>
        <v>0</v>
      </c>
      <c r="BF96" s="225">
        <f>IF(N96="snížená",J96,0)</f>
        <v>0</v>
      </c>
      <c r="BG96" s="225">
        <f>IF(N96="zákl. přenesená",J96,0)</f>
        <v>0</v>
      </c>
      <c r="BH96" s="225">
        <f>IF(N96="sníž. přenesená",J96,0)</f>
        <v>0</v>
      </c>
      <c r="BI96" s="225">
        <f>IF(N96="nulová",J96,0)</f>
        <v>0</v>
      </c>
      <c r="BJ96" s="18" t="s">
        <v>22</v>
      </c>
      <c r="BK96" s="225">
        <f>ROUND(I96*H96,2)</f>
        <v>0</v>
      </c>
      <c r="BL96" s="18" t="s">
        <v>171</v>
      </c>
      <c r="BM96" s="224" t="s">
        <v>1881</v>
      </c>
    </row>
    <row r="97" s="2" customFormat="1">
      <c r="A97" s="39"/>
      <c r="B97" s="40"/>
      <c r="C97" s="41"/>
      <c r="D97" s="226" t="s">
        <v>173</v>
      </c>
      <c r="E97" s="41"/>
      <c r="F97" s="227" t="s">
        <v>1882</v>
      </c>
      <c r="G97" s="41"/>
      <c r="H97" s="41"/>
      <c r="I97" s="228"/>
      <c r="J97" s="41"/>
      <c r="K97" s="41"/>
      <c r="L97" s="45"/>
      <c r="M97" s="229"/>
      <c r="N97" s="230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173</v>
      </c>
      <c r="AU97" s="18" t="s">
        <v>85</v>
      </c>
    </row>
    <row r="98" s="2" customFormat="1" ht="14.4" customHeight="1">
      <c r="A98" s="39"/>
      <c r="B98" s="40"/>
      <c r="C98" s="213" t="s">
        <v>85</v>
      </c>
      <c r="D98" s="213" t="s">
        <v>166</v>
      </c>
      <c r="E98" s="214" t="s">
        <v>586</v>
      </c>
      <c r="F98" s="215" t="s">
        <v>1883</v>
      </c>
      <c r="G98" s="216" t="s">
        <v>401</v>
      </c>
      <c r="H98" s="217">
        <v>172</v>
      </c>
      <c r="I98" s="218"/>
      <c r="J98" s="219">
        <f>ROUND(I98*H98,2)</f>
        <v>0</v>
      </c>
      <c r="K98" s="215" t="s">
        <v>20</v>
      </c>
      <c r="L98" s="45"/>
      <c r="M98" s="220" t="s">
        <v>20</v>
      </c>
      <c r="N98" s="221" t="s">
        <v>48</v>
      </c>
      <c r="O98" s="85"/>
      <c r="P98" s="222">
        <f>O98*H98</f>
        <v>0</v>
      </c>
      <c r="Q98" s="222">
        <v>0</v>
      </c>
      <c r="R98" s="222">
        <f>Q98*H98</f>
        <v>0</v>
      </c>
      <c r="S98" s="222">
        <v>0</v>
      </c>
      <c r="T98" s="223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4" t="s">
        <v>171</v>
      </c>
      <c r="AT98" s="224" t="s">
        <v>166</v>
      </c>
      <c r="AU98" s="224" t="s">
        <v>85</v>
      </c>
      <c r="AY98" s="18" t="s">
        <v>164</v>
      </c>
      <c r="BE98" s="225">
        <f>IF(N98="základní",J98,0)</f>
        <v>0</v>
      </c>
      <c r="BF98" s="225">
        <f>IF(N98="snížená",J98,0)</f>
        <v>0</v>
      </c>
      <c r="BG98" s="225">
        <f>IF(N98="zákl. přenesená",J98,0)</f>
        <v>0</v>
      </c>
      <c r="BH98" s="225">
        <f>IF(N98="sníž. přenesená",J98,0)</f>
        <v>0</v>
      </c>
      <c r="BI98" s="225">
        <f>IF(N98="nulová",J98,0)</f>
        <v>0</v>
      </c>
      <c r="BJ98" s="18" t="s">
        <v>22</v>
      </c>
      <c r="BK98" s="225">
        <f>ROUND(I98*H98,2)</f>
        <v>0</v>
      </c>
      <c r="BL98" s="18" t="s">
        <v>171</v>
      </c>
      <c r="BM98" s="224" t="s">
        <v>1884</v>
      </c>
    </row>
    <row r="99" s="2" customFormat="1">
      <c r="A99" s="39"/>
      <c r="B99" s="40"/>
      <c r="C99" s="41"/>
      <c r="D99" s="226" t="s">
        <v>173</v>
      </c>
      <c r="E99" s="41"/>
      <c r="F99" s="227" t="s">
        <v>1883</v>
      </c>
      <c r="G99" s="41"/>
      <c r="H99" s="41"/>
      <c r="I99" s="228"/>
      <c r="J99" s="41"/>
      <c r="K99" s="41"/>
      <c r="L99" s="45"/>
      <c r="M99" s="229"/>
      <c r="N99" s="230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173</v>
      </c>
      <c r="AU99" s="18" t="s">
        <v>85</v>
      </c>
    </row>
    <row r="100" s="2" customFormat="1">
      <c r="A100" s="39"/>
      <c r="B100" s="40"/>
      <c r="C100" s="41"/>
      <c r="D100" s="226" t="s">
        <v>1885</v>
      </c>
      <c r="E100" s="41"/>
      <c r="F100" s="276" t="s">
        <v>1886</v>
      </c>
      <c r="G100" s="41"/>
      <c r="H100" s="41"/>
      <c r="I100" s="228"/>
      <c r="J100" s="41"/>
      <c r="K100" s="41"/>
      <c r="L100" s="45"/>
      <c r="M100" s="229"/>
      <c r="N100" s="230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1885</v>
      </c>
      <c r="AU100" s="18" t="s">
        <v>85</v>
      </c>
    </row>
    <row r="101" s="2" customFormat="1" ht="14.4" customHeight="1">
      <c r="A101" s="39"/>
      <c r="B101" s="40"/>
      <c r="C101" s="213" t="s">
        <v>186</v>
      </c>
      <c r="D101" s="213" t="s">
        <v>166</v>
      </c>
      <c r="E101" s="214" t="s">
        <v>336</v>
      </c>
      <c r="F101" s="215" t="s">
        <v>337</v>
      </c>
      <c r="G101" s="216" t="s">
        <v>169</v>
      </c>
      <c r="H101" s="217">
        <v>2785</v>
      </c>
      <c r="I101" s="218"/>
      <c r="J101" s="219">
        <f>ROUND(I101*H101,2)</f>
        <v>0</v>
      </c>
      <c r="K101" s="215" t="s">
        <v>170</v>
      </c>
      <c r="L101" s="45"/>
      <c r="M101" s="220" t="s">
        <v>20</v>
      </c>
      <c r="N101" s="221" t="s">
        <v>48</v>
      </c>
      <c r="O101" s="85"/>
      <c r="P101" s="222">
        <f>O101*H101</f>
        <v>0</v>
      </c>
      <c r="Q101" s="222">
        <v>0</v>
      </c>
      <c r="R101" s="222">
        <f>Q101*H101</f>
        <v>0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171</v>
      </c>
      <c r="AT101" s="224" t="s">
        <v>166</v>
      </c>
      <c r="AU101" s="224" t="s">
        <v>85</v>
      </c>
      <c r="AY101" s="18" t="s">
        <v>164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22</v>
      </c>
      <c r="BK101" s="225">
        <f>ROUND(I101*H101,2)</f>
        <v>0</v>
      </c>
      <c r="BL101" s="18" t="s">
        <v>171</v>
      </c>
      <c r="BM101" s="224" t="s">
        <v>1887</v>
      </c>
    </row>
    <row r="102" s="2" customFormat="1">
      <c r="A102" s="39"/>
      <c r="B102" s="40"/>
      <c r="C102" s="41"/>
      <c r="D102" s="226" t="s">
        <v>173</v>
      </c>
      <c r="E102" s="41"/>
      <c r="F102" s="227" t="s">
        <v>339</v>
      </c>
      <c r="G102" s="41"/>
      <c r="H102" s="41"/>
      <c r="I102" s="228"/>
      <c r="J102" s="41"/>
      <c r="K102" s="41"/>
      <c r="L102" s="45"/>
      <c r="M102" s="229"/>
      <c r="N102" s="23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173</v>
      </c>
      <c r="AU102" s="18" t="s">
        <v>85</v>
      </c>
    </row>
    <row r="103" s="2" customFormat="1" ht="14.4" customHeight="1">
      <c r="A103" s="39"/>
      <c r="B103" s="40"/>
      <c r="C103" s="263" t="s">
        <v>171</v>
      </c>
      <c r="D103" s="263" t="s">
        <v>270</v>
      </c>
      <c r="E103" s="264" t="s">
        <v>352</v>
      </c>
      <c r="F103" s="265" t="s">
        <v>353</v>
      </c>
      <c r="G103" s="266" t="s">
        <v>354</v>
      </c>
      <c r="H103" s="267">
        <v>28</v>
      </c>
      <c r="I103" s="268"/>
      <c r="J103" s="269">
        <f>ROUND(I103*H103,2)</f>
        <v>0</v>
      </c>
      <c r="K103" s="265" t="s">
        <v>170</v>
      </c>
      <c r="L103" s="270"/>
      <c r="M103" s="271" t="s">
        <v>20</v>
      </c>
      <c r="N103" s="272" t="s">
        <v>48</v>
      </c>
      <c r="O103" s="85"/>
      <c r="P103" s="222">
        <f>O103*H103</f>
        <v>0</v>
      </c>
      <c r="Q103" s="222">
        <v>0.001</v>
      </c>
      <c r="R103" s="222">
        <f>Q103*H103</f>
        <v>0.028000000000000001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226</v>
      </c>
      <c r="AT103" s="224" t="s">
        <v>270</v>
      </c>
      <c r="AU103" s="224" t="s">
        <v>85</v>
      </c>
      <c r="AY103" s="18" t="s">
        <v>164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22</v>
      </c>
      <c r="BK103" s="225">
        <f>ROUND(I103*H103,2)</f>
        <v>0</v>
      </c>
      <c r="BL103" s="18" t="s">
        <v>171</v>
      </c>
      <c r="BM103" s="224" t="s">
        <v>1888</v>
      </c>
    </row>
    <row r="104" s="2" customFormat="1">
      <c r="A104" s="39"/>
      <c r="B104" s="40"/>
      <c r="C104" s="41"/>
      <c r="D104" s="226" t="s">
        <v>173</v>
      </c>
      <c r="E104" s="41"/>
      <c r="F104" s="227" t="s">
        <v>353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173</v>
      </c>
      <c r="AU104" s="18" t="s">
        <v>85</v>
      </c>
    </row>
    <row r="105" s="13" customFormat="1">
      <c r="A105" s="13"/>
      <c r="B105" s="231"/>
      <c r="C105" s="232"/>
      <c r="D105" s="226" t="s">
        <v>175</v>
      </c>
      <c r="E105" s="233" t="s">
        <v>20</v>
      </c>
      <c r="F105" s="234" t="s">
        <v>1889</v>
      </c>
      <c r="G105" s="232"/>
      <c r="H105" s="233" t="s">
        <v>20</v>
      </c>
      <c r="I105" s="235"/>
      <c r="J105" s="232"/>
      <c r="K105" s="232"/>
      <c r="L105" s="236"/>
      <c r="M105" s="237"/>
      <c r="N105" s="238"/>
      <c r="O105" s="238"/>
      <c r="P105" s="238"/>
      <c r="Q105" s="238"/>
      <c r="R105" s="238"/>
      <c r="S105" s="238"/>
      <c r="T105" s="239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40" t="s">
        <v>175</v>
      </c>
      <c r="AU105" s="240" t="s">
        <v>85</v>
      </c>
      <c r="AV105" s="13" t="s">
        <v>22</v>
      </c>
      <c r="AW105" s="13" t="s">
        <v>39</v>
      </c>
      <c r="AX105" s="13" t="s">
        <v>77</v>
      </c>
      <c r="AY105" s="240" t="s">
        <v>164</v>
      </c>
    </row>
    <row r="106" s="14" customFormat="1">
      <c r="A106" s="14"/>
      <c r="B106" s="241"/>
      <c r="C106" s="242"/>
      <c r="D106" s="226" t="s">
        <v>175</v>
      </c>
      <c r="E106" s="243" t="s">
        <v>20</v>
      </c>
      <c r="F106" s="244" t="s">
        <v>377</v>
      </c>
      <c r="G106" s="242"/>
      <c r="H106" s="245">
        <v>28</v>
      </c>
      <c r="I106" s="246"/>
      <c r="J106" s="242"/>
      <c r="K106" s="242"/>
      <c r="L106" s="247"/>
      <c r="M106" s="248"/>
      <c r="N106" s="249"/>
      <c r="O106" s="249"/>
      <c r="P106" s="249"/>
      <c r="Q106" s="249"/>
      <c r="R106" s="249"/>
      <c r="S106" s="249"/>
      <c r="T106" s="250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51" t="s">
        <v>175</v>
      </c>
      <c r="AU106" s="251" t="s">
        <v>85</v>
      </c>
      <c r="AV106" s="14" t="s">
        <v>85</v>
      </c>
      <c r="AW106" s="14" t="s">
        <v>39</v>
      </c>
      <c r="AX106" s="14" t="s">
        <v>22</v>
      </c>
      <c r="AY106" s="251" t="s">
        <v>164</v>
      </c>
    </row>
    <row r="107" s="2" customFormat="1" ht="14.4" customHeight="1">
      <c r="A107" s="39"/>
      <c r="B107" s="40"/>
      <c r="C107" s="213" t="s">
        <v>200</v>
      </c>
      <c r="D107" s="213" t="s">
        <v>166</v>
      </c>
      <c r="E107" s="214" t="s">
        <v>1890</v>
      </c>
      <c r="F107" s="215" t="s">
        <v>1891</v>
      </c>
      <c r="G107" s="216" t="s">
        <v>434</v>
      </c>
      <c r="H107" s="217">
        <v>2613</v>
      </c>
      <c r="I107" s="218"/>
      <c r="J107" s="219">
        <f>ROUND(I107*H107,2)</f>
        <v>0</v>
      </c>
      <c r="K107" s="215" t="s">
        <v>170</v>
      </c>
      <c r="L107" s="45"/>
      <c r="M107" s="220" t="s">
        <v>20</v>
      </c>
      <c r="N107" s="221" t="s">
        <v>48</v>
      </c>
      <c r="O107" s="85"/>
      <c r="P107" s="222">
        <f>O107*H107</f>
        <v>0</v>
      </c>
      <c r="Q107" s="222">
        <v>0</v>
      </c>
      <c r="R107" s="222">
        <f>Q107*H107</f>
        <v>0</v>
      </c>
      <c r="S107" s="222">
        <v>0</v>
      </c>
      <c r="T107" s="223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4" t="s">
        <v>171</v>
      </c>
      <c r="AT107" s="224" t="s">
        <v>166</v>
      </c>
      <c r="AU107" s="224" t="s">
        <v>85</v>
      </c>
      <c r="AY107" s="18" t="s">
        <v>164</v>
      </c>
      <c r="BE107" s="225">
        <f>IF(N107="základní",J107,0)</f>
        <v>0</v>
      </c>
      <c r="BF107" s="225">
        <f>IF(N107="snížená",J107,0)</f>
        <v>0</v>
      </c>
      <c r="BG107" s="225">
        <f>IF(N107="zákl. přenesená",J107,0)</f>
        <v>0</v>
      </c>
      <c r="BH107" s="225">
        <f>IF(N107="sníž. přenesená",J107,0)</f>
        <v>0</v>
      </c>
      <c r="BI107" s="225">
        <f>IF(N107="nulová",J107,0)</f>
        <v>0</v>
      </c>
      <c r="BJ107" s="18" t="s">
        <v>22</v>
      </c>
      <c r="BK107" s="225">
        <f>ROUND(I107*H107,2)</f>
        <v>0</v>
      </c>
      <c r="BL107" s="18" t="s">
        <v>171</v>
      </c>
      <c r="BM107" s="224" t="s">
        <v>1892</v>
      </c>
    </row>
    <row r="108" s="2" customFormat="1">
      <c r="A108" s="39"/>
      <c r="B108" s="40"/>
      <c r="C108" s="41"/>
      <c r="D108" s="226" t="s">
        <v>173</v>
      </c>
      <c r="E108" s="41"/>
      <c r="F108" s="227" t="s">
        <v>1893</v>
      </c>
      <c r="G108" s="41"/>
      <c r="H108" s="41"/>
      <c r="I108" s="228"/>
      <c r="J108" s="41"/>
      <c r="K108" s="41"/>
      <c r="L108" s="45"/>
      <c r="M108" s="229"/>
      <c r="N108" s="230"/>
      <c r="O108" s="85"/>
      <c r="P108" s="85"/>
      <c r="Q108" s="85"/>
      <c r="R108" s="85"/>
      <c r="S108" s="85"/>
      <c r="T108" s="86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T108" s="18" t="s">
        <v>173</v>
      </c>
      <c r="AU108" s="18" t="s">
        <v>85</v>
      </c>
    </row>
    <row r="109" s="2" customFormat="1" ht="14.4" customHeight="1">
      <c r="A109" s="39"/>
      <c r="B109" s="40"/>
      <c r="C109" s="213" t="s">
        <v>208</v>
      </c>
      <c r="D109" s="213" t="s">
        <v>166</v>
      </c>
      <c r="E109" s="214" t="s">
        <v>1894</v>
      </c>
      <c r="F109" s="215" t="s">
        <v>1895</v>
      </c>
      <c r="G109" s="216" t="s">
        <v>434</v>
      </c>
      <c r="H109" s="217">
        <v>729</v>
      </c>
      <c r="I109" s="218"/>
      <c r="J109" s="219">
        <f>ROUND(I109*H109,2)</f>
        <v>0</v>
      </c>
      <c r="K109" s="215" t="s">
        <v>170</v>
      </c>
      <c r="L109" s="45"/>
      <c r="M109" s="220" t="s">
        <v>20</v>
      </c>
      <c r="N109" s="221" t="s">
        <v>48</v>
      </c>
      <c r="O109" s="85"/>
      <c r="P109" s="222">
        <f>O109*H109</f>
        <v>0</v>
      </c>
      <c r="Q109" s="222">
        <v>0</v>
      </c>
      <c r="R109" s="222">
        <f>Q109*H109</f>
        <v>0</v>
      </c>
      <c r="S109" s="222">
        <v>0</v>
      </c>
      <c r="T109" s="223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4" t="s">
        <v>171</v>
      </c>
      <c r="AT109" s="224" t="s">
        <v>166</v>
      </c>
      <c r="AU109" s="224" t="s">
        <v>85</v>
      </c>
      <c r="AY109" s="18" t="s">
        <v>164</v>
      </c>
      <c r="BE109" s="225">
        <f>IF(N109="základní",J109,0)</f>
        <v>0</v>
      </c>
      <c r="BF109" s="225">
        <f>IF(N109="snížená",J109,0)</f>
        <v>0</v>
      </c>
      <c r="BG109" s="225">
        <f>IF(N109="zákl. přenesená",J109,0)</f>
        <v>0</v>
      </c>
      <c r="BH109" s="225">
        <f>IF(N109="sníž. přenesená",J109,0)</f>
        <v>0</v>
      </c>
      <c r="BI109" s="225">
        <f>IF(N109="nulová",J109,0)</f>
        <v>0</v>
      </c>
      <c r="BJ109" s="18" t="s">
        <v>22</v>
      </c>
      <c r="BK109" s="225">
        <f>ROUND(I109*H109,2)</f>
        <v>0</v>
      </c>
      <c r="BL109" s="18" t="s">
        <v>171</v>
      </c>
      <c r="BM109" s="224" t="s">
        <v>1896</v>
      </c>
    </row>
    <row r="110" s="2" customFormat="1">
      <c r="A110" s="39"/>
      <c r="B110" s="40"/>
      <c r="C110" s="41"/>
      <c r="D110" s="226" t="s">
        <v>173</v>
      </c>
      <c r="E110" s="41"/>
      <c r="F110" s="227" t="s">
        <v>1897</v>
      </c>
      <c r="G110" s="41"/>
      <c r="H110" s="41"/>
      <c r="I110" s="228"/>
      <c r="J110" s="41"/>
      <c r="K110" s="41"/>
      <c r="L110" s="45"/>
      <c r="M110" s="229"/>
      <c r="N110" s="230"/>
      <c r="O110" s="85"/>
      <c r="P110" s="85"/>
      <c r="Q110" s="85"/>
      <c r="R110" s="85"/>
      <c r="S110" s="85"/>
      <c r="T110" s="86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T110" s="18" t="s">
        <v>173</v>
      </c>
      <c r="AU110" s="18" t="s">
        <v>85</v>
      </c>
    </row>
    <row r="111" s="2" customFormat="1" ht="14.4" customHeight="1">
      <c r="A111" s="39"/>
      <c r="B111" s="40"/>
      <c r="C111" s="213" t="s">
        <v>215</v>
      </c>
      <c r="D111" s="213" t="s">
        <v>166</v>
      </c>
      <c r="E111" s="214" t="s">
        <v>1898</v>
      </c>
      <c r="F111" s="215" t="s">
        <v>1899</v>
      </c>
      <c r="G111" s="216" t="s">
        <v>434</v>
      </c>
      <c r="H111" s="217">
        <v>2653</v>
      </c>
      <c r="I111" s="218"/>
      <c r="J111" s="219">
        <f>ROUND(I111*H111,2)</f>
        <v>0</v>
      </c>
      <c r="K111" s="215" t="s">
        <v>170</v>
      </c>
      <c r="L111" s="45"/>
      <c r="M111" s="220" t="s">
        <v>20</v>
      </c>
      <c r="N111" s="221" t="s">
        <v>48</v>
      </c>
      <c r="O111" s="85"/>
      <c r="P111" s="222">
        <f>O111*H111</f>
        <v>0</v>
      </c>
      <c r="Q111" s="222">
        <v>0</v>
      </c>
      <c r="R111" s="222">
        <f>Q111*H111</f>
        <v>0</v>
      </c>
      <c r="S111" s="222">
        <v>0</v>
      </c>
      <c r="T111" s="223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24" t="s">
        <v>171</v>
      </c>
      <c r="AT111" s="224" t="s">
        <v>166</v>
      </c>
      <c r="AU111" s="224" t="s">
        <v>85</v>
      </c>
      <c r="AY111" s="18" t="s">
        <v>164</v>
      </c>
      <c r="BE111" s="225">
        <f>IF(N111="základní",J111,0)</f>
        <v>0</v>
      </c>
      <c r="BF111" s="225">
        <f>IF(N111="snížená",J111,0)</f>
        <v>0</v>
      </c>
      <c r="BG111" s="225">
        <f>IF(N111="zákl. přenesená",J111,0)</f>
        <v>0</v>
      </c>
      <c r="BH111" s="225">
        <f>IF(N111="sníž. přenesená",J111,0)</f>
        <v>0</v>
      </c>
      <c r="BI111" s="225">
        <f>IF(N111="nulová",J111,0)</f>
        <v>0</v>
      </c>
      <c r="BJ111" s="18" t="s">
        <v>22</v>
      </c>
      <c r="BK111" s="225">
        <f>ROUND(I111*H111,2)</f>
        <v>0</v>
      </c>
      <c r="BL111" s="18" t="s">
        <v>171</v>
      </c>
      <c r="BM111" s="224" t="s">
        <v>1900</v>
      </c>
    </row>
    <row r="112" s="2" customFormat="1">
      <c r="A112" s="39"/>
      <c r="B112" s="40"/>
      <c r="C112" s="41"/>
      <c r="D112" s="226" t="s">
        <v>173</v>
      </c>
      <c r="E112" s="41"/>
      <c r="F112" s="227" t="s">
        <v>1901</v>
      </c>
      <c r="G112" s="41"/>
      <c r="H112" s="41"/>
      <c r="I112" s="228"/>
      <c r="J112" s="41"/>
      <c r="K112" s="41"/>
      <c r="L112" s="45"/>
      <c r="M112" s="229"/>
      <c r="N112" s="230"/>
      <c r="O112" s="85"/>
      <c r="P112" s="85"/>
      <c r="Q112" s="85"/>
      <c r="R112" s="85"/>
      <c r="S112" s="85"/>
      <c r="T112" s="86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T112" s="18" t="s">
        <v>173</v>
      </c>
      <c r="AU112" s="18" t="s">
        <v>85</v>
      </c>
    </row>
    <row r="113" s="2" customFormat="1" ht="14.4" customHeight="1">
      <c r="A113" s="39"/>
      <c r="B113" s="40"/>
      <c r="C113" s="213" t="s">
        <v>226</v>
      </c>
      <c r="D113" s="213" t="s">
        <v>166</v>
      </c>
      <c r="E113" s="214" t="s">
        <v>1902</v>
      </c>
      <c r="F113" s="215" t="s">
        <v>1903</v>
      </c>
      <c r="G113" s="216" t="s">
        <v>434</v>
      </c>
      <c r="H113" s="217">
        <v>689</v>
      </c>
      <c r="I113" s="218"/>
      <c r="J113" s="219">
        <f>ROUND(I113*H113,2)</f>
        <v>0</v>
      </c>
      <c r="K113" s="215" t="s">
        <v>170</v>
      </c>
      <c r="L113" s="45"/>
      <c r="M113" s="220" t="s">
        <v>20</v>
      </c>
      <c r="N113" s="221" t="s">
        <v>48</v>
      </c>
      <c r="O113" s="85"/>
      <c r="P113" s="222">
        <f>O113*H113</f>
        <v>0</v>
      </c>
      <c r="Q113" s="222">
        <v>0</v>
      </c>
      <c r="R113" s="222">
        <f>Q113*H113</f>
        <v>0</v>
      </c>
      <c r="S113" s="222">
        <v>0</v>
      </c>
      <c r="T113" s="223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4" t="s">
        <v>171</v>
      </c>
      <c r="AT113" s="224" t="s">
        <v>166</v>
      </c>
      <c r="AU113" s="224" t="s">
        <v>85</v>
      </c>
      <c r="AY113" s="18" t="s">
        <v>164</v>
      </c>
      <c r="BE113" s="225">
        <f>IF(N113="základní",J113,0)</f>
        <v>0</v>
      </c>
      <c r="BF113" s="225">
        <f>IF(N113="snížená",J113,0)</f>
        <v>0</v>
      </c>
      <c r="BG113" s="225">
        <f>IF(N113="zákl. přenesená",J113,0)</f>
        <v>0</v>
      </c>
      <c r="BH113" s="225">
        <f>IF(N113="sníž. přenesená",J113,0)</f>
        <v>0</v>
      </c>
      <c r="BI113" s="225">
        <f>IF(N113="nulová",J113,0)</f>
        <v>0</v>
      </c>
      <c r="BJ113" s="18" t="s">
        <v>22</v>
      </c>
      <c r="BK113" s="225">
        <f>ROUND(I113*H113,2)</f>
        <v>0</v>
      </c>
      <c r="BL113" s="18" t="s">
        <v>171</v>
      </c>
      <c r="BM113" s="224" t="s">
        <v>1904</v>
      </c>
    </row>
    <row r="114" s="2" customFormat="1">
      <c r="A114" s="39"/>
      <c r="B114" s="40"/>
      <c r="C114" s="41"/>
      <c r="D114" s="226" t="s">
        <v>173</v>
      </c>
      <c r="E114" s="41"/>
      <c r="F114" s="227" t="s">
        <v>1905</v>
      </c>
      <c r="G114" s="41"/>
      <c r="H114" s="41"/>
      <c r="I114" s="228"/>
      <c r="J114" s="41"/>
      <c r="K114" s="41"/>
      <c r="L114" s="45"/>
      <c r="M114" s="229"/>
      <c r="N114" s="230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173</v>
      </c>
      <c r="AU114" s="18" t="s">
        <v>85</v>
      </c>
    </row>
    <row r="115" s="2" customFormat="1" ht="14.4" customHeight="1">
      <c r="A115" s="39"/>
      <c r="B115" s="40"/>
      <c r="C115" s="213" t="s">
        <v>235</v>
      </c>
      <c r="D115" s="213" t="s">
        <v>166</v>
      </c>
      <c r="E115" s="214" t="s">
        <v>1906</v>
      </c>
      <c r="F115" s="215" t="s">
        <v>1907</v>
      </c>
      <c r="G115" s="216" t="s">
        <v>434</v>
      </c>
      <c r="H115" s="217">
        <v>729</v>
      </c>
      <c r="I115" s="218"/>
      <c r="J115" s="219">
        <f>ROUND(I115*H115,2)</f>
        <v>0</v>
      </c>
      <c r="K115" s="215" t="s">
        <v>170</v>
      </c>
      <c r="L115" s="45"/>
      <c r="M115" s="220" t="s">
        <v>20</v>
      </c>
      <c r="N115" s="221" t="s">
        <v>48</v>
      </c>
      <c r="O115" s="85"/>
      <c r="P115" s="222">
        <f>O115*H115</f>
        <v>0</v>
      </c>
      <c r="Q115" s="222">
        <v>5.0000000000000002E-05</v>
      </c>
      <c r="R115" s="222">
        <f>Q115*H115</f>
        <v>0.036450000000000003</v>
      </c>
      <c r="S115" s="222">
        <v>0</v>
      </c>
      <c r="T115" s="223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4" t="s">
        <v>171</v>
      </c>
      <c r="AT115" s="224" t="s">
        <v>166</v>
      </c>
      <c r="AU115" s="224" t="s">
        <v>85</v>
      </c>
      <c r="AY115" s="18" t="s">
        <v>164</v>
      </c>
      <c r="BE115" s="225">
        <f>IF(N115="základní",J115,0)</f>
        <v>0</v>
      </c>
      <c r="BF115" s="225">
        <f>IF(N115="snížená",J115,0)</f>
        <v>0</v>
      </c>
      <c r="BG115" s="225">
        <f>IF(N115="zákl. přenesená",J115,0)</f>
        <v>0</v>
      </c>
      <c r="BH115" s="225">
        <f>IF(N115="sníž. přenesená",J115,0)</f>
        <v>0</v>
      </c>
      <c r="BI115" s="225">
        <f>IF(N115="nulová",J115,0)</f>
        <v>0</v>
      </c>
      <c r="BJ115" s="18" t="s">
        <v>22</v>
      </c>
      <c r="BK115" s="225">
        <f>ROUND(I115*H115,2)</f>
        <v>0</v>
      </c>
      <c r="BL115" s="18" t="s">
        <v>171</v>
      </c>
      <c r="BM115" s="224" t="s">
        <v>1908</v>
      </c>
    </row>
    <row r="116" s="2" customFormat="1">
      <c r="A116" s="39"/>
      <c r="B116" s="40"/>
      <c r="C116" s="41"/>
      <c r="D116" s="226" t="s">
        <v>173</v>
      </c>
      <c r="E116" s="41"/>
      <c r="F116" s="227" t="s">
        <v>1909</v>
      </c>
      <c r="G116" s="41"/>
      <c r="H116" s="41"/>
      <c r="I116" s="228"/>
      <c r="J116" s="41"/>
      <c r="K116" s="41"/>
      <c r="L116" s="45"/>
      <c r="M116" s="229"/>
      <c r="N116" s="230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173</v>
      </c>
      <c r="AU116" s="18" t="s">
        <v>85</v>
      </c>
    </row>
    <row r="117" s="2" customFormat="1" ht="14.4" customHeight="1">
      <c r="A117" s="39"/>
      <c r="B117" s="40"/>
      <c r="C117" s="263" t="s">
        <v>27</v>
      </c>
      <c r="D117" s="263" t="s">
        <v>270</v>
      </c>
      <c r="E117" s="264" t="s">
        <v>1910</v>
      </c>
      <c r="F117" s="265" t="s">
        <v>1911</v>
      </c>
      <c r="G117" s="266" t="s">
        <v>180</v>
      </c>
      <c r="H117" s="267">
        <v>7.3289999999999997</v>
      </c>
      <c r="I117" s="268"/>
      <c r="J117" s="269">
        <f>ROUND(I117*H117,2)</f>
        <v>0</v>
      </c>
      <c r="K117" s="265" t="s">
        <v>170</v>
      </c>
      <c r="L117" s="270"/>
      <c r="M117" s="271" t="s">
        <v>20</v>
      </c>
      <c r="N117" s="272" t="s">
        <v>48</v>
      </c>
      <c r="O117" s="85"/>
      <c r="P117" s="222">
        <f>O117*H117</f>
        <v>0</v>
      </c>
      <c r="Q117" s="222">
        <v>0.65000000000000002</v>
      </c>
      <c r="R117" s="222">
        <f>Q117*H117</f>
        <v>4.7638499999999997</v>
      </c>
      <c r="S117" s="222">
        <v>0</v>
      </c>
      <c r="T117" s="223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24" t="s">
        <v>226</v>
      </c>
      <c r="AT117" s="224" t="s">
        <v>270</v>
      </c>
      <c r="AU117" s="224" t="s">
        <v>85</v>
      </c>
      <c r="AY117" s="18" t="s">
        <v>164</v>
      </c>
      <c r="BE117" s="225">
        <f>IF(N117="základní",J117,0)</f>
        <v>0</v>
      </c>
      <c r="BF117" s="225">
        <f>IF(N117="snížená",J117,0)</f>
        <v>0</v>
      </c>
      <c r="BG117" s="225">
        <f>IF(N117="zákl. přenesená",J117,0)</f>
        <v>0</v>
      </c>
      <c r="BH117" s="225">
        <f>IF(N117="sníž. přenesená",J117,0)</f>
        <v>0</v>
      </c>
      <c r="BI117" s="225">
        <f>IF(N117="nulová",J117,0)</f>
        <v>0</v>
      </c>
      <c r="BJ117" s="18" t="s">
        <v>22</v>
      </c>
      <c r="BK117" s="225">
        <f>ROUND(I117*H117,2)</f>
        <v>0</v>
      </c>
      <c r="BL117" s="18" t="s">
        <v>171</v>
      </c>
      <c r="BM117" s="224" t="s">
        <v>1912</v>
      </c>
    </row>
    <row r="118" s="2" customFormat="1">
      <c r="A118" s="39"/>
      <c r="B118" s="40"/>
      <c r="C118" s="41"/>
      <c r="D118" s="226" t="s">
        <v>173</v>
      </c>
      <c r="E118" s="41"/>
      <c r="F118" s="227" t="s">
        <v>1911</v>
      </c>
      <c r="G118" s="41"/>
      <c r="H118" s="41"/>
      <c r="I118" s="228"/>
      <c r="J118" s="41"/>
      <c r="K118" s="41"/>
      <c r="L118" s="45"/>
      <c r="M118" s="229"/>
      <c r="N118" s="230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173</v>
      </c>
      <c r="AU118" s="18" t="s">
        <v>85</v>
      </c>
    </row>
    <row r="119" s="14" customFormat="1">
      <c r="A119" s="14"/>
      <c r="B119" s="241"/>
      <c r="C119" s="242"/>
      <c r="D119" s="226" t="s">
        <v>175</v>
      </c>
      <c r="E119" s="243" t="s">
        <v>20</v>
      </c>
      <c r="F119" s="244" t="s">
        <v>1913</v>
      </c>
      <c r="G119" s="242"/>
      <c r="H119" s="245">
        <v>7.3289999999999997</v>
      </c>
      <c r="I119" s="246"/>
      <c r="J119" s="242"/>
      <c r="K119" s="242"/>
      <c r="L119" s="247"/>
      <c r="M119" s="248"/>
      <c r="N119" s="249"/>
      <c r="O119" s="249"/>
      <c r="P119" s="249"/>
      <c r="Q119" s="249"/>
      <c r="R119" s="249"/>
      <c r="S119" s="249"/>
      <c r="T119" s="250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1" t="s">
        <v>175</v>
      </c>
      <c r="AU119" s="251" t="s">
        <v>85</v>
      </c>
      <c r="AV119" s="14" t="s">
        <v>85</v>
      </c>
      <c r="AW119" s="14" t="s">
        <v>39</v>
      </c>
      <c r="AX119" s="14" t="s">
        <v>22</v>
      </c>
      <c r="AY119" s="251" t="s">
        <v>164</v>
      </c>
    </row>
    <row r="120" s="2" customFormat="1" ht="14.4" customHeight="1">
      <c r="A120" s="39"/>
      <c r="B120" s="40"/>
      <c r="C120" s="213" t="s">
        <v>250</v>
      </c>
      <c r="D120" s="213" t="s">
        <v>166</v>
      </c>
      <c r="E120" s="214" t="s">
        <v>383</v>
      </c>
      <c r="F120" s="215" t="s">
        <v>384</v>
      </c>
      <c r="G120" s="216" t="s">
        <v>169</v>
      </c>
      <c r="H120" s="217">
        <v>2785</v>
      </c>
      <c r="I120" s="218"/>
      <c r="J120" s="219">
        <f>ROUND(I120*H120,2)</f>
        <v>0</v>
      </c>
      <c r="K120" s="215" t="s">
        <v>170</v>
      </c>
      <c r="L120" s="45"/>
      <c r="M120" s="220" t="s">
        <v>20</v>
      </c>
      <c r="N120" s="221" t="s">
        <v>48</v>
      </c>
      <c r="O120" s="85"/>
      <c r="P120" s="222">
        <f>O120*H120</f>
        <v>0</v>
      </c>
      <c r="Q120" s="222">
        <v>0</v>
      </c>
      <c r="R120" s="222">
        <f>Q120*H120</f>
        <v>0</v>
      </c>
      <c r="S120" s="222">
        <v>0</v>
      </c>
      <c r="T120" s="223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24" t="s">
        <v>171</v>
      </c>
      <c r="AT120" s="224" t="s">
        <v>166</v>
      </c>
      <c r="AU120" s="224" t="s">
        <v>85</v>
      </c>
      <c r="AY120" s="18" t="s">
        <v>164</v>
      </c>
      <c r="BE120" s="225">
        <f>IF(N120="základní",J120,0)</f>
        <v>0</v>
      </c>
      <c r="BF120" s="225">
        <f>IF(N120="snížená",J120,0)</f>
        <v>0</v>
      </c>
      <c r="BG120" s="225">
        <f>IF(N120="zákl. přenesená",J120,0)</f>
        <v>0</v>
      </c>
      <c r="BH120" s="225">
        <f>IF(N120="sníž. přenesená",J120,0)</f>
        <v>0</v>
      </c>
      <c r="BI120" s="225">
        <f>IF(N120="nulová",J120,0)</f>
        <v>0</v>
      </c>
      <c r="BJ120" s="18" t="s">
        <v>22</v>
      </c>
      <c r="BK120" s="225">
        <f>ROUND(I120*H120,2)</f>
        <v>0</v>
      </c>
      <c r="BL120" s="18" t="s">
        <v>171</v>
      </c>
      <c r="BM120" s="224" t="s">
        <v>1914</v>
      </c>
    </row>
    <row r="121" s="2" customFormat="1">
      <c r="A121" s="39"/>
      <c r="B121" s="40"/>
      <c r="C121" s="41"/>
      <c r="D121" s="226" t="s">
        <v>173</v>
      </c>
      <c r="E121" s="41"/>
      <c r="F121" s="227" t="s">
        <v>386</v>
      </c>
      <c r="G121" s="41"/>
      <c r="H121" s="41"/>
      <c r="I121" s="228"/>
      <c r="J121" s="41"/>
      <c r="K121" s="41"/>
      <c r="L121" s="45"/>
      <c r="M121" s="229"/>
      <c r="N121" s="230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173</v>
      </c>
      <c r="AU121" s="18" t="s">
        <v>85</v>
      </c>
    </row>
    <row r="122" s="2" customFormat="1" ht="14.4" customHeight="1">
      <c r="A122" s="39"/>
      <c r="B122" s="40"/>
      <c r="C122" s="213" t="s">
        <v>256</v>
      </c>
      <c r="D122" s="213" t="s">
        <v>166</v>
      </c>
      <c r="E122" s="214" t="s">
        <v>1915</v>
      </c>
      <c r="F122" s="215" t="s">
        <v>1916</v>
      </c>
      <c r="G122" s="216" t="s">
        <v>169</v>
      </c>
      <c r="H122" s="217">
        <v>835.5</v>
      </c>
      <c r="I122" s="218"/>
      <c r="J122" s="219">
        <f>ROUND(I122*H122,2)</f>
        <v>0</v>
      </c>
      <c r="K122" s="215" t="s">
        <v>170</v>
      </c>
      <c r="L122" s="45"/>
      <c r="M122" s="220" t="s">
        <v>20</v>
      </c>
      <c r="N122" s="221" t="s">
        <v>48</v>
      </c>
      <c r="O122" s="85"/>
      <c r="P122" s="222">
        <f>O122*H122</f>
        <v>0</v>
      </c>
      <c r="Q122" s="222">
        <v>0</v>
      </c>
      <c r="R122" s="222">
        <f>Q122*H122</f>
        <v>0</v>
      </c>
      <c r="S122" s="222">
        <v>0</v>
      </c>
      <c r="T122" s="223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24" t="s">
        <v>171</v>
      </c>
      <c r="AT122" s="224" t="s">
        <v>166</v>
      </c>
      <c r="AU122" s="224" t="s">
        <v>85</v>
      </c>
      <c r="AY122" s="18" t="s">
        <v>164</v>
      </c>
      <c r="BE122" s="225">
        <f>IF(N122="základní",J122,0)</f>
        <v>0</v>
      </c>
      <c r="BF122" s="225">
        <f>IF(N122="snížená",J122,0)</f>
        <v>0</v>
      </c>
      <c r="BG122" s="225">
        <f>IF(N122="zákl. přenesená",J122,0)</f>
        <v>0</v>
      </c>
      <c r="BH122" s="225">
        <f>IF(N122="sníž. přenesená",J122,0)</f>
        <v>0</v>
      </c>
      <c r="BI122" s="225">
        <f>IF(N122="nulová",J122,0)</f>
        <v>0</v>
      </c>
      <c r="BJ122" s="18" t="s">
        <v>22</v>
      </c>
      <c r="BK122" s="225">
        <f>ROUND(I122*H122,2)</f>
        <v>0</v>
      </c>
      <c r="BL122" s="18" t="s">
        <v>171</v>
      </c>
      <c r="BM122" s="224" t="s">
        <v>1917</v>
      </c>
    </row>
    <row r="123" s="2" customFormat="1">
      <c r="A123" s="39"/>
      <c r="B123" s="40"/>
      <c r="C123" s="41"/>
      <c r="D123" s="226" t="s">
        <v>173</v>
      </c>
      <c r="E123" s="41"/>
      <c r="F123" s="227" t="s">
        <v>1918</v>
      </c>
      <c r="G123" s="41"/>
      <c r="H123" s="41"/>
      <c r="I123" s="228"/>
      <c r="J123" s="41"/>
      <c r="K123" s="41"/>
      <c r="L123" s="45"/>
      <c r="M123" s="229"/>
      <c r="N123" s="230"/>
      <c r="O123" s="85"/>
      <c r="P123" s="85"/>
      <c r="Q123" s="85"/>
      <c r="R123" s="85"/>
      <c r="S123" s="85"/>
      <c r="T123" s="86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T123" s="18" t="s">
        <v>173</v>
      </c>
      <c r="AU123" s="18" t="s">
        <v>85</v>
      </c>
    </row>
    <row r="124" s="2" customFormat="1" ht="14.4" customHeight="1">
      <c r="A124" s="39"/>
      <c r="B124" s="40"/>
      <c r="C124" s="213" t="s">
        <v>269</v>
      </c>
      <c r="D124" s="213" t="s">
        <v>166</v>
      </c>
      <c r="E124" s="214" t="s">
        <v>1919</v>
      </c>
      <c r="F124" s="215" t="s">
        <v>1920</v>
      </c>
      <c r="G124" s="216" t="s">
        <v>434</v>
      </c>
      <c r="H124" s="217">
        <v>664</v>
      </c>
      <c r="I124" s="218"/>
      <c r="J124" s="219">
        <f>ROUND(I124*H124,2)</f>
        <v>0</v>
      </c>
      <c r="K124" s="215" t="s">
        <v>170</v>
      </c>
      <c r="L124" s="45"/>
      <c r="M124" s="220" t="s">
        <v>20</v>
      </c>
      <c r="N124" s="221" t="s">
        <v>48</v>
      </c>
      <c r="O124" s="85"/>
      <c r="P124" s="222">
        <f>O124*H124</f>
        <v>0</v>
      </c>
      <c r="Q124" s="222">
        <v>0.0020799999999999998</v>
      </c>
      <c r="R124" s="222">
        <f>Q124*H124</f>
        <v>1.3811199999999999</v>
      </c>
      <c r="S124" s="222">
        <v>0</v>
      </c>
      <c r="T124" s="223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24" t="s">
        <v>171</v>
      </c>
      <c r="AT124" s="224" t="s">
        <v>166</v>
      </c>
      <c r="AU124" s="224" t="s">
        <v>85</v>
      </c>
      <c r="AY124" s="18" t="s">
        <v>164</v>
      </c>
      <c r="BE124" s="225">
        <f>IF(N124="základní",J124,0)</f>
        <v>0</v>
      </c>
      <c r="BF124" s="225">
        <f>IF(N124="snížená",J124,0)</f>
        <v>0</v>
      </c>
      <c r="BG124" s="225">
        <f>IF(N124="zákl. přenesená",J124,0)</f>
        <v>0</v>
      </c>
      <c r="BH124" s="225">
        <f>IF(N124="sníž. přenesená",J124,0)</f>
        <v>0</v>
      </c>
      <c r="BI124" s="225">
        <f>IF(N124="nulová",J124,0)</f>
        <v>0</v>
      </c>
      <c r="BJ124" s="18" t="s">
        <v>22</v>
      </c>
      <c r="BK124" s="225">
        <f>ROUND(I124*H124,2)</f>
        <v>0</v>
      </c>
      <c r="BL124" s="18" t="s">
        <v>171</v>
      </c>
      <c r="BM124" s="224" t="s">
        <v>1921</v>
      </c>
    </row>
    <row r="125" s="2" customFormat="1">
      <c r="A125" s="39"/>
      <c r="B125" s="40"/>
      <c r="C125" s="41"/>
      <c r="D125" s="226" t="s">
        <v>173</v>
      </c>
      <c r="E125" s="41"/>
      <c r="F125" s="227" t="s">
        <v>1922</v>
      </c>
      <c r="G125" s="41"/>
      <c r="H125" s="41"/>
      <c r="I125" s="228"/>
      <c r="J125" s="41"/>
      <c r="K125" s="41"/>
      <c r="L125" s="45"/>
      <c r="M125" s="229"/>
      <c r="N125" s="230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173</v>
      </c>
      <c r="AU125" s="18" t="s">
        <v>85</v>
      </c>
    </row>
    <row r="126" s="2" customFormat="1" ht="24.15" customHeight="1">
      <c r="A126" s="39"/>
      <c r="B126" s="40"/>
      <c r="C126" s="213" t="s">
        <v>278</v>
      </c>
      <c r="D126" s="213" t="s">
        <v>166</v>
      </c>
      <c r="E126" s="214" t="s">
        <v>1923</v>
      </c>
      <c r="F126" s="215" t="s">
        <v>1924</v>
      </c>
      <c r="G126" s="216" t="s">
        <v>1925</v>
      </c>
      <c r="H126" s="217">
        <v>6.6399999999999997</v>
      </c>
      <c r="I126" s="218"/>
      <c r="J126" s="219">
        <f>ROUND(I126*H126,2)</f>
        <v>0</v>
      </c>
      <c r="K126" s="215" t="s">
        <v>170</v>
      </c>
      <c r="L126" s="45"/>
      <c r="M126" s="220" t="s">
        <v>20</v>
      </c>
      <c r="N126" s="221" t="s">
        <v>48</v>
      </c>
      <c r="O126" s="85"/>
      <c r="P126" s="222">
        <f>O126*H126</f>
        <v>0</v>
      </c>
      <c r="Q126" s="222">
        <v>0</v>
      </c>
      <c r="R126" s="222">
        <f>Q126*H126</f>
        <v>0</v>
      </c>
      <c r="S126" s="222">
        <v>0</v>
      </c>
      <c r="T126" s="223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24" t="s">
        <v>171</v>
      </c>
      <c r="AT126" s="224" t="s">
        <v>166</v>
      </c>
      <c r="AU126" s="224" t="s">
        <v>85</v>
      </c>
      <c r="AY126" s="18" t="s">
        <v>164</v>
      </c>
      <c r="BE126" s="225">
        <f>IF(N126="základní",J126,0)</f>
        <v>0</v>
      </c>
      <c r="BF126" s="225">
        <f>IF(N126="snížená",J126,0)</f>
        <v>0</v>
      </c>
      <c r="BG126" s="225">
        <f>IF(N126="zákl. přenesená",J126,0)</f>
        <v>0</v>
      </c>
      <c r="BH126" s="225">
        <f>IF(N126="sníž. přenesená",J126,0)</f>
        <v>0</v>
      </c>
      <c r="BI126" s="225">
        <f>IF(N126="nulová",J126,0)</f>
        <v>0</v>
      </c>
      <c r="BJ126" s="18" t="s">
        <v>22</v>
      </c>
      <c r="BK126" s="225">
        <f>ROUND(I126*H126,2)</f>
        <v>0</v>
      </c>
      <c r="BL126" s="18" t="s">
        <v>171</v>
      </c>
      <c r="BM126" s="224" t="s">
        <v>1926</v>
      </c>
    </row>
    <row r="127" s="2" customFormat="1">
      <c r="A127" s="39"/>
      <c r="B127" s="40"/>
      <c r="C127" s="41"/>
      <c r="D127" s="226" t="s">
        <v>173</v>
      </c>
      <c r="E127" s="41"/>
      <c r="F127" s="227" t="s">
        <v>1927</v>
      </c>
      <c r="G127" s="41"/>
      <c r="H127" s="41"/>
      <c r="I127" s="228"/>
      <c r="J127" s="41"/>
      <c r="K127" s="41"/>
      <c r="L127" s="45"/>
      <c r="M127" s="229"/>
      <c r="N127" s="230"/>
      <c r="O127" s="85"/>
      <c r="P127" s="85"/>
      <c r="Q127" s="85"/>
      <c r="R127" s="85"/>
      <c r="S127" s="85"/>
      <c r="T127" s="86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T127" s="18" t="s">
        <v>173</v>
      </c>
      <c r="AU127" s="18" t="s">
        <v>85</v>
      </c>
    </row>
    <row r="128" s="2" customFormat="1" ht="14.4" customHeight="1">
      <c r="A128" s="39"/>
      <c r="B128" s="40"/>
      <c r="C128" s="263" t="s">
        <v>8</v>
      </c>
      <c r="D128" s="263" t="s">
        <v>270</v>
      </c>
      <c r="E128" s="264" t="s">
        <v>609</v>
      </c>
      <c r="F128" s="265" t="s">
        <v>1928</v>
      </c>
      <c r="G128" s="266" t="s">
        <v>354</v>
      </c>
      <c r="H128" s="267">
        <v>5.2999999999999998</v>
      </c>
      <c r="I128" s="268"/>
      <c r="J128" s="269">
        <f>ROUND(I128*H128,2)</f>
        <v>0</v>
      </c>
      <c r="K128" s="265" t="s">
        <v>20</v>
      </c>
      <c r="L128" s="270"/>
      <c r="M128" s="271" t="s">
        <v>20</v>
      </c>
      <c r="N128" s="272" t="s">
        <v>48</v>
      </c>
      <c r="O128" s="85"/>
      <c r="P128" s="222">
        <f>O128*H128</f>
        <v>0</v>
      </c>
      <c r="Q128" s="222">
        <v>0.001</v>
      </c>
      <c r="R128" s="222">
        <f>Q128*H128</f>
        <v>0.0053</v>
      </c>
      <c r="S128" s="222">
        <v>0</v>
      </c>
      <c r="T128" s="223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24" t="s">
        <v>226</v>
      </c>
      <c r="AT128" s="224" t="s">
        <v>270</v>
      </c>
      <c r="AU128" s="224" t="s">
        <v>85</v>
      </c>
      <c r="AY128" s="18" t="s">
        <v>164</v>
      </c>
      <c r="BE128" s="225">
        <f>IF(N128="základní",J128,0)</f>
        <v>0</v>
      </c>
      <c r="BF128" s="225">
        <f>IF(N128="snížená",J128,0)</f>
        <v>0</v>
      </c>
      <c r="BG128" s="225">
        <f>IF(N128="zákl. přenesená",J128,0)</f>
        <v>0</v>
      </c>
      <c r="BH128" s="225">
        <f>IF(N128="sníž. přenesená",J128,0)</f>
        <v>0</v>
      </c>
      <c r="BI128" s="225">
        <f>IF(N128="nulová",J128,0)</f>
        <v>0</v>
      </c>
      <c r="BJ128" s="18" t="s">
        <v>22</v>
      </c>
      <c r="BK128" s="225">
        <f>ROUND(I128*H128,2)</f>
        <v>0</v>
      </c>
      <c r="BL128" s="18" t="s">
        <v>171</v>
      </c>
      <c r="BM128" s="224" t="s">
        <v>1929</v>
      </c>
    </row>
    <row r="129" s="2" customFormat="1">
      <c r="A129" s="39"/>
      <c r="B129" s="40"/>
      <c r="C129" s="41"/>
      <c r="D129" s="226" t="s">
        <v>173</v>
      </c>
      <c r="E129" s="41"/>
      <c r="F129" s="227" t="s">
        <v>1928</v>
      </c>
      <c r="G129" s="41"/>
      <c r="H129" s="41"/>
      <c r="I129" s="228"/>
      <c r="J129" s="41"/>
      <c r="K129" s="41"/>
      <c r="L129" s="45"/>
      <c r="M129" s="229"/>
      <c r="N129" s="230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173</v>
      </c>
      <c r="AU129" s="18" t="s">
        <v>85</v>
      </c>
    </row>
    <row r="130" s="2" customFormat="1" ht="14.4" customHeight="1">
      <c r="A130" s="39"/>
      <c r="B130" s="40"/>
      <c r="C130" s="263" t="s">
        <v>291</v>
      </c>
      <c r="D130" s="263" t="s">
        <v>270</v>
      </c>
      <c r="E130" s="264" t="s">
        <v>613</v>
      </c>
      <c r="F130" s="265" t="s">
        <v>1930</v>
      </c>
      <c r="G130" s="266" t="s">
        <v>392</v>
      </c>
      <c r="H130" s="267">
        <v>25</v>
      </c>
      <c r="I130" s="268"/>
      <c r="J130" s="269">
        <f>ROUND(I130*H130,2)</f>
        <v>0</v>
      </c>
      <c r="K130" s="265" t="s">
        <v>20</v>
      </c>
      <c r="L130" s="270"/>
      <c r="M130" s="271" t="s">
        <v>20</v>
      </c>
      <c r="N130" s="272" t="s">
        <v>48</v>
      </c>
      <c r="O130" s="85"/>
      <c r="P130" s="222">
        <f>O130*H130</f>
        <v>0</v>
      </c>
      <c r="Q130" s="222">
        <v>0.001</v>
      </c>
      <c r="R130" s="222">
        <f>Q130*H130</f>
        <v>0.025000000000000001</v>
      </c>
      <c r="S130" s="222">
        <v>0</v>
      </c>
      <c r="T130" s="223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24" t="s">
        <v>226</v>
      </c>
      <c r="AT130" s="224" t="s">
        <v>270</v>
      </c>
      <c r="AU130" s="224" t="s">
        <v>85</v>
      </c>
      <c r="AY130" s="18" t="s">
        <v>164</v>
      </c>
      <c r="BE130" s="225">
        <f>IF(N130="základní",J130,0)</f>
        <v>0</v>
      </c>
      <c r="BF130" s="225">
        <f>IF(N130="snížená",J130,0)</f>
        <v>0</v>
      </c>
      <c r="BG130" s="225">
        <f>IF(N130="zákl. přenesená",J130,0)</f>
        <v>0</v>
      </c>
      <c r="BH130" s="225">
        <f>IF(N130="sníž. přenesená",J130,0)</f>
        <v>0</v>
      </c>
      <c r="BI130" s="225">
        <f>IF(N130="nulová",J130,0)</f>
        <v>0</v>
      </c>
      <c r="BJ130" s="18" t="s">
        <v>22</v>
      </c>
      <c r="BK130" s="225">
        <f>ROUND(I130*H130,2)</f>
        <v>0</v>
      </c>
      <c r="BL130" s="18" t="s">
        <v>171</v>
      </c>
      <c r="BM130" s="224" t="s">
        <v>1931</v>
      </c>
    </row>
    <row r="131" s="2" customFormat="1">
      <c r="A131" s="39"/>
      <c r="B131" s="40"/>
      <c r="C131" s="41"/>
      <c r="D131" s="226" t="s">
        <v>173</v>
      </c>
      <c r="E131" s="41"/>
      <c r="F131" s="227" t="s">
        <v>1930</v>
      </c>
      <c r="G131" s="41"/>
      <c r="H131" s="41"/>
      <c r="I131" s="228"/>
      <c r="J131" s="41"/>
      <c r="K131" s="41"/>
      <c r="L131" s="45"/>
      <c r="M131" s="229"/>
      <c r="N131" s="230"/>
      <c r="O131" s="85"/>
      <c r="P131" s="85"/>
      <c r="Q131" s="85"/>
      <c r="R131" s="85"/>
      <c r="S131" s="85"/>
      <c r="T131" s="86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173</v>
      </c>
      <c r="AU131" s="18" t="s">
        <v>85</v>
      </c>
    </row>
    <row r="132" s="2" customFormat="1" ht="14.4" customHeight="1">
      <c r="A132" s="39"/>
      <c r="B132" s="40"/>
      <c r="C132" s="263" t="s">
        <v>298</v>
      </c>
      <c r="D132" s="263" t="s">
        <v>270</v>
      </c>
      <c r="E132" s="264" t="s">
        <v>1932</v>
      </c>
      <c r="F132" s="265" t="s">
        <v>1933</v>
      </c>
      <c r="G132" s="266" t="s">
        <v>354</v>
      </c>
      <c r="H132" s="267">
        <v>1</v>
      </c>
      <c r="I132" s="268"/>
      <c r="J132" s="269">
        <f>ROUND(I132*H132,2)</f>
        <v>0</v>
      </c>
      <c r="K132" s="265" t="s">
        <v>20</v>
      </c>
      <c r="L132" s="270"/>
      <c r="M132" s="271" t="s">
        <v>20</v>
      </c>
      <c r="N132" s="272" t="s">
        <v>48</v>
      </c>
      <c r="O132" s="85"/>
      <c r="P132" s="222">
        <f>O132*H132</f>
        <v>0</v>
      </c>
      <c r="Q132" s="222">
        <v>0.001</v>
      </c>
      <c r="R132" s="222">
        <f>Q132*H132</f>
        <v>0.001</v>
      </c>
      <c r="S132" s="222">
        <v>0</v>
      </c>
      <c r="T132" s="223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4" t="s">
        <v>226</v>
      </c>
      <c r="AT132" s="224" t="s">
        <v>270</v>
      </c>
      <c r="AU132" s="224" t="s">
        <v>85</v>
      </c>
      <c r="AY132" s="18" t="s">
        <v>164</v>
      </c>
      <c r="BE132" s="225">
        <f>IF(N132="základní",J132,0)</f>
        <v>0</v>
      </c>
      <c r="BF132" s="225">
        <f>IF(N132="snížená",J132,0)</f>
        <v>0</v>
      </c>
      <c r="BG132" s="225">
        <f>IF(N132="zákl. přenesená",J132,0)</f>
        <v>0</v>
      </c>
      <c r="BH132" s="225">
        <f>IF(N132="sníž. přenesená",J132,0)</f>
        <v>0</v>
      </c>
      <c r="BI132" s="225">
        <f>IF(N132="nulová",J132,0)</f>
        <v>0</v>
      </c>
      <c r="BJ132" s="18" t="s">
        <v>22</v>
      </c>
      <c r="BK132" s="225">
        <f>ROUND(I132*H132,2)</f>
        <v>0</v>
      </c>
      <c r="BL132" s="18" t="s">
        <v>171</v>
      </c>
      <c r="BM132" s="224" t="s">
        <v>1934</v>
      </c>
    </row>
    <row r="133" s="2" customFormat="1">
      <c r="A133" s="39"/>
      <c r="B133" s="40"/>
      <c r="C133" s="41"/>
      <c r="D133" s="226" t="s">
        <v>173</v>
      </c>
      <c r="E133" s="41"/>
      <c r="F133" s="227" t="s">
        <v>1933</v>
      </c>
      <c r="G133" s="41"/>
      <c r="H133" s="41"/>
      <c r="I133" s="228"/>
      <c r="J133" s="41"/>
      <c r="K133" s="41"/>
      <c r="L133" s="45"/>
      <c r="M133" s="229"/>
      <c r="N133" s="230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173</v>
      </c>
      <c r="AU133" s="18" t="s">
        <v>85</v>
      </c>
    </row>
    <row r="134" s="2" customFormat="1" ht="14.4" customHeight="1">
      <c r="A134" s="39"/>
      <c r="B134" s="40"/>
      <c r="C134" s="213" t="s">
        <v>305</v>
      </c>
      <c r="D134" s="213" t="s">
        <v>166</v>
      </c>
      <c r="E134" s="214" t="s">
        <v>1935</v>
      </c>
      <c r="F134" s="215" t="s">
        <v>1936</v>
      </c>
      <c r="G134" s="216" t="s">
        <v>169</v>
      </c>
      <c r="H134" s="217">
        <v>835.5</v>
      </c>
      <c r="I134" s="218"/>
      <c r="J134" s="219">
        <f>ROUND(I134*H134,2)</f>
        <v>0</v>
      </c>
      <c r="K134" s="215" t="s">
        <v>170</v>
      </c>
      <c r="L134" s="45"/>
      <c r="M134" s="220" t="s">
        <v>20</v>
      </c>
      <c r="N134" s="221" t="s">
        <v>48</v>
      </c>
      <c r="O134" s="85"/>
      <c r="P134" s="222">
        <f>O134*H134</f>
        <v>0</v>
      </c>
      <c r="Q134" s="222">
        <v>0</v>
      </c>
      <c r="R134" s="222">
        <f>Q134*H134</f>
        <v>0</v>
      </c>
      <c r="S134" s="222">
        <v>0</v>
      </c>
      <c r="T134" s="223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24" t="s">
        <v>171</v>
      </c>
      <c r="AT134" s="224" t="s">
        <v>166</v>
      </c>
      <c r="AU134" s="224" t="s">
        <v>85</v>
      </c>
      <c r="AY134" s="18" t="s">
        <v>164</v>
      </c>
      <c r="BE134" s="225">
        <f>IF(N134="základní",J134,0)</f>
        <v>0</v>
      </c>
      <c r="BF134" s="225">
        <f>IF(N134="snížená",J134,0)</f>
        <v>0</v>
      </c>
      <c r="BG134" s="225">
        <f>IF(N134="zákl. přenesená",J134,0)</f>
        <v>0</v>
      </c>
      <c r="BH134" s="225">
        <f>IF(N134="sníž. přenesená",J134,0)</f>
        <v>0</v>
      </c>
      <c r="BI134" s="225">
        <f>IF(N134="nulová",J134,0)</f>
        <v>0</v>
      </c>
      <c r="BJ134" s="18" t="s">
        <v>22</v>
      </c>
      <c r="BK134" s="225">
        <f>ROUND(I134*H134,2)</f>
        <v>0</v>
      </c>
      <c r="BL134" s="18" t="s">
        <v>171</v>
      </c>
      <c r="BM134" s="224" t="s">
        <v>1937</v>
      </c>
    </row>
    <row r="135" s="2" customFormat="1">
      <c r="A135" s="39"/>
      <c r="B135" s="40"/>
      <c r="C135" s="41"/>
      <c r="D135" s="226" t="s">
        <v>173</v>
      </c>
      <c r="E135" s="41"/>
      <c r="F135" s="227" t="s">
        <v>1938</v>
      </c>
      <c r="G135" s="41"/>
      <c r="H135" s="41"/>
      <c r="I135" s="228"/>
      <c r="J135" s="41"/>
      <c r="K135" s="41"/>
      <c r="L135" s="45"/>
      <c r="M135" s="229"/>
      <c r="N135" s="230"/>
      <c r="O135" s="85"/>
      <c r="P135" s="85"/>
      <c r="Q135" s="85"/>
      <c r="R135" s="85"/>
      <c r="S135" s="85"/>
      <c r="T135" s="86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T135" s="18" t="s">
        <v>173</v>
      </c>
      <c r="AU135" s="18" t="s">
        <v>85</v>
      </c>
    </row>
    <row r="136" s="2" customFormat="1" ht="14.4" customHeight="1">
      <c r="A136" s="39"/>
      <c r="B136" s="40"/>
      <c r="C136" s="263" t="s">
        <v>314</v>
      </c>
      <c r="D136" s="263" t="s">
        <v>270</v>
      </c>
      <c r="E136" s="264" t="s">
        <v>1939</v>
      </c>
      <c r="F136" s="265" t="s">
        <v>1940</v>
      </c>
      <c r="G136" s="266" t="s">
        <v>180</v>
      </c>
      <c r="H136" s="267">
        <v>83.549999999999997</v>
      </c>
      <c r="I136" s="268"/>
      <c r="J136" s="269">
        <f>ROUND(I136*H136,2)</f>
        <v>0</v>
      </c>
      <c r="K136" s="265" t="s">
        <v>170</v>
      </c>
      <c r="L136" s="270"/>
      <c r="M136" s="271" t="s">
        <v>20</v>
      </c>
      <c r="N136" s="272" t="s">
        <v>48</v>
      </c>
      <c r="O136" s="85"/>
      <c r="P136" s="222">
        <f>O136*H136</f>
        <v>0</v>
      </c>
      <c r="Q136" s="222">
        <v>0.20000000000000001</v>
      </c>
      <c r="R136" s="222">
        <f>Q136*H136</f>
        <v>16.710000000000001</v>
      </c>
      <c r="S136" s="222">
        <v>0</v>
      </c>
      <c r="T136" s="223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4" t="s">
        <v>226</v>
      </c>
      <c r="AT136" s="224" t="s">
        <v>270</v>
      </c>
      <c r="AU136" s="224" t="s">
        <v>85</v>
      </c>
      <c r="AY136" s="18" t="s">
        <v>164</v>
      </c>
      <c r="BE136" s="225">
        <f>IF(N136="základní",J136,0)</f>
        <v>0</v>
      </c>
      <c r="BF136" s="225">
        <f>IF(N136="snížená",J136,0)</f>
        <v>0</v>
      </c>
      <c r="BG136" s="225">
        <f>IF(N136="zákl. přenesená",J136,0)</f>
        <v>0</v>
      </c>
      <c r="BH136" s="225">
        <f>IF(N136="sníž. přenesená",J136,0)</f>
        <v>0</v>
      </c>
      <c r="BI136" s="225">
        <f>IF(N136="nulová",J136,0)</f>
        <v>0</v>
      </c>
      <c r="BJ136" s="18" t="s">
        <v>22</v>
      </c>
      <c r="BK136" s="225">
        <f>ROUND(I136*H136,2)</f>
        <v>0</v>
      </c>
      <c r="BL136" s="18" t="s">
        <v>171</v>
      </c>
      <c r="BM136" s="224" t="s">
        <v>1941</v>
      </c>
    </row>
    <row r="137" s="2" customFormat="1">
      <c r="A137" s="39"/>
      <c r="B137" s="40"/>
      <c r="C137" s="41"/>
      <c r="D137" s="226" t="s">
        <v>173</v>
      </c>
      <c r="E137" s="41"/>
      <c r="F137" s="227" t="s">
        <v>1940</v>
      </c>
      <c r="G137" s="41"/>
      <c r="H137" s="41"/>
      <c r="I137" s="228"/>
      <c r="J137" s="41"/>
      <c r="K137" s="41"/>
      <c r="L137" s="45"/>
      <c r="M137" s="229"/>
      <c r="N137" s="230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173</v>
      </c>
      <c r="AU137" s="18" t="s">
        <v>85</v>
      </c>
    </row>
    <row r="138" s="2" customFormat="1" ht="14.4" customHeight="1">
      <c r="A138" s="39"/>
      <c r="B138" s="40"/>
      <c r="C138" s="263" t="s">
        <v>321</v>
      </c>
      <c r="D138" s="263" t="s">
        <v>270</v>
      </c>
      <c r="E138" s="264" t="s">
        <v>1942</v>
      </c>
      <c r="F138" s="265" t="s">
        <v>1943</v>
      </c>
      <c r="G138" s="266" t="s">
        <v>434</v>
      </c>
      <c r="H138" s="267">
        <v>9</v>
      </c>
      <c r="I138" s="268"/>
      <c r="J138" s="269">
        <f>ROUND(I138*H138,2)</f>
        <v>0</v>
      </c>
      <c r="K138" s="265" t="s">
        <v>20</v>
      </c>
      <c r="L138" s="270"/>
      <c r="M138" s="271" t="s">
        <v>20</v>
      </c>
      <c r="N138" s="272" t="s">
        <v>48</v>
      </c>
      <c r="O138" s="85"/>
      <c r="P138" s="222">
        <f>O138*H138</f>
        <v>0</v>
      </c>
      <c r="Q138" s="222">
        <v>0.001</v>
      </c>
      <c r="R138" s="222">
        <f>Q138*H138</f>
        <v>0.0090000000000000011</v>
      </c>
      <c r="S138" s="222">
        <v>0</v>
      </c>
      <c r="T138" s="223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24" t="s">
        <v>226</v>
      </c>
      <c r="AT138" s="224" t="s">
        <v>270</v>
      </c>
      <c r="AU138" s="224" t="s">
        <v>85</v>
      </c>
      <c r="AY138" s="18" t="s">
        <v>164</v>
      </c>
      <c r="BE138" s="225">
        <f>IF(N138="základní",J138,0)</f>
        <v>0</v>
      </c>
      <c r="BF138" s="225">
        <f>IF(N138="snížená",J138,0)</f>
        <v>0</v>
      </c>
      <c r="BG138" s="225">
        <f>IF(N138="zákl. přenesená",J138,0)</f>
        <v>0</v>
      </c>
      <c r="BH138" s="225">
        <f>IF(N138="sníž. přenesená",J138,0)</f>
        <v>0</v>
      </c>
      <c r="BI138" s="225">
        <f>IF(N138="nulová",J138,0)</f>
        <v>0</v>
      </c>
      <c r="BJ138" s="18" t="s">
        <v>22</v>
      </c>
      <c r="BK138" s="225">
        <f>ROUND(I138*H138,2)</f>
        <v>0</v>
      </c>
      <c r="BL138" s="18" t="s">
        <v>171</v>
      </c>
      <c r="BM138" s="224" t="s">
        <v>1944</v>
      </c>
    </row>
    <row r="139" s="2" customFormat="1">
      <c r="A139" s="39"/>
      <c r="B139" s="40"/>
      <c r="C139" s="41"/>
      <c r="D139" s="226" t="s">
        <v>173</v>
      </c>
      <c r="E139" s="41"/>
      <c r="F139" s="227" t="s">
        <v>1945</v>
      </c>
      <c r="G139" s="41"/>
      <c r="H139" s="41"/>
      <c r="I139" s="228"/>
      <c r="J139" s="41"/>
      <c r="K139" s="41"/>
      <c r="L139" s="45"/>
      <c r="M139" s="229"/>
      <c r="N139" s="230"/>
      <c r="O139" s="85"/>
      <c r="P139" s="85"/>
      <c r="Q139" s="85"/>
      <c r="R139" s="85"/>
      <c r="S139" s="85"/>
      <c r="T139" s="86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T139" s="18" t="s">
        <v>173</v>
      </c>
      <c r="AU139" s="18" t="s">
        <v>85</v>
      </c>
    </row>
    <row r="140" s="2" customFormat="1" ht="14.4" customHeight="1">
      <c r="A140" s="39"/>
      <c r="B140" s="40"/>
      <c r="C140" s="263" t="s">
        <v>7</v>
      </c>
      <c r="D140" s="263" t="s">
        <v>270</v>
      </c>
      <c r="E140" s="264" t="s">
        <v>1946</v>
      </c>
      <c r="F140" s="265" t="s">
        <v>1947</v>
      </c>
      <c r="G140" s="266" t="s">
        <v>434</v>
      </c>
      <c r="H140" s="267">
        <v>13</v>
      </c>
      <c r="I140" s="268"/>
      <c r="J140" s="269">
        <f>ROUND(I140*H140,2)</f>
        <v>0</v>
      </c>
      <c r="K140" s="265" t="s">
        <v>20</v>
      </c>
      <c r="L140" s="270"/>
      <c r="M140" s="271" t="s">
        <v>20</v>
      </c>
      <c r="N140" s="272" t="s">
        <v>48</v>
      </c>
      <c r="O140" s="85"/>
      <c r="P140" s="222">
        <f>O140*H140</f>
        <v>0</v>
      </c>
      <c r="Q140" s="222">
        <v>0.0033999999999999998</v>
      </c>
      <c r="R140" s="222">
        <f>Q140*H140</f>
        <v>0.044199999999999996</v>
      </c>
      <c r="S140" s="222">
        <v>0</v>
      </c>
      <c r="T140" s="223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4" t="s">
        <v>226</v>
      </c>
      <c r="AT140" s="224" t="s">
        <v>270</v>
      </c>
      <c r="AU140" s="224" t="s">
        <v>85</v>
      </c>
      <c r="AY140" s="18" t="s">
        <v>164</v>
      </c>
      <c r="BE140" s="225">
        <f>IF(N140="základní",J140,0)</f>
        <v>0</v>
      </c>
      <c r="BF140" s="225">
        <f>IF(N140="snížená",J140,0)</f>
        <v>0</v>
      </c>
      <c r="BG140" s="225">
        <f>IF(N140="zákl. přenesená",J140,0)</f>
        <v>0</v>
      </c>
      <c r="BH140" s="225">
        <f>IF(N140="sníž. přenesená",J140,0)</f>
        <v>0</v>
      </c>
      <c r="BI140" s="225">
        <f>IF(N140="nulová",J140,0)</f>
        <v>0</v>
      </c>
      <c r="BJ140" s="18" t="s">
        <v>22</v>
      </c>
      <c r="BK140" s="225">
        <f>ROUND(I140*H140,2)</f>
        <v>0</v>
      </c>
      <c r="BL140" s="18" t="s">
        <v>171</v>
      </c>
      <c r="BM140" s="224" t="s">
        <v>1948</v>
      </c>
    </row>
    <row r="141" s="2" customFormat="1">
      <c r="A141" s="39"/>
      <c r="B141" s="40"/>
      <c r="C141" s="41"/>
      <c r="D141" s="226" t="s">
        <v>173</v>
      </c>
      <c r="E141" s="41"/>
      <c r="F141" s="227" t="s">
        <v>1949</v>
      </c>
      <c r="G141" s="41"/>
      <c r="H141" s="41"/>
      <c r="I141" s="228"/>
      <c r="J141" s="41"/>
      <c r="K141" s="41"/>
      <c r="L141" s="45"/>
      <c r="M141" s="229"/>
      <c r="N141" s="230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173</v>
      </c>
      <c r="AU141" s="18" t="s">
        <v>85</v>
      </c>
    </row>
    <row r="142" s="2" customFormat="1" ht="14.4" customHeight="1">
      <c r="A142" s="39"/>
      <c r="B142" s="40"/>
      <c r="C142" s="263" t="s">
        <v>335</v>
      </c>
      <c r="D142" s="263" t="s">
        <v>270</v>
      </c>
      <c r="E142" s="264" t="s">
        <v>1950</v>
      </c>
      <c r="F142" s="265" t="s">
        <v>1951</v>
      </c>
      <c r="G142" s="266" t="s">
        <v>434</v>
      </c>
      <c r="H142" s="267">
        <v>6</v>
      </c>
      <c r="I142" s="268"/>
      <c r="J142" s="269">
        <f>ROUND(I142*H142,2)</f>
        <v>0</v>
      </c>
      <c r="K142" s="265" t="s">
        <v>20</v>
      </c>
      <c r="L142" s="270"/>
      <c r="M142" s="271" t="s">
        <v>20</v>
      </c>
      <c r="N142" s="272" t="s">
        <v>48</v>
      </c>
      <c r="O142" s="85"/>
      <c r="P142" s="222">
        <f>O142*H142</f>
        <v>0</v>
      </c>
      <c r="Q142" s="222">
        <v>0.001</v>
      </c>
      <c r="R142" s="222">
        <f>Q142*H142</f>
        <v>0.0060000000000000001</v>
      </c>
      <c r="S142" s="222">
        <v>0</v>
      </c>
      <c r="T142" s="223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4" t="s">
        <v>226</v>
      </c>
      <c r="AT142" s="224" t="s">
        <v>270</v>
      </c>
      <c r="AU142" s="224" t="s">
        <v>85</v>
      </c>
      <c r="AY142" s="18" t="s">
        <v>164</v>
      </c>
      <c r="BE142" s="225">
        <f>IF(N142="základní",J142,0)</f>
        <v>0</v>
      </c>
      <c r="BF142" s="225">
        <f>IF(N142="snížená",J142,0)</f>
        <v>0</v>
      </c>
      <c r="BG142" s="225">
        <f>IF(N142="zákl. přenesená",J142,0)</f>
        <v>0</v>
      </c>
      <c r="BH142" s="225">
        <f>IF(N142="sníž. přenesená",J142,0)</f>
        <v>0</v>
      </c>
      <c r="BI142" s="225">
        <f>IF(N142="nulová",J142,0)</f>
        <v>0</v>
      </c>
      <c r="BJ142" s="18" t="s">
        <v>22</v>
      </c>
      <c r="BK142" s="225">
        <f>ROUND(I142*H142,2)</f>
        <v>0</v>
      </c>
      <c r="BL142" s="18" t="s">
        <v>171</v>
      </c>
      <c r="BM142" s="224" t="s">
        <v>1952</v>
      </c>
    </row>
    <row r="143" s="2" customFormat="1">
      <c r="A143" s="39"/>
      <c r="B143" s="40"/>
      <c r="C143" s="41"/>
      <c r="D143" s="226" t="s">
        <v>173</v>
      </c>
      <c r="E143" s="41"/>
      <c r="F143" s="227" t="s">
        <v>1953</v>
      </c>
      <c r="G143" s="41"/>
      <c r="H143" s="41"/>
      <c r="I143" s="228"/>
      <c r="J143" s="41"/>
      <c r="K143" s="41"/>
      <c r="L143" s="45"/>
      <c r="M143" s="229"/>
      <c r="N143" s="230"/>
      <c r="O143" s="85"/>
      <c r="P143" s="85"/>
      <c r="Q143" s="85"/>
      <c r="R143" s="85"/>
      <c r="S143" s="85"/>
      <c r="T143" s="86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T143" s="18" t="s">
        <v>173</v>
      </c>
      <c r="AU143" s="18" t="s">
        <v>85</v>
      </c>
    </row>
    <row r="144" s="2" customFormat="1" ht="14.4" customHeight="1">
      <c r="A144" s="39"/>
      <c r="B144" s="40"/>
      <c r="C144" s="263" t="s">
        <v>344</v>
      </c>
      <c r="D144" s="263" t="s">
        <v>270</v>
      </c>
      <c r="E144" s="264" t="s">
        <v>1954</v>
      </c>
      <c r="F144" s="265" t="s">
        <v>1955</v>
      </c>
      <c r="G144" s="266" t="s">
        <v>434</v>
      </c>
      <c r="H144" s="267">
        <v>166</v>
      </c>
      <c r="I144" s="268"/>
      <c r="J144" s="269">
        <f>ROUND(I144*H144,2)</f>
        <v>0</v>
      </c>
      <c r="K144" s="265" t="s">
        <v>20</v>
      </c>
      <c r="L144" s="270"/>
      <c r="M144" s="271" t="s">
        <v>20</v>
      </c>
      <c r="N144" s="272" t="s">
        <v>48</v>
      </c>
      <c r="O144" s="85"/>
      <c r="P144" s="222">
        <f>O144*H144</f>
        <v>0</v>
      </c>
      <c r="Q144" s="222">
        <v>0.0030000000000000001</v>
      </c>
      <c r="R144" s="222">
        <f>Q144*H144</f>
        <v>0.498</v>
      </c>
      <c r="S144" s="222">
        <v>0</v>
      </c>
      <c r="T144" s="223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4" t="s">
        <v>226</v>
      </c>
      <c r="AT144" s="224" t="s">
        <v>270</v>
      </c>
      <c r="AU144" s="224" t="s">
        <v>85</v>
      </c>
      <c r="AY144" s="18" t="s">
        <v>164</v>
      </c>
      <c r="BE144" s="225">
        <f>IF(N144="základní",J144,0)</f>
        <v>0</v>
      </c>
      <c r="BF144" s="225">
        <f>IF(N144="snížená",J144,0)</f>
        <v>0</v>
      </c>
      <c r="BG144" s="225">
        <f>IF(N144="zákl. přenesená",J144,0)</f>
        <v>0</v>
      </c>
      <c r="BH144" s="225">
        <f>IF(N144="sníž. přenesená",J144,0)</f>
        <v>0</v>
      </c>
      <c r="BI144" s="225">
        <f>IF(N144="nulová",J144,0)</f>
        <v>0</v>
      </c>
      <c r="BJ144" s="18" t="s">
        <v>22</v>
      </c>
      <c r="BK144" s="225">
        <f>ROUND(I144*H144,2)</f>
        <v>0</v>
      </c>
      <c r="BL144" s="18" t="s">
        <v>171</v>
      </c>
      <c r="BM144" s="224" t="s">
        <v>1956</v>
      </c>
    </row>
    <row r="145" s="2" customFormat="1">
      <c r="A145" s="39"/>
      <c r="B145" s="40"/>
      <c r="C145" s="41"/>
      <c r="D145" s="226" t="s">
        <v>173</v>
      </c>
      <c r="E145" s="41"/>
      <c r="F145" s="227" t="s">
        <v>1957</v>
      </c>
      <c r="G145" s="41"/>
      <c r="H145" s="41"/>
      <c r="I145" s="228"/>
      <c r="J145" s="41"/>
      <c r="K145" s="41"/>
      <c r="L145" s="45"/>
      <c r="M145" s="229"/>
      <c r="N145" s="230"/>
      <c r="O145" s="85"/>
      <c r="P145" s="85"/>
      <c r="Q145" s="85"/>
      <c r="R145" s="85"/>
      <c r="S145" s="85"/>
      <c r="T145" s="86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T145" s="18" t="s">
        <v>173</v>
      </c>
      <c r="AU145" s="18" t="s">
        <v>85</v>
      </c>
    </row>
    <row r="146" s="2" customFormat="1" ht="14.4" customHeight="1">
      <c r="A146" s="39"/>
      <c r="B146" s="40"/>
      <c r="C146" s="263" t="s">
        <v>351</v>
      </c>
      <c r="D146" s="263" t="s">
        <v>270</v>
      </c>
      <c r="E146" s="264" t="s">
        <v>1958</v>
      </c>
      <c r="F146" s="265" t="s">
        <v>1959</v>
      </c>
      <c r="G146" s="266" t="s">
        <v>434</v>
      </c>
      <c r="H146" s="267">
        <v>6</v>
      </c>
      <c r="I146" s="268"/>
      <c r="J146" s="269">
        <f>ROUND(I146*H146,2)</f>
        <v>0</v>
      </c>
      <c r="K146" s="265" t="s">
        <v>20</v>
      </c>
      <c r="L146" s="270"/>
      <c r="M146" s="271" t="s">
        <v>20</v>
      </c>
      <c r="N146" s="272" t="s">
        <v>48</v>
      </c>
      <c r="O146" s="85"/>
      <c r="P146" s="222">
        <f>O146*H146</f>
        <v>0</v>
      </c>
      <c r="Q146" s="222">
        <v>0.002</v>
      </c>
      <c r="R146" s="222">
        <f>Q146*H146</f>
        <v>0.012</v>
      </c>
      <c r="S146" s="222">
        <v>0</v>
      </c>
      <c r="T146" s="223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4" t="s">
        <v>226</v>
      </c>
      <c r="AT146" s="224" t="s">
        <v>270</v>
      </c>
      <c r="AU146" s="224" t="s">
        <v>85</v>
      </c>
      <c r="AY146" s="18" t="s">
        <v>164</v>
      </c>
      <c r="BE146" s="225">
        <f>IF(N146="základní",J146,0)</f>
        <v>0</v>
      </c>
      <c r="BF146" s="225">
        <f>IF(N146="snížená",J146,0)</f>
        <v>0</v>
      </c>
      <c r="BG146" s="225">
        <f>IF(N146="zákl. přenesená",J146,0)</f>
        <v>0</v>
      </c>
      <c r="BH146" s="225">
        <f>IF(N146="sníž. přenesená",J146,0)</f>
        <v>0</v>
      </c>
      <c r="BI146" s="225">
        <f>IF(N146="nulová",J146,0)</f>
        <v>0</v>
      </c>
      <c r="BJ146" s="18" t="s">
        <v>22</v>
      </c>
      <c r="BK146" s="225">
        <f>ROUND(I146*H146,2)</f>
        <v>0</v>
      </c>
      <c r="BL146" s="18" t="s">
        <v>171</v>
      </c>
      <c r="BM146" s="224" t="s">
        <v>1960</v>
      </c>
    </row>
    <row r="147" s="2" customFormat="1">
      <c r="A147" s="39"/>
      <c r="B147" s="40"/>
      <c r="C147" s="41"/>
      <c r="D147" s="226" t="s">
        <v>173</v>
      </c>
      <c r="E147" s="41"/>
      <c r="F147" s="227" t="s">
        <v>1961</v>
      </c>
      <c r="G147" s="41"/>
      <c r="H147" s="41"/>
      <c r="I147" s="228"/>
      <c r="J147" s="41"/>
      <c r="K147" s="41"/>
      <c r="L147" s="45"/>
      <c r="M147" s="229"/>
      <c r="N147" s="230"/>
      <c r="O147" s="85"/>
      <c r="P147" s="85"/>
      <c r="Q147" s="85"/>
      <c r="R147" s="85"/>
      <c r="S147" s="85"/>
      <c r="T147" s="86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T147" s="18" t="s">
        <v>173</v>
      </c>
      <c r="AU147" s="18" t="s">
        <v>85</v>
      </c>
    </row>
    <row r="148" s="2" customFormat="1" ht="14.4" customHeight="1">
      <c r="A148" s="39"/>
      <c r="B148" s="40"/>
      <c r="C148" s="263" t="s">
        <v>358</v>
      </c>
      <c r="D148" s="263" t="s">
        <v>270</v>
      </c>
      <c r="E148" s="264" t="s">
        <v>1962</v>
      </c>
      <c r="F148" s="265" t="s">
        <v>1963</v>
      </c>
      <c r="G148" s="266" t="s">
        <v>744</v>
      </c>
      <c r="H148" s="267">
        <v>166</v>
      </c>
      <c r="I148" s="268"/>
      <c r="J148" s="269">
        <f>ROUND(I148*H148,2)</f>
        <v>0</v>
      </c>
      <c r="K148" s="265" t="s">
        <v>20</v>
      </c>
      <c r="L148" s="270"/>
      <c r="M148" s="271" t="s">
        <v>20</v>
      </c>
      <c r="N148" s="272" t="s">
        <v>48</v>
      </c>
      <c r="O148" s="85"/>
      <c r="P148" s="222">
        <f>O148*H148</f>
        <v>0</v>
      </c>
      <c r="Q148" s="222">
        <v>0.0030000000000000001</v>
      </c>
      <c r="R148" s="222">
        <f>Q148*H148</f>
        <v>0.498</v>
      </c>
      <c r="S148" s="222">
        <v>0</v>
      </c>
      <c r="T148" s="223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24" t="s">
        <v>226</v>
      </c>
      <c r="AT148" s="224" t="s">
        <v>270</v>
      </c>
      <c r="AU148" s="224" t="s">
        <v>85</v>
      </c>
      <c r="AY148" s="18" t="s">
        <v>164</v>
      </c>
      <c r="BE148" s="225">
        <f>IF(N148="základní",J148,0)</f>
        <v>0</v>
      </c>
      <c r="BF148" s="225">
        <f>IF(N148="snížená",J148,0)</f>
        <v>0</v>
      </c>
      <c r="BG148" s="225">
        <f>IF(N148="zákl. přenesená",J148,0)</f>
        <v>0</v>
      </c>
      <c r="BH148" s="225">
        <f>IF(N148="sníž. přenesená",J148,0)</f>
        <v>0</v>
      </c>
      <c r="BI148" s="225">
        <f>IF(N148="nulová",J148,0)</f>
        <v>0</v>
      </c>
      <c r="BJ148" s="18" t="s">
        <v>22</v>
      </c>
      <c r="BK148" s="225">
        <f>ROUND(I148*H148,2)</f>
        <v>0</v>
      </c>
      <c r="BL148" s="18" t="s">
        <v>171</v>
      </c>
      <c r="BM148" s="224" t="s">
        <v>1964</v>
      </c>
    </row>
    <row r="149" s="2" customFormat="1">
      <c r="A149" s="39"/>
      <c r="B149" s="40"/>
      <c r="C149" s="41"/>
      <c r="D149" s="226" t="s">
        <v>173</v>
      </c>
      <c r="E149" s="41"/>
      <c r="F149" s="227" t="s">
        <v>1963</v>
      </c>
      <c r="G149" s="41"/>
      <c r="H149" s="41"/>
      <c r="I149" s="228"/>
      <c r="J149" s="41"/>
      <c r="K149" s="41"/>
      <c r="L149" s="45"/>
      <c r="M149" s="229"/>
      <c r="N149" s="230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173</v>
      </c>
      <c r="AU149" s="18" t="s">
        <v>85</v>
      </c>
    </row>
    <row r="150" s="2" customFormat="1" ht="14.4" customHeight="1">
      <c r="A150" s="39"/>
      <c r="B150" s="40"/>
      <c r="C150" s="263" t="s">
        <v>364</v>
      </c>
      <c r="D150" s="263" t="s">
        <v>270</v>
      </c>
      <c r="E150" s="264" t="s">
        <v>1965</v>
      </c>
      <c r="F150" s="265" t="s">
        <v>1966</v>
      </c>
      <c r="G150" s="266" t="s">
        <v>744</v>
      </c>
      <c r="H150" s="267">
        <v>166</v>
      </c>
      <c r="I150" s="268"/>
      <c r="J150" s="269">
        <f>ROUND(I150*H150,2)</f>
        <v>0</v>
      </c>
      <c r="K150" s="265" t="s">
        <v>20</v>
      </c>
      <c r="L150" s="270"/>
      <c r="M150" s="271" t="s">
        <v>20</v>
      </c>
      <c r="N150" s="272" t="s">
        <v>48</v>
      </c>
      <c r="O150" s="85"/>
      <c r="P150" s="222">
        <f>O150*H150</f>
        <v>0</v>
      </c>
      <c r="Q150" s="222">
        <v>0.001</v>
      </c>
      <c r="R150" s="222">
        <f>Q150*H150</f>
        <v>0.16600000000000001</v>
      </c>
      <c r="S150" s="222">
        <v>0</v>
      </c>
      <c r="T150" s="223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24" t="s">
        <v>226</v>
      </c>
      <c r="AT150" s="224" t="s">
        <v>270</v>
      </c>
      <c r="AU150" s="224" t="s">
        <v>85</v>
      </c>
      <c r="AY150" s="18" t="s">
        <v>164</v>
      </c>
      <c r="BE150" s="225">
        <f>IF(N150="základní",J150,0)</f>
        <v>0</v>
      </c>
      <c r="BF150" s="225">
        <f>IF(N150="snížená",J150,0)</f>
        <v>0</v>
      </c>
      <c r="BG150" s="225">
        <f>IF(N150="zákl. přenesená",J150,0)</f>
        <v>0</v>
      </c>
      <c r="BH150" s="225">
        <f>IF(N150="sníž. přenesená",J150,0)</f>
        <v>0</v>
      </c>
      <c r="BI150" s="225">
        <f>IF(N150="nulová",J150,0)</f>
        <v>0</v>
      </c>
      <c r="BJ150" s="18" t="s">
        <v>22</v>
      </c>
      <c r="BK150" s="225">
        <f>ROUND(I150*H150,2)</f>
        <v>0</v>
      </c>
      <c r="BL150" s="18" t="s">
        <v>171</v>
      </c>
      <c r="BM150" s="224" t="s">
        <v>1967</v>
      </c>
    </row>
    <row r="151" s="2" customFormat="1">
      <c r="A151" s="39"/>
      <c r="B151" s="40"/>
      <c r="C151" s="41"/>
      <c r="D151" s="226" t="s">
        <v>173</v>
      </c>
      <c r="E151" s="41"/>
      <c r="F151" s="227" t="s">
        <v>1966</v>
      </c>
      <c r="G151" s="41"/>
      <c r="H151" s="41"/>
      <c r="I151" s="228"/>
      <c r="J151" s="41"/>
      <c r="K151" s="41"/>
      <c r="L151" s="45"/>
      <c r="M151" s="229"/>
      <c r="N151" s="230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173</v>
      </c>
      <c r="AU151" s="18" t="s">
        <v>85</v>
      </c>
    </row>
    <row r="152" s="2" customFormat="1" ht="14.4" customHeight="1">
      <c r="A152" s="39"/>
      <c r="B152" s="40"/>
      <c r="C152" s="263" t="s">
        <v>371</v>
      </c>
      <c r="D152" s="263" t="s">
        <v>270</v>
      </c>
      <c r="E152" s="264" t="s">
        <v>1968</v>
      </c>
      <c r="F152" s="265" t="s">
        <v>1969</v>
      </c>
      <c r="G152" s="266" t="s">
        <v>744</v>
      </c>
      <c r="H152" s="267">
        <v>166</v>
      </c>
      <c r="I152" s="268"/>
      <c r="J152" s="269">
        <f>ROUND(I152*H152,2)</f>
        <v>0</v>
      </c>
      <c r="K152" s="265" t="s">
        <v>20</v>
      </c>
      <c r="L152" s="270"/>
      <c r="M152" s="271" t="s">
        <v>20</v>
      </c>
      <c r="N152" s="272" t="s">
        <v>48</v>
      </c>
      <c r="O152" s="85"/>
      <c r="P152" s="222">
        <f>O152*H152</f>
        <v>0</v>
      </c>
      <c r="Q152" s="222">
        <v>0.0030000000000000001</v>
      </c>
      <c r="R152" s="222">
        <f>Q152*H152</f>
        <v>0.498</v>
      </c>
      <c r="S152" s="222">
        <v>0</v>
      </c>
      <c r="T152" s="223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24" t="s">
        <v>226</v>
      </c>
      <c r="AT152" s="224" t="s">
        <v>270</v>
      </c>
      <c r="AU152" s="224" t="s">
        <v>85</v>
      </c>
      <c r="AY152" s="18" t="s">
        <v>164</v>
      </c>
      <c r="BE152" s="225">
        <f>IF(N152="základní",J152,0)</f>
        <v>0</v>
      </c>
      <c r="BF152" s="225">
        <f>IF(N152="snížená",J152,0)</f>
        <v>0</v>
      </c>
      <c r="BG152" s="225">
        <f>IF(N152="zákl. přenesená",J152,0)</f>
        <v>0</v>
      </c>
      <c r="BH152" s="225">
        <f>IF(N152="sníž. přenesená",J152,0)</f>
        <v>0</v>
      </c>
      <c r="BI152" s="225">
        <f>IF(N152="nulová",J152,0)</f>
        <v>0</v>
      </c>
      <c r="BJ152" s="18" t="s">
        <v>22</v>
      </c>
      <c r="BK152" s="225">
        <f>ROUND(I152*H152,2)</f>
        <v>0</v>
      </c>
      <c r="BL152" s="18" t="s">
        <v>171</v>
      </c>
      <c r="BM152" s="224" t="s">
        <v>1970</v>
      </c>
    </row>
    <row r="153" s="2" customFormat="1">
      <c r="A153" s="39"/>
      <c r="B153" s="40"/>
      <c r="C153" s="41"/>
      <c r="D153" s="226" t="s">
        <v>173</v>
      </c>
      <c r="E153" s="41"/>
      <c r="F153" s="227" t="s">
        <v>1969</v>
      </c>
      <c r="G153" s="41"/>
      <c r="H153" s="41"/>
      <c r="I153" s="228"/>
      <c r="J153" s="41"/>
      <c r="K153" s="41"/>
      <c r="L153" s="45"/>
      <c r="M153" s="229"/>
      <c r="N153" s="230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173</v>
      </c>
      <c r="AU153" s="18" t="s">
        <v>85</v>
      </c>
    </row>
    <row r="154" s="2" customFormat="1" ht="14.4" customHeight="1">
      <c r="A154" s="39"/>
      <c r="B154" s="40"/>
      <c r="C154" s="263" t="s">
        <v>377</v>
      </c>
      <c r="D154" s="263" t="s">
        <v>270</v>
      </c>
      <c r="E154" s="264" t="s">
        <v>1971</v>
      </c>
      <c r="F154" s="265" t="s">
        <v>1972</v>
      </c>
      <c r="G154" s="266" t="s">
        <v>744</v>
      </c>
      <c r="H154" s="267">
        <v>13</v>
      </c>
      <c r="I154" s="268"/>
      <c r="J154" s="269">
        <f>ROUND(I154*H154,2)</f>
        <v>0</v>
      </c>
      <c r="K154" s="265" t="s">
        <v>20</v>
      </c>
      <c r="L154" s="270"/>
      <c r="M154" s="271" t="s">
        <v>20</v>
      </c>
      <c r="N154" s="272" t="s">
        <v>48</v>
      </c>
      <c r="O154" s="85"/>
      <c r="P154" s="222">
        <f>O154*H154</f>
        <v>0</v>
      </c>
      <c r="Q154" s="222">
        <v>0.002</v>
      </c>
      <c r="R154" s="222">
        <f>Q154*H154</f>
        <v>0.026000000000000002</v>
      </c>
      <c r="S154" s="222">
        <v>0</v>
      </c>
      <c r="T154" s="223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4" t="s">
        <v>226</v>
      </c>
      <c r="AT154" s="224" t="s">
        <v>270</v>
      </c>
      <c r="AU154" s="224" t="s">
        <v>85</v>
      </c>
      <c r="AY154" s="18" t="s">
        <v>164</v>
      </c>
      <c r="BE154" s="225">
        <f>IF(N154="základní",J154,0)</f>
        <v>0</v>
      </c>
      <c r="BF154" s="225">
        <f>IF(N154="snížená",J154,0)</f>
        <v>0</v>
      </c>
      <c r="BG154" s="225">
        <f>IF(N154="zákl. přenesená",J154,0)</f>
        <v>0</v>
      </c>
      <c r="BH154" s="225">
        <f>IF(N154="sníž. přenesená",J154,0)</f>
        <v>0</v>
      </c>
      <c r="BI154" s="225">
        <f>IF(N154="nulová",J154,0)</f>
        <v>0</v>
      </c>
      <c r="BJ154" s="18" t="s">
        <v>22</v>
      </c>
      <c r="BK154" s="225">
        <f>ROUND(I154*H154,2)</f>
        <v>0</v>
      </c>
      <c r="BL154" s="18" t="s">
        <v>171</v>
      </c>
      <c r="BM154" s="224" t="s">
        <v>1973</v>
      </c>
    </row>
    <row r="155" s="2" customFormat="1">
      <c r="A155" s="39"/>
      <c r="B155" s="40"/>
      <c r="C155" s="41"/>
      <c r="D155" s="226" t="s">
        <v>173</v>
      </c>
      <c r="E155" s="41"/>
      <c r="F155" s="227" t="s">
        <v>1972</v>
      </c>
      <c r="G155" s="41"/>
      <c r="H155" s="41"/>
      <c r="I155" s="228"/>
      <c r="J155" s="41"/>
      <c r="K155" s="41"/>
      <c r="L155" s="45"/>
      <c r="M155" s="229"/>
      <c r="N155" s="230"/>
      <c r="O155" s="85"/>
      <c r="P155" s="85"/>
      <c r="Q155" s="85"/>
      <c r="R155" s="85"/>
      <c r="S155" s="85"/>
      <c r="T155" s="86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T155" s="18" t="s">
        <v>173</v>
      </c>
      <c r="AU155" s="18" t="s">
        <v>85</v>
      </c>
    </row>
    <row r="156" s="2" customFormat="1" ht="14.4" customHeight="1">
      <c r="A156" s="39"/>
      <c r="B156" s="40"/>
      <c r="C156" s="263" t="s">
        <v>382</v>
      </c>
      <c r="D156" s="263" t="s">
        <v>270</v>
      </c>
      <c r="E156" s="264" t="s">
        <v>1974</v>
      </c>
      <c r="F156" s="265" t="s">
        <v>1975</v>
      </c>
      <c r="G156" s="266" t="s">
        <v>434</v>
      </c>
      <c r="H156" s="267">
        <v>6</v>
      </c>
      <c r="I156" s="268"/>
      <c r="J156" s="269">
        <f>ROUND(I156*H156,2)</f>
        <v>0</v>
      </c>
      <c r="K156" s="265" t="s">
        <v>20</v>
      </c>
      <c r="L156" s="270"/>
      <c r="M156" s="271" t="s">
        <v>20</v>
      </c>
      <c r="N156" s="272" t="s">
        <v>48</v>
      </c>
      <c r="O156" s="85"/>
      <c r="P156" s="222">
        <f>O156*H156</f>
        <v>0</v>
      </c>
      <c r="Q156" s="222">
        <v>0.0035000000000000001</v>
      </c>
      <c r="R156" s="222">
        <f>Q156*H156</f>
        <v>0.021000000000000001</v>
      </c>
      <c r="S156" s="222">
        <v>0</v>
      </c>
      <c r="T156" s="223">
        <f>S156*H156</f>
        <v>0</v>
      </c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R156" s="224" t="s">
        <v>226</v>
      </c>
      <c r="AT156" s="224" t="s">
        <v>270</v>
      </c>
      <c r="AU156" s="224" t="s">
        <v>85</v>
      </c>
      <c r="AY156" s="18" t="s">
        <v>164</v>
      </c>
      <c r="BE156" s="225">
        <f>IF(N156="základní",J156,0)</f>
        <v>0</v>
      </c>
      <c r="BF156" s="225">
        <f>IF(N156="snížená",J156,0)</f>
        <v>0</v>
      </c>
      <c r="BG156" s="225">
        <f>IF(N156="zákl. přenesená",J156,0)</f>
        <v>0</v>
      </c>
      <c r="BH156" s="225">
        <f>IF(N156="sníž. přenesená",J156,0)</f>
        <v>0</v>
      </c>
      <c r="BI156" s="225">
        <f>IF(N156="nulová",J156,0)</f>
        <v>0</v>
      </c>
      <c r="BJ156" s="18" t="s">
        <v>22</v>
      </c>
      <c r="BK156" s="225">
        <f>ROUND(I156*H156,2)</f>
        <v>0</v>
      </c>
      <c r="BL156" s="18" t="s">
        <v>171</v>
      </c>
      <c r="BM156" s="224" t="s">
        <v>1976</v>
      </c>
    </row>
    <row r="157" s="2" customFormat="1">
      <c r="A157" s="39"/>
      <c r="B157" s="40"/>
      <c r="C157" s="41"/>
      <c r="D157" s="226" t="s">
        <v>173</v>
      </c>
      <c r="E157" s="41"/>
      <c r="F157" s="227" t="s">
        <v>1977</v>
      </c>
      <c r="G157" s="41"/>
      <c r="H157" s="41"/>
      <c r="I157" s="228"/>
      <c r="J157" s="41"/>
      <c r="K157" s="41"/>
      <c r="L157" s="45"/>
      <c r="M157" s="229"/>
      <c r="N157" s="230"/>
      <c r="O157" s="85"/>
      <c r="P157" s="85"/>
      <c r="Q157" s="85"/>
      <c r="R157" s="85"/>
      <c r="S157" s="85"/>
      <c r="T157" s="86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T157" s="18" t="s">
        <v>173</v>
      </c>
      <c r="AU157" s="18" t="s">
        <v>85</v>
      </c>
    </row>
    <row r="158" s="2" customFormat="1" ht="14.4" customHeight="1">
      <c r="A158" s="39"/>
      <c r="B158" s="40"/>
      <c r="C158" s="263" t="s">
        <v>389</v>
      </c>
      <c r="D158" s="263" t="s">
        <v>270</v>
      </c>
      <c r="E158" s="264" t="s">
        <v>1978</v>
      </c>
      <c r="F158" s="265" t="s">
        <v>1979</v>
      </c>
      <c r="G158" s="266" t="s">
        <v>434</v>
      </c>
      <c r="H158" s="267">
        <v>6</v>
      </c>
      <c r="I158" s="268"/>
      <c r="J158" s="269">
        <f>ROUND(I158*H158,2)</f>
        <v>0</v>
      </c>
      <c r="K158" s="265" t="s">
        <v>20</v>
      </c>
      <c r="L158" s="270"/>
      <c r="M158" s="271" t="s">
        <v>20</v>
      </c>
      <c r="N158" s="272" t="s">
        <v>48</v>
      </c>
      <c r="O158" s="85"/>
      <c r="P158" s="222">
        <f>O158*H158</f>
        <v>0</v>
      </c>
      <c r="Q158" s="222">
        <v>0.0012999999999999999</v>
      </c>
      <c r="R158" s="222">
        <f>Q158*H158</f>
        <v>0.0077999999999999996</v>
      </c>
      <c r="S158" s="222">
        <v>0</v>
      </c>
      <c r="T158" s="223">
        <f>S158*H158</f>
        <v>0</v>
      </c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R158" s="224" t="s">
        <v>226</v>
      </c>
      <c r="AT158" s="224" t="s">
        <v>270</v>
      </c>
      <c r="AU158" s="224" t="s">
        <v>85</v>
      </c>
      <c r="AY158" s="18" t="s">
        <v>164</v>
      </c>
      <c r="BE158" s="225">
        <f>IF(N158="základní",J158,0)</f>
        <v>0</v>
      </c>
      <c r="BF158" s="225">
        <f>IF(N158="snížená",J158,0)</f>
        <v>0</v>
      </c>
      <c r="BG158" s="225">
        <f>IF(N158="zákl. přenesená",J158,0)</f>
        <v>0</v>
      </c>
      <c r="BH158" s="225">
        <f>IF(N158="sníž. přenesená",J158,0)</f>
        <v>0</v>
      </c>
      <c r="BI158" s="225">
        <f>IF(N158="nulová",J158,0)</f>
        <v>0</v>
      </c>
      <c r="BJ158" s="18" t="s">
        <v>22</v>
      </c>
      <c r="BK158" s="225">
        <f>ROUND(I158*H158,2)</f>
        <v>0</v>
      </c>
      <c r="BL158" s="18" t="s">
        <v>171</v>
      </c>
      <c r="BM158" s="224" t="s">
        <v>1980</v>
      </c>
    </row>
    <row r="159" s="2" customFormat="1">
      <c r="A159" s="39"/>
      <c r="B159" s="40"/>
      <c r="C159" s="41"/>
      <c r="D159" s="226" t="s">
        <v>173</v>
      </c>
      <c r="E159" s="41"/>
      <c r="F159" s="227" t="s">
        <v>1981</v>
      </c>
      <c r="G159" s="41"/>
      <c r="H159" s="41"/>
      <c r="I159" s="228"/>
      <c r="J159" s="41"/>
      <c r="K159" s="41"/>
      <c r="L159" s="45"/>
      <c r="M159" s="229"/>
      <c r="N159" s="230"/>
      <c r="O159" s="85"/>
      <c r="P159" s="85"/>
      <c r="Q159" s="85"/>
      <c r="R159" s="85"/>
      <c r="S159" s="85"/>
      <c r="T159" s="86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T159" s="18" t="s">
        <v>173</v>
      </c>
      <c r="AU159" s="18" t="s">
        <v>85</v>
      </c>
    </row>
    <row r="160" s="2" customFormat="1" ht="14.4" customHeight="1">
      <c r="A160" s="39"/>
      <c r="B160" s="40"/>
      <c r="C160" s="263" t="s">
        <v>398</v>
      </c>
      <c r="D160" s="263" t="s">
        <v>270</v>
      </c>
      <c r="E160" s="264" t="s">
        <v>1982</v>
      </c>
      <c r="F160" s="265" t="s">
        <v>1983</v>
      </c>
      <c r="G160" s="266" t="s">
        <v>434</v>
      </c>
      <c r="H160" s="267">
        <v>6</v>
      </c>
      <c r="I160" s="268"/>
      <c r="J160" s="269">
        <f>ROUND(I160*H160,2)</f>
        <v>0</v>
      </c>
      <c r="K160" s="265" t="s">
        <v>20</v>
      </c>
      <c r="L160" s="270"/>
      <c r="M160" s="271" t="s">
        <v>20</v>
      </c>
      <c r="N160" s="272" t="s">
        <v>48</v>
      </c>
      <c r="O160" s="85"/>
      <c r="P160" s="222">
        <f>O160*H160</f>
        <v>0</v>
      </c>
      <c r="Q160" s="222">
        <v>0.002</v>
      </c>
      <c r="R160" s="222">
        <f>Q160*H160</f>
        <v>0.012</v>
      </c>
      <c r="S160" s="222">
        <v>0</v>
      </c>
      <c r="T160" s="223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4" t="s">
        <v>226</v>
      </c>
      <c r="AT160" s="224" t="s">
        <v>270</v>
      </c>
      <c r="AU160" s="224" t="s">
        <v>85</v>
      </c>
      <c r="AY160" s="18" t="s">
        <v>164</v>
      </c>
      <c r="BE160" s="225">
        <f>IF(N160="základní",J160,0)</f>
        <v>0</v>
      </c>
      <c r="BF160" s="225">
        <f>IF(N160="snížená",J160,0)</f>
        <v>0</v>
      </c>
      <c r="BG160" s="225">
        <f>IF(N160="zákl. přenesená",J160,0)</f>
        <v>0</v>
      </c>
      <c r="BH160" s="225">
        <f>IF(N160="sníž. přenesená",J160,0)</f>
        <v>0</v>
      </c>
      <c r="BI160" s="225">
        <f>IF(N160="nulová",J160,0)</f>
        <v>0</v>
      </c>
      <c r="BJ160" s="18" t="s">
        <v>22</v>
      </c>
      <c r="BK160" s="225">
        <f>ROUND(I160*H160,2)</f>
        <v>0</v>
      </c>
      <c r="BL160" s="18" t="s">
        <v>171</v>
      </c>
      <c r="BM160" s="224" t="s">
        <v>1984</v>
      </c>
    </row>
    <row r="161" s="2" customFormat="1">
      <c r="A161" s="39"/>
      <c r="B161" s="40"/>
      <c r="C161" s="41"/>
      <c r="D161" s="226" t="s">
        <v>173</v>
      </c>
      <c r="E161" s="41"/>
      <c r="F161" s="227" t="s">
        <v>1985</v>
      </c>
      <c r="G161" s="41"/>
      <c r="H161" s="41"/>
      <c r="I161" s="228"/>
      <c r="J161" s="41"/>
      <c r="K161" s="41"/>
      <c r="L161" s="45"/>
      <c r="M161" s="229"/>
      <c r="N161" s="230"/>
      <c r="O161" s="85"/>
      <c r="P161" s="85"/>
      <c r="Q161" s="85"/>
      <c r="R161" s="85"/>
      <c r="S161" s="85"/>
      <c r="T161" s="86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T161" s="18" t="s">
        <v>173</v>
      </c>
      <c r="AU161" s="18" t="s">
        <v>85</v>
      </c>
    </row>
    <row r="162" s="2" customFormat="1" ht="14.4" customHeight="1">
      <c r="A162" s="39"/>
      <c r="B162" s="40"/>
      <c r="C162" s="263" t="s">
        <v>406</v>
      </c>
      <c r="D162" s="263" t="s">
        <v>270</v>
      </c>
      <c r="E162" s="264" t="s">
        <v>1986</v>
      </c>
      <c r="F162" s="265" t="s">
        <v>1987</v>
      </c>
      <c r="G162" s="266" t="s">
        <v>744</v>
      </c>
      <c r="H162" s="267">
        <v>523</v>
      </c>
      <c r="I162" s="268"/>
      <c r="J162" s="269">
        <f>ROUND(I162*H162,2)</f>
        <v>0</v>
      </c>
      <c r="K162" s="265" t="s">
        <v>20</v>
      </c>
      <c r="L162" s="270"/>
      <c r="M162" s="271" t="s">
        <v>20</v>
      </c>
      <c r="N162" s="272" t="s">
        <v>48</v>
      </c>
      <c r="O162" s="85"/>
      <c r="P162" s="222">
        <f>O162*H162</f>
        <v>0</v>
      </c>
      <c r="Q162" s="222">
        <v>0.001</v>
      </c>
      <c r="R162" s="222">
        <f>Q162*H162</f>
        <v>0.52300000000000002</v>
      </c>
      <c r="S162" s="222">
        <v>0</v>
      </c>
      <c r="T162" s="223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4" t="s">
        <v>226</v>
      </c>
      <c r="AT162" s="224" t="s">
        <v>270</v>
      </c>
      <c r="AU162" s="224" t="s">
        <v>85</v>
      </c>
      <c r="AY162" s="18" t="s">
        <v>164</v>
      </c>
      <c r="BE162" s="225">
        <f>IF(N162="základní",J162,0)</f>
        <v>0</v>
      </c>
      <c r="BF162" s="225">
        <f>IF(N162="snížená",J162,0)</f>
        <v>0</v>
      </c>
      <c r="BG162" s="225">
        <f>IF(N162="zákl. přenesená",J162,0)</f>
        <v>0</v>
      </c>
      <c r="BH162" s="225">
        <f>IF(N162="sníž. přenesená",J162,0)</f>
        <v>0</v>
      </c>
      <c r="BI162" s="225">
        <f>IF(N162="nulová",J162,0)</f>
        <v>0</v>
      </c>
      <c r="BJ162" s="18" t="s">
        <v>22</v>
      </c>
      <c r="BK162" s="225">
        <f>ROUND(I162*H162,2)</f>
        <v>0</v>
      </c>
      <c r="BL162" s="18" t="s">
        <v>171</v>
      </c>
      <c r="BM162" s="224" t="s">
        <v>1988</v>
      </c>
    </row>
    <row r="163" s="2" customFormat="1">
      <c r="A163" s="39"/>
      <c r="B163" s="40"/>
      <c r="C163" s="41"/>
      <c r="D163" s="226" t="s">
        <v>173</v>
      </c>
      <c r="E163" s="41"/>
      <c r="F163" s="227" t="s">
        <v>1989</v>
      </c>
      <c r="G163" s="41"/>
      <c r="H163" s="41"/>
      <c r="I163" s="228"/>
      <c r="J163" s="41"/>
      <c r="K163" s="41"/>
      <c r="L163" s="45"/>
      <c r="M163" s="229"/>
      <c r="N163" s="230"/>
      <c r="O163" s="85"/>
      <c r="P163" s="85"/>
      <c r="Q163" s="85"/>
      <c r="R163" s="85"/>
      <c r="S163" s="85"/>
      <c r="T163" s="86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T163" s="18" t="s">
        <v>173</v>
      </c>
      <c r="AU163" s="18" t="s">
        <v>85</v>
      </c>
    </row>
    <row r="164" s="2" customFormat="1" ht="14.4" customHeight="1">
      <c r="A164" s="39"/>
      <c r="B164" s="40"/>
      <c r="C164" s="263" t="s">
        <v>411</v>
      </c>
      <c r="D164" s="263" t="s">
        <v>270</v>
      </c>
      <c r="E164" s="264" t="s">
        <v>1990</v>
      </c>
      <c r="F164" s="265" t="s">
        <v>1991</v>
      </c>
      <c r="G164" s="266" t="s">
        <v>434</v>
      </c>
      <c r="H164" s="267">
        <v>19</v>
      </c>
      <c r="I164" s="268"/>
      <c r="J164" s="269">
        <f>ROUND(I164*H164,2)</f>
        <v>0</v>
      </c>
      <c r="K164" s="265" t="s">
        <v>20</v>
      </c>
      <c r="L164" s="270"/>
      <c r="M164" s="271" t="s">
        <v>20</v>
      </c>
      <c r="N164" s="272" t="s">
        <v>48</v>
      </c>
      <c r="O164" s="85"/>
      <c r="P164" s="222">
        <f>O164*H164</f>
        <v>0</v>
      </c>
      <c r="Q164" s="222">
        <v>0.001</v>
      </c>
      <c r="R164" s="222">
        <f>Q164*H164</f>
        <v>0.019</v>
      </c>
      <c r="S164" s="222">
        <v>0</v>
      </c>
      <c r="T164" s="223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4" t="s">
        <v>226</v>
      </c>
      <c r="AT164" s="224" t="s">
        <v>270</v>
      </c>
      <c r="AU164" s="224" t="s">
        <v>85</v>
      </c>
      <c r="AY164" s="18" t="s">
        <v>164</v>
      </c>
      <c r="BE164" s="225">
        <f>IF(N164="základní",J164,0)</f>
        <v>0</v>
      </c>
      <c r="BF164" s="225">
        <f>IF(N164="snížená",J164,0)</f>
        <v>0</v>
      </c>
      <c r="BG164" s="225">
        <f>IF(N164="zákl. přenesená",J164,0)</f>
        <v>0</v>
      </c>
      <c r="BH164" s="225">
        <f>IF(N164="sníž. přenesená",J164,0)</f>
        <v>0</v>
      </c>
      <c r="BI164" s="225">
        <f>IF(N164="nulová",J164,0)</f>
        <v>0</v>
      </c>
      <c r="BJ164" s="18" t="s">
        <v>22</v>
      </c>
      <c r="BK164" s="225">
        <f>ROUND(I164*H164,2)</f>
        <v>0</v>
      </c>
      <c r="BL164" s="18" t="s">
        <v>171</v>
      </c>
      <c r="BM164" s="224" t="s">
        <v>1992</v>
      </c>
    </row>
    <row r="165" s="2" customFormat="1">
      <c r="A165" s="39"/>
      <c r="B165" s="40"/>
      <c r="C165" s="41"/>
      <c r="D165" s="226" t="s">
        <v>173</v>
      </c>
      <c r="E165" s="41"/>
      <c r="F165" s="227" t="s">
        <v>1991</v>
      </c>
      <c r="G165" s="41"/>
      <c r="H165" s="41"/>
      <c r="I165" s="228"/>
      <c r="J165" s="41"/>
      <c r="K165" s="41"/>
      <c r="L165" s="45"/>
      <c r="M165" s="229"/>
      <c r="N165" s="230"/>
      <c r="O165" s="85"/>
      <c r="P165" s="85"/>
      <c r="Q165" s="85"/>
      <c r="R165" s="85"/>
      <c r="S165" s="85"/>
      <c r="T165" s="86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T165" s="18" t="s">
        <v>173</v>
      </c>
      <c r="AU165" s="18" t="s">
        <v>85</v>
      </c>
    </row>
    <row r="166" s="2" customFormat="1" ht="14.4" customHeight="1">
      <c r="A166" s="39"/>
      <c r="B166" s="40"/>
      <c r="C166" s="263" t="s">
        <v>417</v>
      </c>
      <c r="D166" s="263" t="s">
        <v>270</v>
      </c>
      <c r="E166" s="264" t="s">
        <v>1993</v>
      </c>
      <c r="F166" s="265" t="s">
        <v>1994</v>
      </c>
      <c r="G166" s="266" t="s">
        <v>744</v>
      </c>
      <c r="H166" s="267">
        <v>1018</v>
      </c>
      <c r="I166" s="268"/>
      <c r="J166" s="269">
        <f>ROUND(I166*H166,2)</f>
        <v>0</v>
      </c>
      <c r="K166" s="265" t="s">
        <v>20</v>
      </c>
      <c r="L166" s="270"/>
      <c r="M166" s="271" t="s">
        <v>20</v>
      </c>
      <c r="N166" s="272" t="s">
        <v>48</v>
      </c>
      <c r="O166" s="85"/>
      <c r="P166" s="222">
        <f>O166*H166</f>
        <v>0</v>
      </c>
      <c r="Q166" s="222">
        <v>0.001</v>
      </c>
      <c r="R166" s="222">
        <f>Q166*H166</f>
        <v>1.018</v>
      </c>
      <c r="S166" s="222">
        <v>0</v>
      </c>
      <c r="T166" s="223">
        <f>S166*H166</f>
        <v>0</v>
      </c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R166" s="224" t="s">
        <v>226</v>
      </c>
      <c r="AT166" s="224" t="s">
        <v>270</v>
      </c>
      <c r="AU166" s="224" t="s">
        <v>85</v>
      </c>
      <c r="AY166" s="18" t="s">
        <v>164</v>
      </c>
      <c r="BE166" s="225">
        <f>IF(N166="základní",J166,0)</f>
        <v>0</v>
      </c>
      <c r="BF166" s="225">
        <f>IF(N166="snížená",J166,0)</f>
        <v>0</v>
      </c>
      <c r="BG166" s="225">
        <f>IF(N166="zákl. přenesená",J166,0)</f>
        <v>0</v>
      </c>
      <c r="BH166" s="225">
        <f>IF(N166="sníž. přenesená",J166,0)</f>
        <v>0</v>
      </c>
      <c r="BI166" s="225">
        <f>IF(N166="nulová",J166,0)</f>
        <v>0</v>
      </c>
      <c r="BJ166" s="18" t="s">
        <v>22</v>
      </c>
      <c r="BK166" s="225">
        <f>ROUND(I166*H166,2)</f>
        <v>0</v>
      </c>
      <c r="BL166" s="18" t="s">
        <v>171</v>
      </c>
      <c r="BM166" s="224" t="s">
        <v>1995</v>
      </c>
    </row>
    <row r="167" s="2" customFormat="1">
      <c r="A167" s="39"/>
      <c r="B167" s="40"/>
      <c r="C167" s="41"/>
      <c r="D167" s="226" t="s">
        <v>173</v>
      </c>
      <c r="E167" s="41"/>
      <c r="F167" s="227" t="s">
        <v>1994</v>
      </c>
      <c r="G167" s="41"/>
      <c r="H167" s="41"/>
      <c r="I167" s="228"/>
      <c r="J167" s="41"/>
      <c r="K167" s="41"/>
      <c r="L167" s="45"/>
      <c r="M167" s="229"/>
      <c r="N167" s="230"/>
      <c r="O167" s="85"/>
      <c r="P167" s="85"/>
      <c r="Q167" s="85"/>
      <c r="R167" s="85"/>
      <c r="S167" s="85"/>
      <c r="T167" s="86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T167" s="18" t="s">
        <v>173</v>
      </c>
      <c r="AU167" s="18" t="s">
        <v>85</v>
      </c>
    </row>
    <row r="168" s="2" customFormat="1" ht="14.4" customHeight="1">
      <c r="A168" s="39"/>
      <c r="B168" s="40"/>
      <c r="C168" s="263" t="s">
        <v>424</v>
      </c>
      <c r="D168" s="263" t="s">
        <v>270</v>
      </c>
      <c r="E168" s="264" t="s">
        <v>1996</v>
      </c>
      <c r="F168" s="265" t="s">
        <v>1997</v>
      </c>
      <c r="G168" s="266" t="s">
        <v>744</v>
      </c>
      <c r="H168" s="267">
        <v>1009</v>
      </c>
      <c r="I168" s="268"/>
      <c r="J168" s="269">
        <f>ROUND(I168*H168,2)</f>
        <v>0</v>
      </c>
      <c r="K168" s="265" t="s">
        <v>20</v>
      </c>
      <c r="L168" s="270"/>
      <c r="M168" s="271" t="s">
        <v>20</v>
      </c>
      <c r="N168" s="272" t="s">
        <v>48</v>
      </c>
      <c r="O168" s="85"/>
      <c r="P168" s="222">
        <f>O168*H168</f>
        <v>0</v>
      </c>
      <c r="Q168" s="222">
        <v>0.001</v>
      </c>
      <c r="R168" s="222">
        <f>Q168*H168</f>
        <v>1.0090000000000001</v>
      </c>
      <c r="S168" s="222">
        <v>0</v>
      </c>
      <c r="T168" s="223">
        <f>S168*H168</f>
        <v>0</v>
      </c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R168" s="224" t="s">
        <v>226</v>
      </c>
      <c r="AT168" s="224" t="s">
        <v>270</v>
      </c>
      <c r="AU168" s="224" t="s">
        <v>85</v>
      </c>
      <c r="AY168" s="18" t="s">
        <v>164</v>
      </c>
      <c r="BE168" s="225">
        <f>IF(N168="základní",J168,0)</f>
        <v>0</v>
      </c>
      <c r="BF168" s="225">
        <f>IF(N168="snížená",J168,0)</f>
        <v>0</v>
      </c>
      <c r="BG168" s="225">
        <f>IF(N168="zákl. přenesená",J168,0)</f>
        <v>0</v>
      </c>
      <c r="BH168" s="225">
        <f>IF(N168="sníž. přenesená",J168,0)</f>
        <v>0</v>
      </c>
      <c r="BI168" s="225">
        <f>IF(N168="nulová",J168,0)</f>
        <v>0</v>
      </c>
      <c r="BJ168" s="18" t="s">
        <v>22</v>
      </c>
      <c r="BK168" s="225">
        <f>ROUND(I168*H168,2)</f>
        <v>0</v>
      </c>
      <c r="BL168" s="18" t="s">
        <v>171</v>
      </c>
      <c r="BM168" s="224" t="s">
        <v>1998</v>
      </c>
    </row>
    <row r="169" s="2" customFormat="1">
      <c r="A169" s="39"/>
      <c r="B169" s="40"/>
      <c r="C169" s="41"/>
      <c r="D169" s="226" t="s">
        <v>173</v>
      </c>
      <c r="E169" s="41"/>
      <c r="F169" s="227" t="s">
        <v>1997</v>
      </c>
      <c r="G169" s="41"/>
      <c r="H169" s="41"/>
      <c r="I169" s="228"/>
      <c r="J169" s="41"/>
      <c r="K169" s="41"/>
      <c r="L169" s="45"/>
      <c r="M169" s="229"/>
      <c r="N169" s="230"/>
      <c r="O169" s="85"/>
      <c r="P169" s="85"/>
      <c r="Q169" s="85"/>
      <c r="R169" s="85"/>
      <c r="S169" s="85"/>
      <c r="T169" s="86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T169" s="18" t="s">
        <v>173</v>
      </c>
      <c r="AU169" s="18" t="s">
        <v>85</v>
      </c>
    </row>
    <row r="170" s="2" customFormat="1" ht="14.4" customHeight="1">
      <c r="A170" s="39"/>
      <c r="B170" s="40"/>
      <c r="C170" s="263" t="s">
        <v>431</v>
      </c>
      <c r="D170" s="263" t="s">
        <v>270</v>
      </c>
      <c r="E170" s="264" t="s">
        <v>1999</v>
      </c>
      <c r="F170" s="265" t="s">
        <v>2000</v>
      </c>
      <c r="G170" s="266" t="s">
        <v>434</v>
      </c>
      <c r="H170" s="267">
        <v>22</v>
      </c>
      <c r="I170" s="268"/>
      <c r="J170" s="269">
        <f>ROUND(I170*H170,2)</f>
        <v>0</v>
      </c>
      <c r="K170" s="265" t="s">
        <v>20</v>
      </c>
      <c r="L170" s="270"/>
      <c r="M170" s="271" t="s">
        <v>20</v>
      </c>
      <c r="N170" s="272" t="s">
        <v>48</v>
      </c>
      <c r="O170" s="85"/>
      <c r="P170" s="222">
        <f>O170*H170</f>
        <v>0</v>
      </c>
      <c r="Q170" s="222">
        <v>0.001</v>
      </c>
      <c r="R170" s="222">
        <f>Q170*H170</f>
        <v>0.021999999999999999</v>
      </c>
      <c r="S170" s="222">
        <v>0</v>
      </c>
      <c r="T170" s="223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24" t="s">
        <v>226</v>
      </c>
      <c r="AT170" s="224" t="s">
        <v>270</v>
      </c>
      <c r="AU170" s="224" t="s">
        <v>85</v>
      </c>
      <c r="AY170" s="18" t="s">
        <v>164</v>
      </c>
      <c r="BE170" s="225">
        <f>IF(N170="základní",J170,0)</f>
        <v>0</v>
      </c>
      <c r="BF170" s="225">
        <f>IF(N170="snížená",J170,0)</f>
        <v>0</v>
      </c>
      <c r="BG170" s="225">
        <f>IF(N170="zákl. přenesená",J170,0)</f>
        <v>0</v>
      </c>
      <c r="BH170" s="225">
        <f>IF(N170="sníž. přenesená",J170,0)</f>
        <v>0</v>
      </c>
      <c r="BI170" s="225">
        <f>IF(N170="nulová",J170,0)</f>
        <v>0</v>
      </c>
      <c r="BJ170" s="18" t="s">
        <v>22</v>
      </c>
      <c r="BK170" s="225">
        <f>ROUND(I170*H170,2)</f>
        <v>0</v>
      </c>
      <c r="BL170" s="18" t="s">
        <v>171</v>
      </c>
      <c r="BM170" s="224" t="s">
        <v>2001</v>
      </c>
    </row>
    <row r="171" s="2" customFormat="1">
      <c r="A171" s="39"/>
      <c r="B171" s="40"/>
      <c r="C171" s="41"/>
      <c r="D171" s="226" t="s">
        <v>173</v>
      </c>
      <c r="E171" s="41"/>
      <c r="F171" s="227" t="s">
        <v>2000</v>
      </c>
      <c r="G171" s="41"/>
      <c r="H171" s="41"/>
      <c r="I171" s="228"/>
      <c r="J171" s="41"/>
      <c r="K171" s="41"/>
      <c r="L171" s="45"/>
      <c r="M171" s="229"/>
      <c r="N171" s="230"/>
      <c r="O171" s="85"/>
      <c r="P171" s="85"/>
      <c r="Q171" s="85"/>
      <c r="R171" s="85"/>
      <c r="S171" s="85"/>
      <c r="T171" s="86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T171" s="18" t="s">
        <v>173</v>
      </c>
      <c r="AU171" s="18" t="s">
        <v>85</v>
      </c>
    </row>
    <row r="172" s="2" customFormat="1" ht="14.4" customHeight="1">
      <c r="A172" s="39"/>
      <c r="B172" s="40"/>
      <c r="C172" s="263" t="s">
        <v>437</v>
      </c>
      <c r="D172" s="263" t="s">
        <v>270</v>
      </c>
      <c r="E172" s="264" t="s">
        <v>2002</v>
      </c>
      <c r="F172" s="265" t="s">
        <v>2003</v>
      </c>
      <c r="G172" s="266" t="s">
        <v>744</v>
      </c>
      <c r="H172" s="267">
        <v>22</v>
      </c>
      <c r="I172" s="268"/>
      <c r="J172" s="269">
        <f>ROUND(I172*H172,2)</f>
        <v>0</v>
      </c>
      <c r="K172" s="265" t="s">
        <v>20</v>
      </c>
      <c r="L172" s="270"/>
      <c r="M172" s="271" t="s">
        <v>20</v>
      </c>
      <c r="N172" s="272" t="s">
        <v>48</v>
      </c>
      <c r="O172" s="85"/>
      <c r="P172" s="222">
        <f>O172*H172</f>
        <v>0</v>
      </c>
      <c r="Q172" s="222">
        <v>0.001</v>
      </c>
      <c r="R172" s="222">
        <f>Q172*H172</f>
        <v>0.021999999999999999</v>
      </c>
      <c r="S172" s="222">
        <v>0</v>
      </c>
      <c r="T172" s="223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4" t="s">
        <v>226</v>
      </c>
      <c r="AT172" s="224" t="s">
        <v>270</v>
      </c>
      <c r="AU172" s="224" t="s">
        <v>85</v>
      </c>
      <c r="AY172" s="18" t="s">
        <v>164</v>
      </c>
      <c r="BE172" s="225">
        <f>IF(N172="základní",J172,0)</f>
        <v>0</v>
      </c>
      <c r="BF172" s="225">
        <f>IF(N172="snížená",J172,0)</f>
        <v>0</v>
      </c>
      <c r="BG172" s="225">
        <f>IF(N172="zákl. přenesená",J172,0)</f>
        <v>0</v>
      </c>
      <c r="BH172" s="225">
        <f>IF(N172="sníž. přenesená",J172,0)</f>
        <v>0</v>
      </c>
      <c r="BI172" s="225">
        <f>IF(N172="nulová",J172,0)</f>
        <v>0</v>
      </c>
      <c r="BJ172" s="18" t="s">
        <v>22</v>
      </c>
      <c r="BK172" s="225">
        <f>ROUND(I172*H172,2)</f>
        <v>0</v>
      </c>
      <c r="BL172" s="18" t="s">
        <v>171</v>
      </c>
      <c r="BM172" s="224" t="s">
        <v>2004</v>
      </c>
    </row>
    <row r="173" s="2" customFormat="1">
      <c r="A173" s="39"/>
      <c r="B173" s="40"/>
      <c r="C173" s="41"/>
      <c r="D173" s="226" t="s">
        <v>173</v>
      </c>
      <c r="E173" s="41"/>
      <c r="F173" s="227" t="s">
        <v>2003</v>
      </c>
      <c r="G173" s="41"/>
      <c r="H173" s="41"/>
      <c r="I173" s="228"/>
      <c r="J173" s="41"/>
      <c r="K173" s="41"/>
      <c r="L173" s="45"/>
      <c r="M173" s="229"/>
      <c r="N173" s="230"/>
      <c r="O173" s="85"/>
      <c r="P173" s="85"/>
      <c r="Q173" s="85"/>
      <c r="R173" s="85"/>
      <c r="S173" s="85"/>
      <c r="T173" s="86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T173" s="18" t="s">
        <v>173</v>
      </c>
      <c r="AU173" s="18" t="s">
        <v>85</v>
      </c>
    </row>
    <row r="174" s="2" customFormat="1" ht="14.4" customHeight="1">
      <c r="A174" s="39"/>
      <c r="B174" s="40"/>
      <c r="C174" s="213" t="s">
        <v>446</v>
      </c>
      <c r="D174" s="213" t="s">
        <v>166</v>
      </c>
      <c r="E174" s="214" t="s">
        <v>2005</v>
      </c>
      <c r="F174" s="215" t="s">
        <v>2006</v>
      </c>
      <c r="G174" s="216" t="s">
        <v>180</v>
      </c>
      <c r="H174" s="217">
        <v>60.5</v>
      </c>
      <c r="I174" s="218"/>
      <c r="J174" s="219">
        <f>ROUND(I174*H174,2)</f>
        <v>0</v>
      </c>
      <c r="K174" s="215" t="s">
        <v>170</v>
      </c>
      <c r="L174" s="45"/>
      <c r="M174" s="220" t="s">
        <v>20</v>
      </c>
      <c r="N174" s="221" t="s">
        <v>48</v>
      </c>
      <c r="O174" s="85"/>
      <c r="P174" s="222">
        <f>O174*H174</f>
        <v>0</v>
      </c>
      <c r="Q174" s="222">
        <v>0</v>
      </c>
      <c r="R174" s="222">
        <f>Q174*H174</f>
        <v>0</v>
      </c>
      <c r="S174" s="222">
        <v>0</v>
      </c>
      <c r="T174" s="223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4" t="s">
        <v>171</v>
      </c>
      <c r="AT174" s="224" t="s">
        <v>166</v>
      </c>
      <c r="AU174" s="224" t="s">
        <v>85</v>
      </c>
      <c r="AY174" s="18" t="s">
        <v>164</v>
      </c>
      <c r="BE174" s="225">
        <f>IF(N174="základní",J174,0)</f>
        <v>0</v>
      </c>
      <c r="BF174" s="225">
        <f>IF(N174="snížená",J174,0)</f>
        <v>0</v>
      </c>
      <c r="BG174" s="225">
        <f>IF(N174="zákl. přenesená",J174,0)</f>
        <v>0</v>
      </c>
      <c r="BH174" s="225">
        <f>IF(N174="sníž. přenesená",J174,0)</f>
        <v>0</v>
      </c>
      <c r="BI174" s="225">
        <f>IF(N174="nulová",J174,0)</f>
        <v>0</v>
      </c>
      <c r="BJ174" s="18" t="s">
        <v>22</v>
      </c>
      <c r="BK174" s="225">
        <f>ROUND(I174*H174,2)</f>
        <v>0</v>
      </c>
      <c r="BL174" s="18" t="s">
        <v>171</v>
      </c>
      <c r="BM174" s="224" t="s">
        <v>2007</v>
      </c>
    </row>
    <row r="175" s="2" customFormat="1">
      <c r="A175" s="39"/>
      <c r="B175" s="40"/>
      <c r="C175" s="41"/>
      <c r="D175" s="226" t="s">
        <v>173</v>
      </c>
      <c r="E175" s="41"/>
      <c r="F175" s="227" t="s">
        <v>2008</v>
      </c>
      <c r="G175" s="41"/>
      <c r="H175" s="41"/>
      <c r="I175" s="228"/>
      <c r="J175" s="41"/>
      <c r="K175" s="41"/>
      <c r="L175" s="45"/>
      <c r="M175" s="229"/>
      <c r="N175" s="230"/>
      <c r="O175" s="85"/>
      <c r="P175" s="85"/>
      <c r="Q175" s="85"/>
      <c r="R175" s="85"/>
      <c r="S175" s="85"/>
      <c r="T175" s="86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T175" s="18" t="s">
        <v>173</v>
      </c>
      <c r="AU175" s="18" t="s">
        <v>85</v>
      </c>
    </row>
    <row r="176" s="12" customFormat="1" ht="22.8" customHeight="1">
      <c r="A176" s="12"/>
      <c r="B176" s="197"/>
      <c r="C176" s="198"/>
      <c r="D176" s="199" t="s">
        <v>76</v>
      </c>
      <c r="E176" s="211" t="s">
        <v>709</v>
      </c>
      <c r="F176" s="211" t="s">
        <v>710</v>
      </c>
      <c r="G176" s="198"/>
      <c r="H176" s="198"/>
      <c r="I176" s="201"/>
      <c r="J176" s="212">
        <f>BK176</f>
        <v>0</v>
      </c>
      <c r="K176" s="198"/>
      <c r="L176" s="203"/>
      <c r="M176" s="204"/>
      <c r="N176" s="205"/>
      <c r="O176" s="205"/>
      <c r="P176" s="206">
        <f>SUM(P177:P178)</f>
        <v>0</v>
      </c>
      <c r="Q176" s="205"/>
      <c r="R176" s="206">
        <f>SUM(R177:R178)</f>
        <v>0</v>
      </c>
      <c r="S176" s="205"/>
      <c r="T176" s="207">
        <f>SUM(T177:T178)</f>
        <v>0</v>
      </c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R176" s="208" t="s">
        <v>22</v>
      </c>
      <c r="AT176" s="209" t="s">
        <v>76</v>
      </c>
      <c r="AU176" s="209" t="s">
        <v>22</v>
      </c>
      <c r="AY176" s="208" t="s">
        <v>164</v>
      </c>
      <c r="BK176" s="210">
        <f>SUM(BK177:BK178)</f>
        <v>0</v>
      </c>
    </row>
    <row r="177" s="2" customFormat="1" ht="14.4" customHeight="1">
      <c r="A177" s="39"/>
      <c r="B177" s="40"/>
      <c r="C177" s="213" t="s">
        <v>453</v>
      </c>
      <c r="D177" s="213" t="s">
        <v>166</v>
      </c>
      <c r="E177" s="214" t="s">
        <v>2009</v>
      </c>
      <c r="F177" s="215" t="s">
        <v>2010</v>
      </c>
      <c r="G177" s="216" t="s">
        <v>273</v>
      </c>
      <c r="H177" s="217">
        <v>27.361999999999998</v>
      </c>
      <c r="I177" s="218"/>
      <c r="J177" s="219">
        <f>ROUND(I177*H177,2)</f>
        <v>0</v>
      </c>
      <c r="K177" s="215" t="s">
        <v>170</v>
      </c>
      <c r="L177" s="45"/>
      <c r="M177" s="220" t="s">
        <v>20</v>
      </c>
      <c r="N177" s="221" t="s">
        <v>48</v>
      </c>
      <c r="O177" s="85"/>
      <c r="P177" s="222">
        <f>O177*H177</f>
        <v>0</v>
      </c>
      <c r="Q177" s="222">
        <v>0</v>
      </c>
      <c r="R177" s="222">
        <f>Q177*H177</f>
        <v>0</v>
      </c>
      <c r="S177" s="222">
        <v>0</v>
      </c>
      <c r="T177" s="223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24" t="s">
        <v>171</v>
      </c>
      <c r="AT177" s="224" t="s">
        <v>166</v>
      </c>
      <c r="AU177" s="224" t="s">
        <v>85</v>
      </c>
      <c r="AY177" s="18" t="s">
        <v>164</v>
      </c>
      <c r="BE177" s="225">
        <f>IF(N177="základní",J177,0)</f>
        <v>0</v>
      </c>
      <c r="BF177" s="225">
        <f>IF(N177="snížená",J177,0)</f>
        <v>0</v>
      </c>
      <c r="BG177" s="225">
        <f>IF(N177="zákl. přenesená",J177,0)</f>
        <v>0</v>
      </c>
      <c r="BH177" s="225">
        <f>IF(N177="sníž. přenesená",J177,0)</f>
        <v>0</v>
      </c>
      <c r="BI177" s="225">
        <f>IF(N177="nulová",J177,0)</f>
        <v>0</v>
      </c>
      <c r="BJ177" s="18" t="s">
        <v>22</v>
      </c>
      <c r="BK177" s="225">
        <f>ROUND(I177*H177,2)</f>
        <v>0</v>
      </c>
      <c r="BL177" s="18" t="s">
        <v>171</v>
      </c>
      <c r="BM177" s="224" t="s">
        <v>2011</v>
      </c>
    </row>
    <row r="178" s="2" customFormat="1">
      <c r="A178" s="39"/>
      <c r="B178" s="40"/>
      <c r="C178" s="41"/>
      <c r="D178" s="226" t="s">
        <v>173</v>
      </c>
      <c r="E178" s="41"/>
      <c r="F178" s="227" t="s">
        <v>2012</v>
      </c>
      <c r="G178" s="41"/>
      <c r="H178" s="41"/>
      <c r="I178" s="228"/>
      <c r="J178" s="41"/>
      <c r="K178" s="41"/>
      <c r="L178" s="45"/>
      <c r="M178" s="229"/>
      <c r="N178" s="230"/>
      <c r="O178" s="85"/>
      <c r="P178" s="85"/>
      <c r="Q178" s="85"/>
      <c r="R178" s="85"/>
      <c r="S178" s="85"/>
      <c r="T178" s="86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T178" s="18" t="s">
        <v>173</v>
      </c>
      <c r="AU178" s="18" t="s">
        <v>85</v>
      </c>
    </row>
    <row r="179" s="12" customFormat="1" ht="25.92" customHeight="1">
      <c r="A179" s="12"/>
      <c r="B179" s="197"/>
      <c r="C179" s="198"/>
      <c r="D179" s="199" t="s">
        <v>76</v>
      </c>
      <c r="E179" s="200" t="s">
        <v>737</v>
      </c>
      <c r="F179" s="200" t="s">
        <v>738</v>
      </c>
      <c r="G179" s="198"/>
      <c r="H179" s="198"/>
      <c r="I179" s="201"/>
      <c r="J179" s="202">
        <f>BK179</f>
        <v>0</v>
      </c>
      <c r="K179" s="198"/>
      <c r="L179" s="203"/>
      <c r="M179" s="204"/>
      <c r="N179" s="205"/>
      <c r="O179" s="205"/>
      <c r="P179" s="206">
        <f>P180+P202+P212+P221</f>
        <v>0</v>
      </c>
      <c r="Q179" s="205"/>
      <c r="R179" s="206">
        <f>R180+R202+R212+R221</f>
        <v>0</v>
      </c>
      <c r="S179" s="205"/>
      <c r="T179" s="207">
        <f>T180+T202+T212+T221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08" t="s">
        <v>200</v>
      </c>
      <c r="AT179" s="209" t="s">
        <v>76</v>
      </c>
      <c r="AU179" s="209" t="s">
        <v>77</v>
      </c>
      <c r="AY179" s="208" t="s">
        <v>164</v>
      </c>
      <c r="BK179" s="210">
        <f>BK180+BK202+BK212+BK221</f>
        <v>0</v>
      </c>
    </row>
    <row r="180" s="12" customFormat="1" ht="22.8" customHeight="1">
      <c r="A180" s="12"/>
      <c r="B180" s="197"/>
      <c r="C180" s="198"/>
      <c r="D180" s="199" t="s">
        <v>76</v>
      </c>
      <c r="E180" s="211" t="s">
        <v>739</v>
      </c>
      <c r="F180" s="211" t="s">
        <v>740</v>
      </c>
      <c r="G180" s="198"/>
      <c r="H180" s="198"/>
      <c r="I180" s="201"/>
      <c r="J180" s="212">
        <f>BK180</f>
        <v>0</v>
      </c>
      <c r="K180" s="198"/>
      <c r="L180" s="203"/>
      <c r="M180" s="204"/>
      <c r="N180" s="205"/>
      <c r="O180" s="205"/>
      <c r="P180" s="206">
        <f>SUM(P181:P201)</f>
        <v>0</v>
      </c>
      <c r="Q180" s="205"/>
      <c r="R180" s="206">
        <f>SUM(R181:R201)</f>
        <v>0</v>
      </c>
      <c r="S180" s="205"/>
      <c r="T180" s="207">
        <f>SUM(T181:T201)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08" t="s">
        <v>200</v>
      </c>
      <c r="AT180" s="209" t="s">
        <v>76</v>
      </c>
      <c r="AU180" s="209" t="s">
        <v>22</v>
      </c>
      <c r="AY180" s="208" t="s">
        <v>164</v>
      </c>
      <c r="BK180" s="210">
        <f>SUM(BK181:BK201)</f>
        <v>0</v>
      </c>
    </row>
    <row r="181" s="2" customFormat="1" ht="14.4" customHeight="1">
      <c r="A181" s="39"/>
      <c r="B181" s="40"/>
      <c r="C181" s="213" t="s">
        <v>459</v>
      </c>
      <c r="D181" s="213" t="s">
        <v>166</v>
      </c>
      <c r="E181" s="214" t="s">
        <v>749</v>
      </c>
      <c r="F181" s="215" t="s">
        <v>750</v>
      </c>
      <c r="G181" s="216" t="s">
        <v>751</v>
      </c>
      <c r="H181" s="217">
        <v>1</v>
      </c>
      <c r="I181" s="218"/>
      <c r="J181" s="219">
        <f>ROUND(I181*H181,2)</f>
        <v>0</v>
      </c>
      <c r="K181" s="215" t="s">
        <v>170</v>
      </c>
      <c r="L181" s="45"/>
      <c r="M181" s="220" t="s">
        <v>20</v>
      </c>
      <c r="N181" s="221" t="s">
        <v>48</v>
      </c>
      <c r="O181" s="85"/>
      <c r="P181" s="222">
        <f>O181*H181</f>
        <v>0</v>
      </c>
      <c r="Q181" s="222">
        <v>0</v>
      </c>
      <c r="R181" s="222">
        <f>Q181*H181</f>
        <v>0</v>
      </c>
      <c r="S181" s="222">
        <v>0</v>
      </c>
      <c r="T181" s="223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24" t="s">
        <v>745</v>
      </c>
      <c r="AT181" s="224" t="s">
        <v>166</v>
      </c>
      <c r="AU181" s="224" t="s">
        <v>85</v>
      </c>
      <c r="AY181" s="18" t="s">
        <v>164</v>
      </c>
      <c r="BE181" s="225">
        <f>IF(N181="základní",J181,0)</f>
        <v>0</v>
      </c>
      <c r="BF181" s="225">
        <f>IF(N181="snížená",J181,0)</f>
        <v>0</v>
      </c>
      <c r="BG181" s="225">
        <f>IF(N181="zákl. přenesená",J181,0)</f>
        <v>0</v>
      </c>
      <c r="BH181" s="225">
        <f>IF(N181="sníž. přenesená",J181,0)</f>
        <v>0</v>
      </c>
      <c r="BI181" s="225">
        <f>IF(N181="nulová",J181,0)</f>
        <v>0</v>
      </c>
      <c r="BJ181" s="18" t="s">
        <v>22</v>
      </c>
      <c r="BK181" s="225">
        <f>ROUND(I181*H181,2)</f>
        <v>0</v>
      </c>
      <c r="BL181" s="18" t="s">
        <v>745</v>
      </c>
      <c r="BM181" s="224" t="s">
        <v>2013</v>
      </c>
    </row>
    <row r="182" s="2" customFormat="1">
      <c r="A182" s="39"/>
      <c r="B182" s="40"/>
      <c r="C182" s="41"/>
      <c r="D182" s="226" t="s">
        <v>173</v>
      </c>
      <c r="E182" s="41"/>
      <c r="F182" s="227" t="s">
        <v>750</v>
      </c>
      <c r="G182" s="41"/>
      <c r="H182" s="41"/>
      <c r="I182" s="228"/>
      <c r="J182" s="41"/>
      <c r="K182" s="41"/>
      <c r="L182" s="45"/>
      <c r="M182" s="229"/>
      <c r="N182" s="230"/>
      <c r="O182" s="85"/>
      <c r="P182" s="85"/>
      <c r="Q182" s="85"/>
      <c r="R182" s="85"/>
      <c r="S182" s="85"/>
      <c r="T182" s="86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T182" s="18" t="s">
        <v>173</v>
      </c>
      <c r="AU182" s="18" t="s">
        <v>85</v>
      </c>
    </row>
    <row r="183" s="13" customFormat="1">
      <c r="A183" s="13"/>
      <c r="B183" s="231"/>
      <c r="C183" s="232"/>
      <c r="D183" s="226" t="s">
        <v>175</v>
      </c>
      <c r="E183" s="233" t="s">
        <v>20</v>
      </c>
      <c r="F183" s="234" t="s">
        <v>753</v>
      </c>
      <c r="G183" s="232"/>
      <c r="H183" s="233" t="s">
        <v>20</v>
      </c>
      <c r="I183" s="235"/>
      <c r="J183" s="232"/>
      <c r="K183" s="232"/>
      <c r="L183" s="236"/>
      <c r="M183" s="237"/>
      <c r="N183" s="238"/>
      <c r="O183" s="238"/>
      <c r="P183" s="238"/>
      <c r="Q183" s="238"/>
      <c r="R183" s="238"/>
      <c r="S183" s="238"/>
      <c r="T183" s="239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0" t="s">
        <v>175</v>
      </c>
      <c r="AU183" s="240" t="s">
        <v>85</v>
      </c>
      <c r="AV183" s="13" t="s">
        <v>22</v>
      </c>
      <c r="AW183" s="13" t="s">
        <v>39</v>
      </c>
      <c r="AX183" s="13" t="s">
        <v>77</v>
      </c>
      <c r="AY183" s="240" t="s">
        <v>164</v>
      </c>
    </row>
    <row r="184" s="14" customFormat="1">
      <c r="A184" s="14"/>
      <c r="B184" s="241"/>
      <c r="C184" s="242"/>
      <c r="D184" s="226" t="s">
        <v>175</v>
      </c>
      <c r="E184" s="243" t="s">
        <v>20</v>
      </c>
      <c r="F184" s="244" t="s">
        <v>22</v>
      </c>
      <c r="G184" s="242"/>
      <c r="H184" s="245">
        <v>1</v>
      </c>
      <c r="I184" s="246"/>
      <c r="J184" s="242"/>
      <c r="K184" s="242"/>
      <c r="L184" s="247"/>
      <c r="M184" s="248"/>
      <c r="N184" s="249"/>
      <c r="O184" s="249"/>
      <c r="P184" s="249"/>
      <c r="Q184" s="249"/>
      <c r="R184" s="249"/>
      <c r="S184" s="249"/>
      <c r="T184" s="250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1" t="s">
        <v>175</v>
      </c>
      <c r="AU184" s="251" t="s">
        <v>85</v>
      </c>
      <c r="AV184" s="14" t="s">
        <v>85</v>
      </c>
      <c r="AW184" s="14" t="s">
        <v>39</v>
      </c>
      <c r="AX184" s="14" t="s">
        <v>22</v>
      </c>
      <c r="AY184" s="251" t="s">
        <v>164</v>
      </c>
    </row>
    <row r="185" s="2" customFormat="1" ht="14.4" customHeight="1">
      <c r="A185" s="39"/>
      <c r="B185" s="40"/>
      <c r="C185" s="213" t="s">
        <v>465</v>
      </c>
      <c r="D185" s="213" t="s">
        <v>166</v>
      </c>
      <c r="E185" s="214" t="s">
        <v>755</v>
      </c>
      <c r="F185" s="215" t="s">
        <v>756</v>
      </c>
      <c r="G185" s="216" t="s">
        <v>751</v>
      </c>
      <c r="H185" s="217">
        <v>1</v>
      </c>
      <c r="I185" s="218"/>
      <c r="J185" s="219">
        <f>ROUND(I185*H185,2)</f>
        <v>0</v>
      </c>
      <c r="K185" s="215" t="s">
        <v>170</v>
      </c>
      <c r="L185" s="45"/>
      <c r="M185" s="220" t="s">
        <v>20</v>
      </c>
      <c r="N185" s="221" t="s">
        <v>48</v>
      </c>
      <c r="O185" s="85"/>
      <c r="P185" s="222">
        <f>O185*H185</f>
        <v>0</v>
      </c>
      <c r="Q185" s="222">
        <v>0</v>
      </c>
      <c r="R185" s="222">
        <f>Q185*H185</f>
        <v>0</v>
      </c>
      <c r="S185" s="222">
        <v>0</v>
      </c>
      <c r="T185" s="223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24" t="s">
        <v>745</v>
      </c>
      <c r="AT185" s="224" t="s">
        <v>166</v>
      </c>
      <c r="AU185" s="224" t="s">
        <v>85</v>
      </c>
      <c r="AY185" s="18" t="s">
        <v>164</v>
      </c>
      <c r="BE185" s="225">
        <f>IF(N185="základní",J185,0)</f>
        <v>0</v>
      </c>
      <c r="BF185" s="225">
        <f>IF(N185="snížená",J185,0)</f>
        <v>0</v>
      </c>
      <c r="BG185" s="225">
        <f>IF(N185="zákl. přenesená",J185,0)</f>
        <v>0</v>
      </c>
      <c r="BH185" s="225">
        <f>IF(N185="sníž. přenesená",J185,0)</f>
        <v>0</v>
      </c>
      <c r="BI185" s="225">
        <f>IF(N185="nulová",J185,0)</f>
        <v>0</v>
      </c>
      <c r="BJ185" s="18" t="s">
        <v>22</v>
      </c>
      <c r="BK185" s="225">
        <f>ROUND(I185*H185,2)</f>
        <v>0</v>
      </c>
      <c r="BL185" s="18" t="s">
        <v>745</v>
      </c>
      <c r="BM185" s="224" t="s">
        <v>2014</v>
      </c>
    </row>
    <row r="186" s="2" customFormat="1">
      <c r="A186" s="39"/>
      <c r="B186" s="40"/>
      <c r="C186" s="41"/>
      <c r="D186" s="226" t="s">
        <v>173</v>
      </c>
      <c r="E186" s="41"/>
      <c r="F186" s="227" t="s">
        <v>756</v>
      </c>
      <c r="G186" s="41"/>
      <c r="H186" s="41"/>
      <c r="I186" s="228"/>
      <c r="J186" s="41"/>
      <c r="K186" s="41"/>
      <c r="L186" s="45"/>
      <c r="M186" s="229"/>
      <c r="N186" s="230"/>
      <c r="O186" s="85"/>
      <c r="P186" s="85"/>
      <c r="Q186" s="85"/>
      <c r="R186" s="85"/>
      <c r="S186" s="85"/>
      <c r="T186" s="86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T186" s="18" t="s">
        <v>173</v>
      </c>
      <c r="AU186" s="18" t="s">
        <v>85</v>
      </c>
    </row>
    <row r="187" s="13" customFormat="1">
      <c r="A187" s="13"/>
      <c r="B187" s="231"/>
      <c r="C187" s="232"/>
      <c r="D187" s="226" t="s">
        <v>175</v>
      </c>
      <c r="E187" s="233" t="s">
        <v>20</v>
      </c>
      <c r="F187" s="234" t="s">
        <v>758</v>
      </c>
      <c r="G187" s="232"/>
      <c r="H187" s="233" t="s">
        <v>20</v>
      </c>
      <c r="I187" s="235"/>
      <c r="J187" s="232"/>
      <c r="K187" s="232"/>
      <c r="L187" s="236"/>
      <c r="M187" s="237"/>
      <c r="N187" s="238"/>
      <c r="O187" s="238"/>
      <c r="P187" s="238"/>
      <c r="Q187" s="238"/>
      <c r="R187" s="238"/>
      <c r="S187" s="238"/>
      <c r="T187" s="239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0" t="s">
        <v>175</v>
      </c>
      <c r="AU187" s="240" t="s">
        <v>85</v>
      </c>
      <c r="AV187" s="13" t="s">
        <v>22</v>
      </c>
      <c r="AW187" s="13" t="s">
        <v>39</v>
      </c>
      <c r="AX187" s="13" t="s">
        <v>77</v>
      </c>
      <c r="AY187" s="240" t="s">
        <v>164</v>
      </c>
    </row>
    <row r="188" s="14" customFormat="1">
      <c r="A188" s="14"/>
      <c r="B188" s="241"/>
      <c r="C188" s="242"/>
      <c r="D188" s="226" t="s">
        <v>175</v>
      </c>
      <c r="E188" s="243" t="s">
        <v>20</v>
      </c>
      <c r="F188" s="244" t="s">
        <v>22</v>
      </c>
      <c r="G188" s="242"/>
      <c r="H188" s="245">
        <v>1</v>
      </c>
      <c r="I188" s="246"/>
      <c r="J188" s="242"/>
      <c r="K188" s="242"/>
      <c r="L188" s="247"/>
      <c r="M188" s="248"/>
      <c r="N188" s="249"/>
      <c r="O188" s="249"/>
      <c r="P188" s="249"/>
      <c r="Q188" s="249"/>
      <c r="R188" s="249"/>
      <c r="S188" s="249"/>
      <c r="T188" s="250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51" t="s">
        <v>175</v>
      </c>
      <c r="AU188" s="251" t="s">
        <v>85</v>
      </c>
      <c r="AV188" s="14" t="s">
        <v>85</v>
      </c>
      <c r="AW188" s="14" t="s">
        <v>39</v>
      </c>
      <c r="AX188" s="14" t="s">
        <v>22</v>
      </c>
      <c r="AY188" s="251" t="s">
        <v>164</v>
      </c>
    </row>
    <row r="189" s="2" customFormat="1" ht="14.4" customHeight="1">
      <c r="A189" s="39"/>
      <c r="B189" s="40"/>
      <c r="C189" s="213" t="s">
        <v>473</v>
      </c>
      <c r="D189" s="213" t="s">
        <v>166</v>
      </c>
      <c r="E189" s="214" t="s">
        <v>760</v>
      </c>
      <c r="F189" s="215" t="s">
        <v>761</v>
      </c>
      <c r="G189" s="216" t="s">
        <v>751</v>
      </c>
      <c r="H189" s="217">
        <v>1</v>
      </c>
      <c r="I189" s="218"/>
      <c r="J189" s="219">
        <f>ROUND(I189*H189,2)</f>
        <v>0</v>
      </c>
      <c r="K189" s="215" t="s">
        <v>170</v>
      </c>
      <c r="L189" s="45"/>
      <c r="M189" s="220" t="s">
        <v>20</v>
      </c>
      <c r="N189" s="221" t="s">
        <v>48</v>
      </c>
      <c r="O189" s="85"/>
      <c r="P189" s="222">
        <f>O189*H189</f>
        <v>0</v>
      </c>
      <c r="Q189" s="222">
        <v>0</v>
      </c>
      <c r="R189" s="222">
        <f>Q189*H189</f>
        <v>0</v>
      </c>
      <c r="S189" s="222">
        <v>0</v>
      </c>
      <c r="T189" s="223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24" t="s">
        <v>745</v>
      </c>
      <c r="AT189" s="224" t="s">
        <v>166</v>
      </c>
      <c r="AU189" s="224" t="s">
        <v>85</v>
      </c>
      <c r="AY189" s="18" t="s">
        <v>164</v>
      </c>
      <c r="BE189" s="225">
        <f>IF(N189="základní",J189,0)</f>
        <v>0</v>
      </c>
      <c r="BF189" s="225">
        <f>IF(N189="snížená",J189,0)</f>
        <v>0</v>
      </c>
      <c r="BG189" s="225">
        <f>IF(N189="zákl. přenesená",J189,0)</f>
        <v>0</v>
      </c>
      <c r="BH189" s="225">
        <f>IF(N189="sníž. přenesená",J189,0)</f>
        <v>0</v>
      </c>
      <c r="BI189" s="225">
        <f>IF(N189="nulová",J189,0)</f>
        <v>0</v>
      </c>
      <c r="BJ189" s="18" t="s">
        <v>22</v>
      </c>
      <c r="BK189" s="225">
        <f>ROUND(I189*H189,2)</f>
        <v>0</v>
      </c>
      <c r="BL189" s="18" t="s">
        <v>745</v>
      </c>
      <c r="BM189" s="224" t="s">
        <v>2015</v>
      </c>
    </row>
    <row r="190" s="2" customFormat="1">
      <c r="A190" s="39"/>
      <c r="B190" s="40"/>
      <c r="C190" s="41"/>
      <c r="D190" s="226" t="s">
        <v>173</v>
      </c>
      <c r="E190" s="41"/>
      <c r="F190" s="227" t="s">
        <v>761</v>
      </c>
      <c r="G190" s="41"/>
      <c r="H190" s="41"/>
      <c r="I190" s="228"/>
      <c r="J190" s="41"/>
      <c r="K190" s="41"/>
      <c r="L190" s="45"/>
      <c r="M190" s="229"/>
      <c r="N190" s="230"/>
      <c r="O190" s="85"/>
      <c r="P190" s="85"/>
      <c r="Q190" s="85"/>
      <c r="R190" s="85"/>
      <c r="S190" s="85"/>
      <c r="T190" s="86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T190" s="18" t="s">
        <v>173</v>
      </c>
      <c r="AU190" s="18" t="s">
        <v>85</v>
      </c>
    </row>
    <row r="191" s="13" customFormat="1">
      <c r="A191" s="13"/>
      <c r="B191" s="231"/>
      <c r="C191" s="232"/>
      <c r="D191" s="226" t="s">
        <v>175</v>
      </c>
      <c r="E191" s="233" t="s">
        <v>20</v>
      </c>
      <c r="F191" s="234" t="s">
        <v>763</v>
      </c>
      <c r="G191" s="232"/>
      <c r="H191" s="233" t="s">
        <v>20</v>
      </c>
      <c r="I191" s="235"/>
      <c r="J191" s="232"/>
      <c r="K191" s="232"/>
      <c r="L191" s="236"/>
      <c r="M191" s="237"/>
      <c r="N191" s="238"/>
      <c r="O191" s="238"/>
      <c r="P191" s="238"/>
      <c r="Q191" s="238"/>
      <c r="R191" s="238"/>
      <c r="S191" s="238"/>
      <c r="T191" s="239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0" t="s">
        <v>175</v>
      </c>
      <c r="AU191" s="240" t="s">
        <v>85</v>
      </c>
      <c r="AV191" s="13" t="s">
        <v>22</v>
      </c>
      <c r="AW191" s="13" t="s">
        <v>39</v>
      </c>
      <c r="AX191" s="13" t="s">
        <v>77</v>
      </c>
      <c r="AY191" s="240" t="s">
        <v>164</v>
      </c>
    </row>
    <row r="192" s="14" customFormat="1">
      <c r="A192" s="14"/>
      <c r="B192" s="241"/>
      <c r="C192" s="242"/>
      <c r="D192" s="226" t="s">
        <v>175</v>
      </c>
      <c r="E192" s="243" t="s">
        <v>20</v>
      </c>
      <c r="F192" s="244" t="s">
        <v>22</v>
      </c>
      <c r="G192" s="242"/>
      <c r="H192" s="245">
        <v>1</v>
      </c>
      <c r="I192" s="246"/>
      <c r="J192" s="242"/>
      <c r="K192" s="242"/>
      <c r="L192" s="247"/>
      <c r="M192" s="248"/>
      <c r="N192" s="249"/>
      <c r="O192" s="249"/>
      <c r="P192" s="249"/>
      <c r="Q192" s="249"/>
      <c r="R192" s="249"/>
      <c r="S192" s="249"/>
      <c r="T192" s="250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1" t="s">
        <v>175</v>
      </c>
      <c r="AU192" s="251" t="s">
        <v>85</v>
      </c>
      <c r="AV192" s="14" t="s">
        <v>85</v>
      </c>
      <c r="AW192" s="14" t="s">
        <v>39</v>
      </c>
      <c r="AX192" s="14" t="s">
        <v>22</v>
      </c>
      <c r="AY192" s="251" t="s">
        <v>164</v>
      </c>
    </row>
    <row r="193" s="2" customFormat="1" ht="14.4" customHeight="1">
      <c r="A193" s="39"/>
      <c r="B193" s="40"/>
      <c r="C193" s="213" t="s">
        <v>482</v>
      </c>
      <c r="D193" s="213" t="s">
        <v>166</v>
      </c>
      <c r="E193" s="214" t="s">
        <v>765</v>
      </c>
      <c r="F193" s="215" t="s">
        <v>766</v>
      </c>
      <c r="G193" s="216" t="s">
        <v>751</v>
      </c>
      <c r="H193" s="217">
        <v>1</v>
      </c>
      <c r="I193" s="218"/>
      <c r="J193" s="219">
        <f>ROUND(I193*H193,2)</f>
        <v>0</v>
      </c>
      <c r="K193" s="215" t="s">
        <v>170</v>
      </c>
      <c r="L193" s="45"/>
      <c r="M193" s="220" t="s">
        <v>20</v>
      </c>
      <c r="N193" s="221" t="s">
        <v>48</v>
      </c>
      <c r="O193" s="85"/>
      <c r="P193" s="222">
        <f>O193*H193</f>
        <v>0</v>
      </c>
      <c r="Q193" s="222">
        <v>0</v>
      </c>
      <c r="R193" s="222">
        <f>Q193*H193</f>
        <v>0</v>
      </c>
      <c r="S193" s="222">
        <v>0</v>
      </c>
      <c r="T193" s="223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24" t="s">
        <v>745</v>
      </c>
      <c r="AT193" s="224" t="s">
        <v>166</v>
      </c>
      <c r="AU193" s="224" t="s">
        <v>85</v>
      </c>
      <c r="AY193" s="18" t="s">
        <v>164</v>
      </c>
      <c r="BE193" s="225">
        <f>IF(N193="základní",J193,0)</f>
        <v>0</v>
      </c>
      <c r="BF193" s="225">
        <f>IF(N193="snížená",J193,0)</f>
        <v>0</v>
      </c>
      <c r="BG193" s="225">
        <f>IF(N193="zákl. přenesená",J193,0)</f>
        <v>0</v>
      </c>
      <c r="BH193" s="225">
        <f>IF(N193="sníž. přenesená",J193,0)</f>
        <v>0</v>
      </c>
      <c r="BI193" s="225">
        <f>IF(N193="nulová",J193,0)</f>
        <v>0</v>
      </c>
      <c r="BJ193" s="18" t="s">
        <v>22</v>
      </c>
      <c r="BK193" s="225">
        <f>ROUND(I193*H193,2)</f>
        <v>0</v>
      </c>
      <c r="BL193" s="18" t="s">
        <v>745</v>
      </c>
      <c r="BM193" s="224" t="s">
        <v>2016</v>
      </c>
    </row>
    <row r="194" s="2" customFormat="1">
      <c r="A194" s="39"/>
      <c r="B194" s="40"/>
      <c r="C194" s="41"/>
      <c r="D194" s="226" t="s">
        <v>173</v>
      </c>
      <c r="E194" s="41"/>
      <c r="F194" s="227" t="s">
        <v>766</v>
      </c>
      <c r="G194" s="41"/>
      <c r="H194" s="41"/>
      <c r="I194" s="228"/>
      <c r="J194" s="41"/>
      <c r="K194" s="41"/>
      <c r="L194" s="45"/>
      <c r="M194" s="229"/>
      <c r="N194" s="230"/>
      <c r="O194" s="85"/>
      <c r="P194" s="85"/>
      <c r="Q194" s="85"/>
      <c r="R194" s="85"/>
      <c r="S194" s="85"/>
      <c r="T194" s="86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T194" s="18" t="s">
        <v>173</v>
      </c>
      <c r="AU194" s="18" t="s">
        <v>85</v>
      </c>
    </row>
    <row r="195" s="13" customFormat="1">
      <c r="A195" s="13"/>
      <c r="B195" s="231"/>
      <c r="C195" s="232"/>
      <c r="D195" s="226" t="s">
        <v>175</v>
      </c>
      <c r="E195" s="233" t="s">
        <v>20</v>
      </c>
      <c r="F195" s="234" t="s">
        <v>768</v>
      </c>
      <c r="G195" s="232"/>
      <c r="H195" s="233" t="s">
        <v>20</v>
      </c>
      <c r="I195" s="235"/>
      <c r="J195" s="232"/>
      <c r="K195" s="232"/>
      <c r="L195" s="236"/>
      <c r="M195" s="237"/>
      <c r="N195" s="238"/>
      <c r="O195" s="238"/>
      <c r="P195" s="238"/>
      <c r="Q195" s="238"/>
      <c r="R195" s="238"/>
      <c r="S195" s="238"/>
      <c r="T195" s="239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0" t="s">
        <v>175</v>
      </c>
      <c r="AU195" s="240" t="s">
        <v>85</v>
      </c>
      <c r="AV195" s="13" t="s">
        <v>22</v>
      </c>
      <c r="AW195" s="13" t="s">
        <v>39</v>
      </c>
      <c r="AX195" s="13" t="s">
        <v>77</v>
      </c>
      <c r="AY195" s="240" t="s">
        <v>164</v>
      </c>
    </row>
    <row r="196" s="14" customFormat="1">
      <c r="A196" s="14"/>
      <c r="B196" s="241"/>
      <c r="C196" s="242"/>
      <c r="D196" s="226" t="s">
        <v>175</v>
      </c>
      <c r="E196" s="243" t="s">
        <v>20</v>
      </c>
      <c r="F196" s="244" t="s">
        <v>22</v>
      </c>
      <c r="G196" s="242"/>
      <c r="H196" s="245">
        <v>1</v>
      </c>
      <c r="I196" s="246"/>
      <c r="J196" s="242"/>
      <c r="K196" s="242"/>
      <c r="L196" s="247"/>
      <c r="M196" s="248"/>
      <c r="N196" s="249"/>
      <c r="O196" s="249"/>
      <c r="P196" s="249"/>
      <c r="Q196" s="249"/>
      <c r="R196" s="249"/>
      <c r="S196" s="249"/>
      <c r="T196" s="250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1" t="s">
        <v>175</v>
      </c>
      <c r="AU196" s="251" t="s">
        <v>85</v>
      </c>
      <c r="AV196" s="14" t="s">
        <v>85</v>
      </c>
      <c r="AW196" s="14" t="s">
        <v>39</v>
      </c>
      <c r="AX196" s="14" t="s">
        <v>22</v>
      </c>
      <c r="AY196" s="251" t="s">
        <v>164</v>
      </c>
    </row>
    <row r="197" s="2" customFormat="1" ht="14.4" customHeight="1">
      <c r="A197" s="39"/>
      <c r="B197" s="40"/>
      <c r="C197" s="213" t="s">
        <v>490</v>
      </c>
      <c r="D197" s="213" t="s">
        <v>166</v>
      </c>
      <c r="E197" s="214" t="s">
        <v>770</v>
      </c>
      <c r="F197" s="215" t="s">
        <v>771</v>
      </c>
      <c r="G197" s="216" t="s">
        <v>751</v>
      </c>
      <c r="H197" s="217">
        <v>1</v>
      </c>
      <c r="I197" s="218"/>
      <c r="J197" s="219">
        <f>ROUND(I197*H197,2)</f>
        <v>0</v>
      </c>
      <c r="K197" s="215" t="s">
        <v>170</v>
      </c>
      <c r="L197" s="45"/>
      <c r="M197" s="220" t="s">
        <v>20</v>
      </c>
      <c r="N197" s="221" t="s">
        <v>48</v>
      </c>
      <c r="O197" s="85"/>
      <c r="P197" s="222">
        <f>O197*H197</f>
        <v>0</v>
      </c>
      <c r="Q197" s="222">
        <v>0</v>
      </c>
      <c r="R197" s="222">
        <f>Q197*H197</f>
        <v>0</v>
      </c>
      <c r="S197" s="222">
        <v>0</v>
      </c>
      <c r="T197" s="223">
        <f>S197*H197</f>
        <v>0</v>
      </c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R197" s="224" t="s">
        <v>745</v>
      </c>
      <c r="AT197" s="224" t="s">
        <v>166</v>
      </c>
      <c r="AU197" s="224" t="s">
        <v>85</v>
      </c>
      <c r="AY197" s="18" t="s">
        <v>164</v>
      </c>
      <c r="BE197" s="225">
        <f>IF(N197="základní",J197,0)</f>
        <v>0</v>
      </c>
      <c r="BF197" s="225">
        <f>IF(N197="snížená",J197,0)</f>
        <v>0</v>
      </c>
      <c r="BG197" s="225">
        <f>IF(N197="zákl. přenesená",J197,0)</f>
        <v>0</v>
      </c>
      <c r="BH197" s="225">
        <f>IF(N197="sníž. přenesená",J197,0)</f>
        <v>0</v>
      </c>
      <c r="BI197" s="225">
        <f>IF(N197="nulová",J197,0)</f>
        <v>0</v>
      </c>
      <c r="BJ197" s="18" t="s">
        <v>22</v>
      </c>
      <c r="BK197" s="225">
        <f>ROUND(I197*H197,2)</f>
        <v>0</v>
      </c>
      <c r="BL197" s="18" t="s">
        <v>745</v>
      </c>
      <c r="BM197" s="224" t="s">
        <v>2017</v>
      </c>
    </row>
    <row r="198" s="2" customFormat="1">
      <c r="A198" s="39"/>
      <c r="B198" s="40"/>
      <c r="C198" s="41"/>
      <c r="D198" s="226" t="s">
        <v>173</v>
      </c>
      <c r="E198" s="41"/>
      <c r="F198" s="227" t="s">
        <v>771</v>
      </c>
      <c r="G198" s="41"/>
      <c r="H198" s="41"/>
      <c r="I198" s="228"/>
      <c r="J198" s="41"/>
      <c r="K198" s="41"/>
      <c r="L198" s="45"/>
      <c r="M198" s="229"/>
      <c r="N198" s="230"/>
      <c r="O198" s="85"/>
      <c r="P198" s="85"/>
      <c r="Q198" s="85"/>
      <c r="R198" s="85"/>
      <c r="S198" s="85"/>
      <c r="T198" s="86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T198" s="18" t="s">
        <v>173</v>
      </c>
      <c r="AU198" s="18" t="s">
        <v>85</v>
      </c>
    </row>
    <row r="199" s="13" customFormat="1">
      <c r="A199" s="13"/>
      <c r="B199" s="231"/>
      <c r="C199" s="232"/>
      <c r="D199" s="226" t="s">
        <v>175</v>
      </c>
      <c r="E199" s="233" t="s">
        <v>20</v>
      </c>
      <c r="F199" s="234" t="s">
        <v>773</v>
      </c>
      <c r="G199" s="232"/>
      <c r="H199" s="233" t="s">
        <v>20</v>
      </c>
      <c r="I199" s="235"/>
      <c r="J199" s="232"/>
      <c r="K199" s="232"/>
      <c r="L199" s="236"/>
      <c r="M199" s="237"/>
      <c r="N199" s="238"/>
      <c r="O199" s="238"/>
      <c r="P199" s="238"/>
      <c r="Q199" s="238"/>
      <c r="R199" s="238"/>
      <c r="S199" s="238"/>
      <c r="T199" s="239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0" t="s">
        <v>175</v>
      </c>
      <c r="AU199" s="240" t="s">
        <v>85</v>
      </c>
      <c r="AV199" s="13" t="s">
        <v>22</v>
      </c>
      <c r="AW199" s="13" t="s">
        <v>39</v>
      </c>
      <c r="AX199" s="13" t="s">
        <v>77</v>
      </c>
      <c r="AY199" s="240" t="s">
        <v>164</v>
      </c>
    </row>
    <row r="200" s="13" customFormat="1">
      <c r="A200" s="13"/>
      <c r="B200" s="231"/>
      <c r="C200" s="232"/>
      <c r="D200" s="226" t="s">
        <v>175</v>
      </c>
      <c r="E200" s="233" t="s">
        <v>20</v>
      </c>
      <c r="F200" s="234" t="s">
        <v>771</v>
      </c>
      <c r="G200" s="232"/>
      <c r="H200" s="233" t="s">
        <v>20</v>
      </c>
      <c r="I200" s="235"/>
      <c r="J200" s="232"/>
      <c r="K200" s="232"/>
      <c r="L200" s="236"/>
      <c r="M200" s="237"/>
      <c r="N200" s="238"/>
      <c r="O200" s="238"/>
      <c r="P200" s="238"/>
      <c r="Q200" s="238"/>
      <c r="R200" s="238"/>
      <c r="S200" s="238"/>
      <c r="T200" s="239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0" t="s">
        <v>175</v>
      </c>
      <c r="AU200" s="240" t="s">
        <v>85</v>
      </c>
      <c r="AV200" s="13" t="s">
        <v>22</v>
      </c>
      <c r="AW200" s="13" t="s">
        <v>39</v>
      </c>
      <c r="AX200" s="13" t="s">
        <v>77</v>
      </c>
      <c r="AY200" s="240" t="s">
        <v>164</v>
      </c>
    </row>
    <row r="201" s="14" customFormat="1">
      <c r="A201" s="14"/>
      <c r="B201" s="241"/>
      <c r="C201" s="242"/>
      <c r="D201" s="226" t="s">
        <v>175</v>
      </c>
      <c r="E201" s="243" t="s">
        <v>20</v>
      </c>
      <c r="F201" s="244" t="s">
        <v>22</v>
      </c>
      <c r="G201" s="242"/>
      <c r="H201" s="245">
        <v>1</v>
      </c>
      <c r="I201" s="246"/>
      <c r="J201" s="242"/>
      <c r="K201" s="242"/>
      <c r="L201" s="247"/>
      <c r="M201" s="248"/>
      <c r="N201" s="249"/>
      <c r="O201" s="249"/>
      <c r="P201" s="249"/>
      <c r="Q201" s="249"/>
      <c r="R201" s="249"/>
      <c r="S201" s="249"/>
      <c r="T201" s="250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1" t="s">
        <v>175</v>
      </c>
      <c r="AU201" s="251" t="s">
        <v>85</v>
      </c>
      <c r="AV201" s="14" t="s">
        <v>85</v>
      </c>
      <c r="AW201" s="14" t="s">
        <v>39</v>
      </c>
      <c r="AX201" s="14" t="s">
        <v>22</v>
      </c>
      <c r="AY201" s="251" t="s">
        <v>164</v>
      </c>
    </row>
    <row r="202" s="12" customFormat="1" ht="22.8" customHeight="1">
      <c r="A202" s="12"/>
      <c r="B202" s="197"/>
      <c r="C202" s="198"/>
      <c r="D202" s="199" t="s">
        <v>76</v>
      </c>
      <c r="E202" s="211" t="s">
        <v>774</v>
      </c>
      <c r="F202" s="211" t="s">
        <v>775</v>
      </c>
      <c r="G202" s="198"/>
      <c r="H202" s="198"/>
      <c r="I202" s="201"/>
      <c r="J202" s="212">
        <f>BK202</f>
        <v>0</v>
      </c>
      <c r="K202" s="198"/>
      <c r="L202" s="203"/>
      <c r="M202" s="204"/>
      <c r="N202" s="205"/>
      <c r="O202" s="205"/>
      <c r="P202" s="206">
        <f>SUM(P203:P211)</f>
        <v>0</v>
      </c>
      <c r="Q202" s="205"/>
      <c r="R202" s="206">
        <f>SUM(R203:R211)</f>
        <v>0</v>
      </c>
      <c r="S202" s="205"/>
      <c r="T202" s="207">
        <f>SUM(T203:T211)</f>
        <v>0</v>
      </c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R202" s="208" t="s">
        <v>200</v>
      </c>
      <c r="AT202" s="209" t="s">
        <v>76</v>
      </c>
      <c r="AU202" s="209" t="s">
        <v>22</v>
      </c>
      <c r="AY202" s="208" t="s">
        <v>164</v>
      </c>
      <c r="BK202" s="210">
        <f>SUM(BK203:BK211)</f>
        <v>0</v>
      </c>
    </row>
    <row r="203" s="2" customFormat="1" ht="14.4" customHeight="1">
      <c r="A203" s="39"/>
      <c r="B203" s="40"/>
      <c r="C203" s="213" t="s">
        <v>501</v>
      </c>
      <c r="D203" s="213" t="s">
        <v>166</v>
      </c>
      <c r="E203" s="214" t="s">
        <v>777</v>
      </c>
      <c r="F203" s="215" t="s">
        <v>775</v>
      </c>
      <c r="G203" s="216" t="s">
        <v>751</v>
      </c>
      <c r="H203" s="217">
        <v>1</v>
      </c>
      <c r="I203" s="218"/>
      <c r="J203" s="219">
        <f>ROUND(I203*H203,2)</f>
        <v>0</v>
      </c>
      <c r="K203" s="215" t="s">
        <v>170</v>
      </c>
      <c r="L203" s="45"/>
      <c r="M203" s="220" t="s">
        <v>20</v>
      </c>
      <c r="N203" s="221" t="s">
        <v>48</v>
      </c>
      <c r="O203" s="85"/>
      <c r="P203" s="222">
        <f>O203*H203</f>
        <v>0</v>
      </c>
      <c r="Q203" s="222">
        <v>0</v>
      </c>
      <c r="R203" s="222">
        <f>Q203*H203</f>
        <v>0</v>
      </c>
      <c r="S203" s="222">
        <v>0</v>
      </c>
      <c r="T203" s="223">
        <f>S203*H203</f>
        <v>0</v>
      </c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R203" s="224" t="s">
        <v>745</v>
      </c>
      <c r="AT203" s="224" t="s">
        <v>166</v>
      </c>
      <c r="AU203" s="224" t="s">
        <v>85</v>
      </c>
      <c r="AY203" s="18" t="s">
        <v>164</v>
      </c>
      <c r="BE203" s="225">
        <f>IF(N203="základní",J203,0)</f>
        <v>0</v>
      </c>
      <c r="BF203" s="225">
        <f>IF(N203="snížená",J203,0)</f>
        <v>0</v>
      </c>
      <c r="BG203" s="225">
        <f>IF(N203="zákl. přenesená",J203,0)</f>
        <v>0</v>
      </c>
      <c r="BH203" s="225">
        <f>IF(N203="sníž. přenesená",J203,0)</f>
        <v>0</v>
      </c>
      <c r="BI203" s="225">
        <f>IF(N203="nulová",J203,0)</f>
        <v>0</v>
      </c>
      <c r="BJ203" s="18" t="s">
        <v>22</v>
      </c>
      <c r="BK203" s="225">
        <f>ROUND(I203*H203,2)</f>
        <v>0</v>
      </c>
      <c r="BL203" s="18" t="s">
        <v>745</v>
      </c>
      <c r="BM203" s="224" t="s">
        <v>2018</v>
      </c>
    </row>
    <row r="204" s="2" customFormat="1">
      <c r="A204" s="39"/>
      <c r="B204" s="40"/>
      <c r="C204" s="41"/>
      <c r="D204" s="226" t="s">
        <v>173</v>
      </c>
      <c r="E204" s="41"/>
      <c r="F204" s="227" t="s">
        <v>775</v>
      </c>
      <c r="G204" s="41"/>
      <c r="H204" s="41"/>
      <c r="I204" s="228"/>
      <c r="J204" s="41"/>
      <c r="K204" s="41"/>
      <c r="L204" s="45"/>
      <c r="M204" s="229"/>
      <c r="N204" s="230"/>
      <c r="O204" s="85"/>
      <c r="P204" s="85"/>
      <c r="Q204" s="85"/>
      <c r="R204" s="85"/>
      <c r="S204" s="85"/>
      <c r="T204" s="86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T204" s="18" t="s">
        <v>173</v>
      </c>
      <c r="AU204" s="18" t="s">
        <v>85</v>
      </c>
    </row>
    <row r="205" s="13" customFormat="1">
      <c r="A205" s="13"/>
      <c r="B205" s="231"/>
      <c r="C205" s="232"/>
      <c r="D205" s="226" t="s">
        <v>175</v>
      </c>
      <c r="E205" s="233" t="s">
        <v>20</v>
      </c>
      <c r="F205" s="234" t="s">
        <v>779</v>
      </c>
      <c r="G205" s="232"/>
      <c r="H205" s="233" t="s">
        <v>20</v>
      </c>
      <c r="I205" s="235"/>
      <c r="J205" s="232"/>
      <c r="K205" s="232"/>
      <c r="L205" s="236"/>
      <c r="M205" s="237"/>
      <c r="N205" s="238"/>
      <c r="O205" s="238"/>
      <c r="P205" s="238"/>
      <c r="Q205" s="238"/>
      <c r="R205" s="238"/>
      <c r="S205" s="238"/>
      <c r="T205" s="239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0" t="s">
        <v>175</v>
      </c>
      <c r="AU205" s="240" t="s">
        <v>85</v>
      </c>
      <c r="AV205" s="13" t="s">
        <v>22</v>
      </c>
      <c r="AW205" s="13" t="s">
        <v>39</v>
      </c>
      <c r="AX205" s="13" t="s">
        <v>77</v>
      </c>
      <c r="AY205" s="240" t="s">
        <v>164</v>
      </c>
    </row>
    <row r="206" s="13" customFormat="1">
      <c r="A206" s="13"/>
      <c r="B206" s="231"/>
      <c r="C206" s="232"/>
      <c r="D206" s="226" t="s">
        <v>175</v>
      </c>
      <c r="E206" s="233" t="s">
        <v>20</v>
      </c>
      <c r="F206" s="234" t="s">
        <v>775</v>
      </c>
      <c r="G206" s="232"/>
      <c r="H206" s="233" t="s">
        <v>20</v>
      </c>
      <c r="I206" s="235"/>
      <c r="J206" s="232"/>
      <c r="K206" s="232"/>
      <c r="L206" s="236"/>
      <c r="M206" s="237"/>
      <c r="N206" s="238"/>
      <c r="O206" s="238"/>
      <c r="P206" s="238"/>
      <c r="Q206" s="238"/>
      <c r="R206" s="238"/>
      <c r="S206" s="238"/>
      <c r="T206" s="239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0" t="s">
        <v>175</v>
      </c>
      <c r="AU206" s="240" t="s">
        <v>85</v>
      </c>
      <c r="AV206" s="13" t="s">
        <v>22</v>
      </c>
      <c r="AW206" s="13" t="s">
        <v>39</v>
      </c>
      <c r="AX206" s="13" t="s">
        <v>77</v>
      </c>
      <c r="AY206" s="240" t="s">
        <v>164</v>
      </c>
    </row>
    <row r="207" s="14" customFormat="1">
      <c r="A207" s="14"/>
      <c r="B207" s="241"/>
      <c r="C207" s="242"/>
      <c r="D207" s="226" t="s">
        <v>175</v>
      </c>
      <c r="E207" s="243" t="s">
        <v>20</v>
      </c>
      <c r="F207" s="244" t="s">
        <v>22</v>
      </c>
      <c r="G207" s="242"/>
      <c r="H207" s="245">
        <v>1</v>
      </c>
      <c r="I207" s="246"/>
      <c r="J207" s="242"/>
      <c r="K207" s="242"/>
      <c r="L207" s="247"/>
      <c r="M207" s="248"/>
      <c r="N207" s="249"/>
      <c r="O207" s="249"/>
      <c r="P207" s="249"/>
      <c r="Q207" s="249"/>
      <c r="R207" s="249"/>
      <c r="S207" s="249"/>
      <c r="T207" s="250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1" t="s">
        <v>175</v>
      </c>
      <c r="AU207" s="251" t="s">
        <v>85</v>
      </c>
      <c r="AV207" s="14" t="s">
        <v>85</v>
      </c>
      <c r="AW207" s="14" t="s">
        <v>39</v>
      </c>
      <c r="AX207" s="14" t="s">
        <v>22</v>
      </c>
      <c r="AY207" s="251" t="s">
        <v>164</v>
      </c>
    </row>
    <row r="208" s="2" customFormat="1" ht="14.4" customHeight="1">
      <c r="A208" s="39"/>
      <c r="B208" s="40"/>
      <c r="C208" s="213" t="s">
        <v>508</v>
      </c>
      <c r="D208" s="213" t="s">
        <v>166</v>
      </c>
      <c r="E208" s="214" t="s">
        <v>781</v>
      </c>
      <c r="F208" s="215" t="s">
        <v>782</v>
      </c>
      <c r="G208" s="216" t="s">
        <v>751</v>
      </c>
      <c r="H208" s="217">
        <v>1</v>
      </c>
      <c r="I208" s="218"/>
      <c r="J208" s="219">
        <f>ROUND(I208*H208,2)</f>
        <v>0</v>
      </c>
      <c r="K208" s="215" t="s">
        <v>170</v>
      </c>
      <c r="L208" s="45"/>
      <c r="M208" s="220" t="s">
        <v>20</v>
      </c>
      <c r="N208" s="221" t="s">
        <v>48</v>
      </c>
      <c r="O208" s="85"/>
      <c r="P208" s="222">
        <f>O208*H208</f>
        <v>0</v>
      </c>
      <c r="Q208" s="222">
        <v>0</v>
      </c>
      <c r="R208" s="222">
        <f>Q208*H208</f>
        <v>0</v>
      </c>
      <c r="S208" s="222">
        <v>0</v>
      </c>
      <c r="T208" s="223">
        <f>S208*H208</f>
        <v>0</v>
      </c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R208" s="224" t="s">
        <v>745</v>
      </c>
      <c r="AT208" s="224" t="s">
        <v>166</v>
      </c>
      <c r="AU208" s="224" t="s">
        <v>85</v>
      </c>
      <c r="AY208" s="18" t="s">
        <v>164</v>
      </c>
      <c r="BE208" s="225">
        <f>IF(N208="základní",J208,0)</f>
        <v>0</v>
      </c>
      <c r="BF208" s="225">
        <f>IF(N208="snížená",J208,0)</f>
        <v>0</v>
      </c>
      <c r="BG208" s="225">
        <f>IF(N208="zákl. přenesená",J208,0)</f>
        <v>0</v>
      </c>
      <c r="BH208" s="225">
        <f>IF(N208="sníž. přenesená",J208,0)</f>
        <v>0</v>
      </c>
      <c r="BI208" s="225">
        <f>IF(N208="nulová",J208,0)</f>
        <v>0</v>
      </c>
      <c r="BJ208" s="18" t="s">
        <v>22</v>
      </c>
      <c r="BK208" s="225">
        <f>ROUND(I208*H208,2)</f>
        <v>0</v>
      </c>
      <c r="BL208" s="18" t="s">
        <v>745</v>
      </c>
      <c r="BM208" s="224" t="s">
        <v>2019</v>
      </c>
    </row>
    <row r="209" s="2" customFormat="1">
      <c r="A209" s="39"/>
      <c r="B209" s="40"/>
      <c r="C209" s="41"/>
      <c r="D209" s="226" t="s">
        <v>173</v>
      </c>
      <c r="E209" s="41"/>
      <c r="F209" s="227" t="s">
        <v>782</v>
      </c>
      <c r="G209" s="41"/>
      <c r="H209" s="41"/>
      <c r="I209" s="228"/>
      <c r="J209" s="41"/>
      <c r="K209" s="41"/>
      <c r="L209" s="45"/>
      <c r="M209" s="229"/>
      <c r="N209" s="230"/>
      <c r="O209" s="85"/>
      <c r="P209" s="85"/>
      <c r="Q209" s="85"/>
      <c r="R209" s="85"/>
      <c r="S209" s="85"/>
      <c r="T209" s="86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T209" s="18" t="s">
        <v>173</v>
      </c>
      <c r="AU209" s="18" t="s">
        <v>85</v>
      </c>
    </row>
    <row r="210" s="13" customFormat="1">
      <c r="A210" s="13"/>
      <c r="B210" s="231"/>
      <c r="C210" s="232"/>
      <c r="D210" s="226" t="s">
        <v>175</v>
      </c>
      <c r="E210" s="233" t="s">
        <v>20</v>
      </c>
      <c r="F210" s="234" t="s">
        <v>784</v>
      </c>
      <c r="G210" s="232"/>
      <c r="H210" s="233" t="s">
        <v>20</v>
      </c>
      <c r="I210" s="235"/>
      <c r="J210" s="232"/>
      <c r="K210" s="232"/>
      <c r="L210" s="236"/>
      <c r="M210" s="237"/>
      <c r="N210" s="238"/>
      <c r="O210" s="238"/>
      <c r="P210" s="238"/>
      <c r="Q210" s="238"/>
      <c r="R210" s="238"/>
      <c r="S210" s="238"/>
      <c r="T210" s="239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0" t="s">
        <v>175</v>
      </c>
      <c r="AU210" s="240" t="s">
        <v>85</v>
      </c>
      <c r="AV210" s="13" t="s">
        <v>22</v>
      </c>
      <c r="AW210" s="13" t="s">
        <v>39</v>
      </c>
      <c r="AX210" s="13" t="s">
        <v>77</v>
      </c>
      <c r="AY210" s="240" t="s">
        <v>164</v>
      </c>
    </row>
    <row r="211" s="14" customFormat="1">
      <c r="A211" s="14"/>
      <c r="B211" s="241"/>
      <c r="C211" s="242"/>
      <c r="D211" s="226" t="s">
        <v>175</v>
      </c>
      <c r="E211" s="243" t="s">
        <v>20</v>
      </c>
      <c r="F211" s="244" t="s">
        <v>22</v>
      </c>
      <c r="G211" s="242"/>
      <c r="H211" s="245">
        <v>1</v>
      </c>
      <c r="I211" s="246"/>
      <c r="J211" s="242"/>
      <c r="K211" s="242"/>
      <c r="L211" s="247"/>
      <c r="M211" s="248"/>
      <c r="N211" s="249"/>
      <c r="O211" s="249"/>
      <c r="P211" s="249"/>
      <c r="Q211" s="249"/>
      <c r="R211" s="249"/>
      <c r="S211" s="249"/>
      <c r="T211" s="250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1" t="s">
        <v>175</v>
      </c>
      <c r="AU211" s="251" t="s">
        <v>85</v>
      </c>
      <c r="AV211" s="14" t="s">
        <v>85</v>
      </c>
      <c r="AW211" s="14" t="s">
        <v>39</v>
      </c>
      <c r="AX211" s="14" t="s">
        <v>22</v>
      </c>
      <c r="AY211" s="251" t="s">
        <v>164</v>
      </c>
    </row>
    <row r="212" s="12" customFormat="1" ht="22.8" customHeight="1">
      <c r="A212" s="12"/>
      <c r="B212" s="197"/>
      <c r="C212" s="198"/>
      <c r="D212" s="199" t="s">
        <v>76</v>
      </c>
      <c r="E212" s="211" t="s">
        <v>785</v>
      </c>
      <c r="F212" s="211" t="s">
        <v>786</v>
      </c>
      <c r="G212" s="198"/>
      <c r="H212" s="198"/>
      <c r="I212" s="201"/>
      <c r="J212" s="212">
        <f>BK212</f>
        <v>0</v>
      </c>
      <c r="K212" s="198"/>
      <c r="L212" s="203"/>
      <c r="M212" s="204"/>
      <c r="N212" s="205"/>
      <c r="O212" s="205"/>
      <c r="P212" s="206">
        <f>SUM(P213:P220)</f>
        <v>0</v>
      </c>
      <c r="Q212" s="205"/>
      <c r="R212" s="206">
        <f>SUM(R213:R220)</f>
        <v>0</v>
      </c>
      <c r="S212" s="205"/>
      <c r="T212" s="207">
        <f>SUM(T213:T220)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08" t="s">
        <v>200</v>
      </c>
      <c r="AT212" s="209" t="s">
        <v>76</v>
      </c>
      <c r="AU212" s="209" t="s">
        <v>22</v>
      </c>
      <c r="AY212" s="208" t="s">
        <v>164</v>
      </c>
      <c r="BK212" s="210">
        <f>SUM(BK213:BK220)</f>
        <v>0</v>
      </c>
    </row>
    <row r="213" s="2" customFormat="1" ht="14.4" customHeight="1">
      <c r="A213" s="39"/>
      <c r="B213" s="40"/>
      <c r="C213" s="213" t="s">
        <v>515</v>
      </c>
      <c r="D213" s="213" t="s">
        <v>166</v>
      </c>
      <c r="E213" s="214" t="s">
        <v>809</v>
      </c>
      <c r="F213" s="215" t="s">
        <v>810</v>
      </c>
      <c r="G213" s="216" t="s">
        <v>751</v>
      </c>
      <c r="H213" s="217">
        <v>1</v>
      </c>
      <c r="I213" s="218"/>
      <c r="J213" s="219">
        <f>ROUND(I213*H213,2)</f>
        <v>0</v>
      </c>
      <c r="K213" s="215" t="s">
        <v>170</v>
      </c>
      <c r="L213" s="45"/>
      <c r="M213" s="220" t="s">
        <v>20</v>
      </c>
      <c r="N213" s="221" t="s">
        <v>48</v>
      </c>
      <c r="O213" s="85"/>
      <c r="P213" s="222">
        <f>O213*H213</f>
        <v>0</v>
      </c>
      <c r="Q213" s="222">
        <v>0</v>
      </c>
      <c r="R213" s="222">
        <f>Q213*H213</f>
        <v>0</v>
      </c>
      <c r="S213" s="222">
        <v>0</v>
      </c>
      <c r="T213" s="223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24" t="s">
        <v>745</v>
      </c>
      <c r="AT213" s="224" t="s">
        <v>166</v>
      </c>
      <c r="AU213" s="224" t="s">
        <v>85</v>
      </c>
      <c r="AY213" s="18" t="s">
        <v>164</v>
      </c>
      <c r="BE213" s="225">
        <f>IF(N213="základní",J213,0)</f>
        <v>0</v>
      </c>
      <c r="BF213" s="225">
        <f>IF(N213="snížená",J213,0)</f>
        <v>0</v>
      </c>
      <c r="BG213" s="225">
        <f>IF(N213="zákl. přenesená",J213,0)</f>
        <v>0</v>
      </c>
      <c r="BH213" s="225">
        <f>IF(N213="sníž. přenesená",J213,0)</f>
        <v>0</v>
      </c>
      <c r="BI213" s="225">
        <f>IF(N213="nulová",J213,0)</f>
        <v>0</v>
      </c>
      <c r="BJ213" s="18" t="s">
        <v>22</v>
      </c>
      <c r="BK213" s="225">
        <f>ROUND(I213*H213,2)</f>
        <v>0</v>
      </c>
      <c r="BL213" s="18" t="s">
        <v>745</v>
      </c>
      <c r="BM213" s="224" t="s">
        <v>2020</v>
      </c>
    </row>
    <row r="214" s="2" customFormat="1">
      <c r="A214" s="39"/>
      <c r="B214" s="40"/>
      <c r="C214" s="41"/>
      <c r="D214" s="226" t="s">
        <v>173</v>
      </c>
      <c r="E214" s="41"/>
      <c r="F214" s="227" t="s">
        <v>810</v>
      </c>
      <c r="G214" s="41"/>
      <c r="H214" s="41"/>
      <c r="I214" s="228"/>
      <c r="J214" s="41"/>
      <c r="K214" s="41"/>
      <c r="L214" s="45"/>
      <c r="M214" s="229"/>
      <c r="N214" s="230"/>
      <c r="O214" s="85"/>
      <c r="P214" s="85"/>
      <c r="Q214" s="85"/>
      <c r="R214" s="85"/>
      <c r="S214" s="85"/>
      <c r="T214" s="86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T214" s="18" t="s">
        <v>173</v>
      </c>
      <c r="AU214" s="18" t="s">
        <v>85</v>
      </c>
    </row>
    <row r="215" s="13" customFormat="1">
      <c r="A215" s="13"/>
      <c r="B215" s="231"/>
      <c r="C215" s="232"/>
      <c r="D215" s="226" t="s">
        <v>175</v>
      </c>
      <c r="E215" s="233" t="s">
        <v>20</v>
      </c>
      <c r="F215" s="234" t="s">
        <v>812</v>
      </c>
      <c r="G215" s="232"/>
      <c r="H215" s="233" t="s">
        <v>20</v>
      </c>
      <c r="I215" s="235"/>
      <c r="J215" s="232"/>
      <c r="K215" s="232"/>
      <c r="L215" s="236"/>
      <c r="M215" s="237"/>
      <c r="N215" s="238"/>
      <c r="O215" s="238"/>
      <c r="P215" s="238"/>
      <c r="Q215" s="238"/>
      <c r="R215" s="238"/>
      <c r="S215" s="238"/>
      <c r="T215" s="239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0" t="s">
        <v>175</v>
      </c>
      <c r="AU215" s="240" t="s">
        <v>85</v>
      </c>
      <c r="AV215" s="13" t="s">
        <v>22</v>
      </c>
      <c r="AW215" s="13" t="s">
        <v>39</v>
      </c>
      <c r="AX215" s="13" t="s">
        <v>77</v>
      </c>
      <c r="AY215" s="240" t="s">
        <v>164</v>
      </c>
    </row>
    <row r="216" s="14" customFormat="1">
      <c r="A216" s="14"/>
      <c r="B216" s="241"/>
      <c r="C216" s="242"/>
      <c r="D216" s="226" t="s">
        <v>175</v>
      </c>
      <c r="E216" s="243" t="s">
        <v>20</v>
      </c>
      <c r="F216" s="244" t="s">
        <v>22</v>
      </c>
      <c r="G216" s="242"/>
      <c r="H216" s="245">
        <v>1</v>
      </c>
      <c r="I216" s="246"/>
      <c r="J216" s="242"/>
      <c r="K216" s="242"/>
      <c r="L216" s="247"/>
      <c r="M216" s="248"/>
      <c r="N216" s="249"/>
      <c r="O216" s="249"/>
      <c r="P216" s="249"/>
      <c r="Q216" s="249"/>
      <c r="R216" s="249"/>
      <c r="S216" s="249"/>
      <c r="T216" s="250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1" t="s">
        <v>175</v>
      </c>
      <c r="AU216" s="251" t="s">
        <v>85</v>
      </c>
      <c r="AV216" s="14" t="s">
        <v>85</v>
      </c>
      <c r="AW216" s="14" t="s">
        <v>39</v>
      </c>
      <c r="AX216" s="14" t="s">
        <v>22</v>
      </c>
      <c r="AY216" s="251" t="s">
        <v>164</v>
      </c>
    </row>
    <row r="217" s="2" customFormat="1" ht="14.4" customHeight="1">
      <c r="A217" s="39"/>
      <c r="B217" s="40"/>
      <c r="C217" s="213" t="s">
        <v>522</v>
      </c>
      <c r="D217" s="213" t="s">
        <v>166</v>
      </c>
      <c r="E217" s="214" t="s">
        <v>814</v>
      </c>
      <c r="F217" s="215" t="s">
        <v>815</v>
      </c>
      <c r="G217" s="216" t="s">
        <v>751</v>
      </c>
      <c r="H217" s="217">
        <v>1</v>
      </c>
      <c r="I217" s="218"/>
      <c r="J217" s="219">
        <f>ROUND(I217*H217,2)</f>
        <v>0</v>
      </c>
      <c r="K217" s="215" t="s">
        <v>170</v>
      </c>
      <c r="L217" s="45"/>
      <c r="M217" s="220" t="s">
        <v>20</v>
      </c>
      <c r="N217" s="221" t="s">
        <v>48</v>
      </c>
      <c r="O217" s="85"/>
      <c r="P217" s="222">
        <f>O217*H217</f>
        <v>0</v>
      </c>
      <c r="Q217" s="222">
        <v>0</v>
      </c>
      <c r="R217" s="222">
        <f>Q217*H217</f>
        <v>0</v>
      </c>
      <c r="S217" s="222">
        <v>0</v>
      </c>
      <c r="T217" s="223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24" t="s">
        <v>745</v>
      </c>
      <c r="AT217" s="224" t="s">
        <v>166</v>
      </c>
      <c r="AU217" s="224" t="s">
        <v>85</v>
      </c>
      <c r="AY217" s="18" t="s">
        <v>164</v>
      </c>
      <c r="BE217" s="225">
        <f>IF(N217="základní",J217,0)</f>
        <v>0</v>
      </c>
      <c r="BF217" s="225">
        <f>IF(N217="snížená",J217,0)</f>
        <v>0</v>
      </c>
      <c r="BG217" s="225">
        <f>IF(N217="zákl. přenesená",J217,0)</f>
        <v>0</v>
      </c>
      <c r="BH217" s="225">
        <f>IF(N217="sníž. přenesená",J217,0)</f>
        <v>0</v>
      </c>
      <c r="BI217" s="225">
        <f>IF(N217="nulová",J217,0)</f>
        <v>0</v>
      </c>
      <c r="BJ217" s="18" t="s">
        <v>22</v>
      </c>
      <c r="BK217" s="225">
        <f>ROUND(I217*H217,2)</f>
        <v>0</v>
      </c>
      <c r="BL217" s="18" t="s">
        <v>745</v>
      </c>
      <c r="BM217" s="224" t="s">
        <v>2021</v>
      </c>
    </row>
    <row r="218" s="2" customFormat="1">
      <c r="A218" s="39"/>
      <c r="B218" s="40"/>
      <c r="C218" s="41"/>
      <c r="D218" s="226" t="s">
        <v>173</v>
      </c>
      <c r="E218" s="41"/>
      <c r="F218" s="227" t="s">
        <v>815</v>
      </c>
      <c r="G218" s="41"/>
      <c r="H218" s="41"/>
      <c r="I218" s="228"/>
      <c r="J218" s="41"/>
      <c r="K218" s="41"/>
      <c r="L218" s="45"/>
      <c r="M218" s="229"/>
      <c r="N218" s="230"/>
      <c r="O218" s="85"/>
      <c r="P218" s="85"/>
      <c r="Q218" s="85"/>
      <c r="R218" s="85"/>
      <c r="S218" s="85"/>
      <c r="T218" s="86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T218" s="18" t="s">
        <v>173</v>
      </c>
      <c r="AU218" s="18" t="s">
        <v>85</v>
      </c>
    </row>
    <row r="219" s="13" customFormat="1">
      <c r="A219" s="13"/>
      <c r="B219" s="231"/>
      <c r="C219" s="232"/>
      <c r="D219" s="226" t="s">
        <v>175</v>
      </c>
      <c r="E219" s="233" t="s">
        <v>20</v>
      </c>
      <c r="F219" s="234" t="s">
        <v>817</v>
      </c>
      <c r="G219" s="232"/>
      <c r="H219" s="233" t="s">
        <v>20</v>
      </c>
      <c r="I219" s="235"/>
      <c r="J219" s="232"/>
      <c r="K219" s="232"/>
      <c r="L219" s="236"/>
      <c r="M219" s="237"/>
      <c r="N219" s="238"/>
      <c r="O219" s="238"/>
      <c r="P219" s="238"/>
      <c r="Q219" s="238"/>
      <c r="R219" s="238"/>
      <c r="S219" s="238"/>
      <c r="T219" s="239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0" t="s">
        <v>175</v>
      </c>
      <c r="AU219" s="240" t="s">
        <v>85</v>
      </c>
      <c r="AV219" s="13" t="s">
        <v>22</v>
      </c>
      <c r="AW219" s="13" t="s">
        <v>39</v>
      </c>
      <c r="AX219" s="13" t="s">
        <v>77</v>
      </c>
      <c r="AY219" s="240" t="s">
        <v>164</v>
      </c>
    </row>
    <row r="220" s="14" customFormat="1">
      <c r="A220" s="14"/>
      <c r="B220" s="241"/>
      <c r="C220" s="242"/>
      <c r="D220" s="226" t="s">
        <v>175</v>
      </c>
      <c r="E220" s="243" t="s">
        <v>20</v>
      </c>
      <c r="F220" s="244" t="s">
        <v>22</v>
      </c>
      <c r="G220" s="242"/>
      <c r="H220" s="245">
        <v>1</v>
      </c>
      <c r="I220" s="246"/>
      <c r="J220" s="242"/>
      <c r="K220" s="242"/>
      <c r="L220" s="247"/>
      <c r="M220" s="248"/>
      <c r="N220" s="249"/>
      <c r="O220" s="249"/>
      <c r="P220" s="249"/>
      <c r="Q220" s="249"/>
      <c r="R220" s="249"/>
      <c r="S220" s="249"/>
      <c r="T220" s="250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1" t="s">
        <v>175</v>
      </c>
      <c r="AU220" s="251" t="s">
        <v>85</v>
      </c>
      <c r="AV220" s="14" t="s">
        <v>85</v>
      </c>
      <c r="AW220" s="14" t="s">
        <v>39</v>
      </c>
      <c r="AX220" s="14" t="s">
        <v>22</v>
      </c>
      <c r="AY220" s="251" t="s">
        <v>164</v>
      </c>
    </row>
    <row r="221" s="12" customFormat="1" ht="22.8" customHeight="1">
      <c r="A221" s="12"/>
      <c r="B221" s="197"/>
      <c r="C221" s="198"/>
      <c r="D221" s="199" t="s">
        <v>76</v>
      </c>
      <c r="E221" s="211" t="s">
        <v>818</v>
      </c>
      <c r="F221" s="211" t="s">
        <v>819</v>
      </c>
      <c r="G221" s="198"/>
      <c r="H221" s="198"/>
      <c r="I221" s="201"/>
      <c r="J221" s="212">
        <f>BK221</f>
        <v>0</v>
      </c>
      <c r="K221" s="198"/>
      <c r="L221" s="203"/>
      <c r="M221" s="204"/>
      <c r="N221" s="205"/>
      <c r="O221" s="205"/>
      <c r="P221" s="206">
        <f>SUM(P222:P228)</f>
        <v>0</v>
      </c>
      <c r="Q221" s="205"/>
      <c r="R221" s="206">
        <f>SUM(R222:R228)</f>
        <v>0</v>
      </c>
      <c r="S221" s="205"/>
      <c r="T221" s="207">
        <f>SUM(T222:T228)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08" t="s">
        <v>200</v>
      </c>
      <c r="AT221" s="209" t="s">
        <v>76</v>
      </c>
      <c r="AU221" s="209" t="s">
        <v>22</v>
      </c>
      <c r="AY221" s="208" t="s">
        <v>164</v>
      </c>
      <c r="BK221" s="210">
        <f>SUM(BK222:BK228)</f>
        <v>0</v>
      </c>
    </row>
    <row r="222" s="2" customFormat="1" ht="14.4" customHeight="1">
      <c r="A222" s="39"/>
      <c r="B222" s="40"/>
      <c r="C222" s="213" t="s">
        <v>528</v>
      </c>
      <c r="D222" s="213" t="s">
        <v>166</v>
      </c>
      <c r="E222" s="214" t="s">
        <v>821</v>
      </c>
      <c r="F222" s="215" t="s">
        <v>822</v>
      </c>
      <c r="G222" s="216" t="s">
        <v>751</v>
      </c>
      <c r="H222" s="217">
        <v>2</v>
      </c>
      <c r="I222" s="218"/>
      <c r="J222" s="219">
        <f>ROUND(I222*H222,2)</f>
        <v>0</v>
      </c>
      <c r="K222" s="215" t="s">
        <v>170</v>
      </c>
      <c r="L222" s="45"/>
      <c r="M222" s="220" t="s">
        <v>20</v>
      </c>
      <c r="N222" s="221" t="s">
        <v>48</v>
      </c>
      <c r="O222" s="85"/>
      <c r="P222" s="222">
        <f>O222*H222</f>
        <v>0</v>
      </c>
      <c r="Q222" s="222">
        <v>0</v>
      </c>
      <c r="R222" s="222">
        <f>Q222*H222</f>
        <v>0</v>
      </c>
      <c r="S222" s="222">
        <v>0</v>
      </c>
      <c r="T222" s="223">
        <f>S222*H222</f>
        <v>0</v>
      </c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R222" s="224" t="s">
        <v>745</v>
      </c>
      <c r="AT222" s="224" t="s">
        <v>166</v>
      </c>
      <c r="AU222" s="224" t="s">
        <v>85</v>
      </c>
      <c r="AY222" s="18" t="s">
        <v>164</v>
      </c>
      <c r="BE222" s="225">
        <f>IF(N222="základní",J222,0)</f>
        <v>0</v>
      </c>
      <c r="BF222" s="225">
        <f>IF(N222="snížená",J222,0)</f>
        <v>0</v>
      </c>
      <c r="BG222" s="225">
        <f>IF(N222="zákl. přenesená",J222,0)</f>
        <v>0</v>
      </c>
      <c r="BH222" s="225">
        <f>IF(N222="sníž. přenesená",J222,0)</f>
        <v>0</v>
      </c>
      <c r="BI222" s="225">
        <f>IF(N222="nulová",J222,0)</f>
        <v>0</v>
      </c>
      <c r="BJ222" s="18" t="s">
        <v>22</v>
      </c>
      <c r="BK222" s="225">
        <f>ROUND(I222*H222,2)</f>
        <v>0</v>
      </c>
      <c r="BL222" s="18" t="s">
        <v>745</v>
      </c>
      <c r="BM222" s="224" t="s">
        <v>2022</v>
      </c>
    </row>
    <row r="223" s="2" customFormat="1">
      <c r="A223" s="39"/>
      <c r="B223" s="40"/>
      <c r="C223" s="41"/>
      <c r="D223" s="226" t="s">
        <v>173</v>
      </c>
      <c r="E223" s="41"/>
      <c r="F223" s="227" t="s">
        <v>822</v>
      </c>
      <c r="G223" s="41"/>
      <c r="H223" s="41"/>
      <c r="I223" s="228"/>
      <c r="J223" s="41"/>
      <c r="K223" s="41"/>
      <c r="L223" s="45"/>
      <c r="M223" s="229"/>
      <c r="N223" s="230"/>
      <c r="O223" s="85"/>
      <c r="P223" s="85"/>
      <c r="Q223" s="85"/>
      <c r="R223" s="85"/>
      <c r="S223" s="85"/>
      <c r="T223" s="86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T223" s="18" t="s">
        <v>173</v>
      </c>
      <c r="AU223" s="18" t="s">
        <v>85</v>
      </c>
    </row>
    <row r="224" s="13" customFormat="1">
      <c r="A224" s="13"/>
      <c r="B224" s="231"/>
      <c r="C224" s="232"/>
      <c r="D224" s="226" t="s">
        <v>175</v>
      </c>
      <c r="E224" s="233" t="s">
        <v>20</v>
      </c>
      <c r="F224" s="234" t="s">
        <v>824</v>
      </c>
      <c r="G224" s="232"/>
      <c r="H224" s="233" t="s">
        <v>20</v>
      </c>
      <c r="I224" s="235"/>
      <c r="J224" s="232"/>
      <c r="K224" s="232"/>
      <c r="L224" s="236"/>
      <c r="M224" s="237"/>
      <c r="N224" s="238"/>
      <c r="O224" s="238"/>
      <c r="P224" s="238"/>
      <c r="Q224" s="238"/>
      <c r="R224" s="238"/>
      <c r="S224" s="238"/>
      <c r="T224" s="239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0" t="s">
        <v>175</v>
      </c>
      <c r="AU224" s="240" t="s">
        <v>85</v>
      </c>
      <c r="AV224" s="13" t="s">
        <v>22</v>
      </c>
      <c r="AW224" s="13" t="s">
        <v>39</v>
      </c>
      <c r="AX224" s="13" t="s">
        <v>77</v>
      </c>
      <c r="AY224" s="240" t="s">
        <v>164</v>
      </c>
    </row>
    <row r="225" s="14" customFormat="1">
      <c r="A225" s="14"/>
      <c r="B225" s="241"/>
      <c r="C225" s="242"/>
      <c r="D225" s="226" t="s">
        <v>175</v>
      </c>
      <c r="E225" s="243" t="s">
        <v>20</v>
      </c>
      <c r="F225" s="244" t="s">
        <v>22</v>
      </c>
      <c r="G225" s="242"/>
      <c r="H225" s="245">
        <v>1</v>
      </c>
      <c r="I225" s="246"/>
      <c r="J225" s="242"/>
      <c r="K225" s="242"/>
      <c r="L225" s="247"/>
      <c r="M225" s="248"/>
      <c r="N225" s="249"/>
      <c r="O225" s="249"/>
      <c r="P225" s="249"/>
      <c r="Q225" s="249"/>
      <c r="R225" s="249"/>
      <c r="S225" s="249"/>
      <c r="T225" s="250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1" t="s">
        <v>175</v>
      </c>
      <c r="AU225" s="251" t="s">
        <v>85</v>
      </c>
      <c r="AV225" s="14" t="s">
        <v>85</v>
      </c>
      <c r="AW225" s="14" t="s">
        <v>39</v>
      </c>
      <c r="AX225" s="14" t="s">
        <v>77</v>
      </c>
      <c r="AY225" s="251" t="s">
        <v>164</v>
      </c>
    </row>
    <row r="226" s="13" customFormat="1">
      <c r="A226" s="13"/>
      <c r="B226" s="231"/>
      <c r="C226" s="232"/>
      <c r="D226" s="226" t="s">
        <v>175</v>
      </c>
      <c r="E226" s="233" t="s">
        <v>20</v>
      </c>
      <c r="F226" s="234" t="s">
        <v>825</v>
      </c>
      <c r="G226" s="232"/>
      <c r="H226" s="233" t="s">
        <v>20</v>
      </c>
      <c r="I226" s="235"/>
      <c r="J226" s="232"/>
      <c r="K226" s="232"/>
      <c r="L226" s="236"/>
      <c r="M226" s="237"/>
      <c r="N226" s="238"/>
      <c r="O226" s="238"/>
      <c r="P226" s="238"/>
      <c r="Q226" s="238"/>
      <c r="R226" s="238"/>
      <c r="S226" s="238"/>
      <c r="T226" s="239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40" t="s">
        <v>175</v>
      </c>
      <c r="AU226" s="240" t="s">
        <v>85</v>
      </c>
      <c r="AV226" s="13" t="s">
        <v>22</v>
      </c>
      <c r="AW226" s="13" t="s">
        <v>39</v>
      </c>
      <c r="AX226" s="13" t="s">
        <v>77</v>
      </c>
      <c r="AY226" s="240" t="s">
        <v>164</v>
      </c>
    </row>
    <row r="227" s="14" customFormat="1">
      <c r="A227" s="14"/>
      <c r="B227" s="241"/>
      <c r="C227" s="242"/>
      <c r="D227" s="226" t="s">
        <v>175</v>
      </c>
      <c r="E227" s="243" t="s">
        <v>20</v>
      </c>
      <c r="F227" s="244" t="s">
        <v>22</v>
      </c>
      <c r="G227" s="242"/>
      <c r="H227" s="245">
        <v>1</v>
      </c>
      <c r="I227" s="246"/>
      <c r="J227" s="242"/>
      <c r="K227" s="242"/>
      <c r="L227" s="247"/>
      <c r="M227" s="248"/>
      <c r="N227" s="249"/>
      <c r="O227" s="249"/>
      <c r="P227" s="249"/>
      <c r="Q227" s="249"/>
      <c r="R227" s="249"/>
      <c r="S227" s="249"/>
      <c r="T227" s="250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1" t="s">
        <v>175</v>
      </c>
      <c r="AU227" s="251" t="s">
        <v>85</v>
      </c>
      <c r="AV227" s="14" t="s">
        <v>85</v>
      </c>
      <c r="AW227" s="14" t="s">
        <v>39</v>
      </c>
      <c r="AX227" s="14" t="s">
        <v>77</v>
      </c>
      <c r="AY227" s="251" t="s">
        <v>164</v>
      </c>
    </row>
    <row r="228" s="15" customFormat="1">
      <c r="A228" s="15"/>
      <c r="B228" s="252"/>
      <c r="C228" s="253"/>
      <c r="D228" s="226" t="s">
        <v>175</v>
      </c>
      <c r="E228" s="254" t="s">
        <v>20</v>
      </c>
      <c r="F228" s="255" t="s">
        <v>225</v>
      </c>
      <c r="G228" s="253"/>
      <c r="H228" s="256">
        <v>2</v>
      </c>
      <c r="I228" s="257"/>
      <c r="J228" s="253"/>
      <c r="K228" s="253"/>
      <c r="L228" s="258"/>
      <c r="M228" s="277"/>
      <c r="N228" s="278"/>
      <c r="O228" s="278"/>
      <c r="P228" s="278"/>
      <c r="Q228" s="278"/>
      <c r="R228" s="278"/>
      <c r="S228" s="278"/>
      <c r="T228" s="279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62" t="s">
        <v>175</v>
      </c>
      <c r="AU228" s="262" t="s">
        <v>85</v>
      </c>
      <c r="AV228" s="15" t="s">
        <v>171</v>
      </c>
      <c r="AW228" s="15" t="s">
        <v>39</v>
      </c>
      <c r="AX228" s="15" t="s">
        <v>22</v>
      </c>
      <c r="AY228" s="262" t="s">
        <v>164</v>
      </c>
    </row>
    <row r="229" s="2" customFormat="1" ht="6.96" customHeight="1">
      <c r="A229" s="39"/>
      <c r="B229" s="60"/>
      <c r="C229" s="61"/>
      <c r="D229" s="61"/>
      <c r="E229" s="61"/>
      <c r="F229" s="61"/>
      <c r="G229" s="61"/>
      <c r="H229" s="61"/>
      <c r="I229" s="61"/>
      <c r="J229" s="61"/>
      <c r="K229" s="61"/>
      <c r="L229" s="45"/>
      <c r="M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</row>
  </sheetData>
  <sheetProtection sheet="1" autoFilter="0" formatColumns="0" formatRows="0" objects="1" scenarios="1" spinCount="100000" saltValue="SdQDhqxuBR0bUoXpFBvyX+rinzNnhP1YQuNYItiZkY4n9RJe24NAJFGb/+fez58oFhej7b2JShxywICJl9oztA==" hashValue="jHNL/+PwA6E0wSql1gaeQs7SjIcrUPQa8EG7fjNrBQ0aKqHj3C3bF3uW2S9NCBIYNVYUhT+wznfGTHvDzVKDOg==" algorithmName="SHA-512" password="CC35"/>
  <autoFilter ref="C92:K228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1:H81"/>
    <mergeCell ref="E83:H83"/>
    <mergeCell ref="E85:H8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114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85</v>
      </c>
    </row>
    <row r="4" s="1" customFormat="1" ht="24.96" customHeight="1">
      <c r="B4" s="21"/>
      <c r="D4" s="141" t="s">
        <v>121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Realizace SZ KoPÚ v k.ú. Velké Albrechtice - 1. etapa</v>
      </c>
      <c r="F7" s="143"/>
      <c r="G7" s="143"/>
      <c r="H7" s="143"/>
      <c r="L7" s="21"/>
    </row>
    <row r="8" s="1" customFormat="1" ht="12" customHeight="1">
      <c r="B8" s="21"/>
      <c r="D8" s="143" t="s">
        <v>122</v>
      </c>
      <c r="L8" s="21"/>
    </row>
    <row r="9" s="2" customFormat="1" ht="16.5" customHeight="1">
      <c r="A9" s="39"/>
      <c r="B9" s="45"/>
      <c r="C9" s="39"/>
      <c r="D9" s="39"/>
      <c r="E9" s="144" t="s">
        <v>1874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124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2023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19</v>
      </c>
      <c r="E13" s="39"/>
      <c r="F13" s="134" t="s">
        <v>20</v>
      </c>
      <c r="G13" s="39"/>
      <c r="H13" s="39"/>
      <c r="I13" s="143" t="s">
        <v>21</v>
      </c>
      <c r="J13" s="134" t="s">
        <v>20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23</v>
      </c>
      <c r="E14" s="39"/>
      <c r="F14" s="134" t="s">
        <v>24</v>
      </c>
      <c r="G14" s="39"/>
      <c r="H14" s="39"/>
      <c r="I14" s="143" t="s">
        <v>25</v>
      </c>
      <c r="J14" s="147" t="str">
        <f>'Rekapitulace stavby'!AN8</f>
        <v>27. 1. 2021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29</v>
      </c>
      <c r="E16" s="39"/>
      <c r="F16" s="39"/>
      <c r="G16" s="39"/>
      <c r="H16" s="39"/>
      <c r="I16" s="143" t="s">
        <v>30</v>
      </c>
      <c r="J16" s="134" t="s">
        <v>20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">
        <v>31</v>
      </c>
      <c r="F17" s="39"/>
      <c r="G17" s="39"/>
      <c r="H17" s="39"/>
      <c r="I17" s="143" t="s">
        <v>32</v>
      </c>
      <c r="J17" s="134" t="s">
        <v>20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33</v>
      </c>
      <c r="E19" s="39"/>
      <c r="F19" s="39"/>
      <c r="G19" s="39"/>
      <c r="H19" s="39"/>
      <c r="I19" s="143" t="s">
        <v>30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32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35</v>
      </c>
      <c r="E22" s="39"/>
      <c r="F22" s="39"/>
      <c r="G22" s="39"/>
      <c r="H22" s="39"/>
      <c r="I22" s="143" t="s">
        <v>30</v>
      </c>
      <c r="J22" s="134" t="s">
        <v>36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">
        <v>37</v>
      </c>
      <c r="F23" s="39"/>
      <c r="G23" s="39"/>
      <c r="H23" s="39"/>
      <c r="I23" s="143" t="s">
        <v>32</v>
      </c>
      <c r="J23" s="134" t="s">
        <v>38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40</v>
      </c>
      <c r="E25" s="39"/>
      <c r="F25" s="39"/>
      <c r="G25" s="39"/>
      <c r="H25" s="39"/>
      <c r="I25" s="143" t="s">
        <v>30</v>
      </c>
      <c r="J25" s="134" t="s">
        <v>20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">
        <v>1877</v>
      </c>
      <c r="F26" s="39"/>
      <c r="G26" s="39"/>
      <c r="H26" s="39"/>
      <c r="I26" s="143" t="s">
        <v>32</v>
      </c>
      <c r="J26" s="134" t="s">
        <v>20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41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48"/>
      <c r="B29" s="149"/>
      <c r="C29" s="148"/>
      <c r="D29" s="148"/>
      <c r="E29" s="150" t="s">
        <v>20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43</v>
      </c>
      <c r="E32" s="39"/>
      <c r="F32" s="39"/>
      <c r="G32" s="39"/>
      <c r="H32" s="39"/>
      <c r="I32" s="39"/>
      <c r="J32" s="154">
        <f>ROUND(J88,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45</v>
      </c>
      <c r="G34" s="39"/>
      <c r="H34" s="39"/>
      <c r="I34" s="155" t="s">
        <v>44</v>
      </c>
      <c r="J34" s="155" t="s">
        <v>46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47</v>
      </c>
      <c r="E35" s="143" t="s">
        <v>48</v>
      </c>
      <c r="F35" s="157">
        <f>ROUND((SUM(BE88:BE107)),  2)</f>
        <v>0</v>
      </c>
      <c r="G35" s="39"/>
      <c r="H35" s="39"/>
      <c r="I35" s="158">
        <v>0.20999999999999999</v>
      </c>
      <c r="J35" s="157">
        <f>ROUND(((SUM(BE88:BE107))*I35),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49</v>
      </c>
      <c r="F36" s="157">
        <f>ROUND((SUM(BF88:BF107)),  2)</f>
        <v>0</v>
      </c>
      <c r="G36" s="39"/>
      <c r="H36" s="39"/>
      <c r="I36" s="158">
        <v>0.14999999999999999</v>
      </c>
      <c r="J36" s="157">
        <f>ROUND(((SUM(BF88:BF107))*I36),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50</v>
      </c>
      <c r="F37" s="157">
        <f>ROUND((SUM(BG88:BG107)),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51</v>
      </c>
      <c r="F38" s="157">
        <f>ROUND((SUM(BH88:BH107)),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52</v>
      </c>
      <c r="F39" s="157">
        <f>ROUND((SUM(BI88:BI107)),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53</v>
      </c>
      <c r="E41" s="161"/>
      <c r="F41" s="161"/>
      <c r="G41" s="162" t="s">
        <v>54</v>
      </c>
      <c r="H41" s="163" t="s">
        <v>55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127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170" t="str">
        <f>E7</f>
        <v>Realizace SZ KoPÚ v k.ú. Velké Albrechtice - 1. etapa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122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1874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124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SO 03/2 - 1. rok následné péče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23</v>
      </c>
      <c r="D56" s="41"/>
      <c r="E56" s="41"/>
      <c r="F56" s="28" t="str">
        <f>F14</f>
        <v>k.ú. Velké Albrechtice</v>
      </c>
      <c r="G56" s="41"/>
      <c r="H56" s="41"/>
      <c r="I56" s="33" t="s">
        <v>25</v>
      </c>
      <c r="J56" s="73" t="str">
        <f>IF(J14="","",J14)</f>
        <v>27. 1. 2021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40.05" customHeight="1">
      <c r="A58" s="39"/>
      <c r="B58" s="40"/>
      <c r="C58" s="33" t="s">
        <v>29</v>
      </c>
      <c r="D58" s="41"/>
      <c r="E58" s="41"/>
      <c r="F58" s="28" t="str">
        <f>E17</f>
        <v>SPÚ, Pobočka Nový Jičín</v>
      </c>
      <c r="G58" s="41"/>
      <c r="H58" s="41"/>
      <c r="I58" s="33" t="s">
        <v>35</v>
      </c>
      <c r="J58" s="37" t="str">
        <f>E23</f>
        <v>Hanousek s.r.o., Barákova 41, 79601 Prostějov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5.65" customHeight="1">
      <c r="A59" s="39"/>
      <c r="B59" s="40"/>
      <c r="C59" s="33" t="s">
        <v>33</v>
      </c>
      <c r="D59" s="41"/>
      <c r="E59" s="41"/>
      <c r="F59" s="28" t="str">
        <f>IF(E20="","",E20)</f>
        <v>Vyplň údaj</v>
      </c>
      <c r="G59" s="41"/>
      <c r="H59" s="41"/>
      <c r="I59" s="33" t="s">
        <v>40</v>
      </c>
      <c r="J59" s="37" t="str">
        <f>E26</f>
        <v>Ing. Michaela Hanousková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128</v>
      </c>
      <c r="D61" s="172"/>
      <c r="E61" s="172"/>
      <c r="F61" s="172"/>
      <c r="G61" s="172"/>
      <c r="H61" s="172"/>
      <c r="I61" s="172"/>
      <c r="J61" s="173" t="s">
        <v>129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75</v>
      </c>
      <c r="D63" s="41"/>
      <c r="E63" s="41"/>
      <c r="F63" s="41"/>
      <c r="G63" s="41"/>
      <c r="H63" s="41"/>
      <c r="I63" s="41"/>
      <c r="J63" s="103">
        <f>J88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130</v>
      </c>
    </row>
    <row r="64" s="9" customFormat="1" ht="24.96" customHeight="1">
      <c r="A64" s="9"/>
      <c r="B64" s="175"/>
      <c r="C64" s="176"/>
      <c r="D64" s="177" t="s">
        <v>131</v>
      </c>
      <c r="E64" s="178"/>
      <c r="F64" s="178"/>
      <c r="G64" s="178"/>
      <c r="H64" s="178"/>
      <c r="I64" s="178"/>
      <c r="J64" s="179">
        <f>J89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1"/>
      <c r="C65" s="126"/>
      <c r="D65" s="182" t="s">
        <v>132</v>
      </c>
      <c r="E65" s="183"/>
      <c r="F65" s="183"/>
      <c r="G65" s="183"/>
      <c r="H65" s="183"/>
      <c r="I65" s="183"/>
      <c r="J65" s="184">
        <f>J90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1"/>
      <c r="C66" s="126"/>
      <c r="D66" s="182" t="s">
        <v>140</v>
      </c>
      <c r="E66" s="183"/>
      <c r="F66" s="183"/>
      <c r="G66" s="183"/>
      <c r="H66" s="183"/>
      <c r="I66" s="183"/>
      <c r="J66" s="184">
        <f>J105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4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="2" customFormat="1" ht="6.96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149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6.5" customHeight="1">
      <c r="A76" s="39"/>
      <c r="B76" s="40"/>
      <c r="C76" s="41"/>
      <c r="D76" s="41"/>
      <c r="E76" s="170" t="str">
        <f>E7</f>
        <v>Realizace SZ KoPÚ v k.ú. Velké Albrechtice - 1. etapa</v>
      </c>
      <c r="F76" s="33"/>
      <c r="G76" s="33"/>
      <c r="H76" s="33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1" customFormat="1" ht="12" customHeight="1">
      <c r="B77" s="22"/>
      <c r="C77" s="33" t="s">
        <v>122</v>
      </c>
      <c r="D77" s="23"/>
      <c r="E77" s="23"/>
      <c r="F77" s="23"/>
      <c r="G77" s="23"/>
      <c r="H77" s="23"/>
      <c r="I77" s="23"/>
      <c r="J77" s="23"/>
      <c r="K77" s="23"/>
      <c r="L77" s="21"/>
    </row>
    <row r="78" s="2" customFormat="1" ht="16.5" customHeight="1">
      <c r="A78" s="39"/>
      <c r="B78" s="40"/>
      <c r="C78" s="41"/>
      <c r="D78" s="41"/>
      <c r="E78" s="170" t="s">
        <v>1874</v>
      </c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2" customHeight="1">
      <c r="A79" s="39"/>
      <c r="B79" s="40"/>
      <c r="C79" s="33" t="s">
        <v>124</v>
      </c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6.5" customHeight="1">
      <c r="A80" s="39"/>
      <c r="B80" s="40"/>
      <c r="C80" s="41"/>
      <c r="D80" s="41"/>
      <c r="E80" s="70" t="str">
        <f>E11</f>
        <v>SO 03/2 - 1. rok následné péče</v>
      </c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2" customHeight="1">
      <c r="A82" s="39"/>
      <c r="B82" s="40"/>
      <c r="C82" s="33" t="s">
        <v>23</v>
      </c>
      <c r="D82" s="41"/>
      <c r="E82" s="41"/>
      <c r="F82" s="28" t="str">
        <f>F14</f>
        <v>k.ú. Velké Albrechtice</v>
      </c>
      <c r="G82" s="41"/>
      <c r="H82" s="41"/>
      <c r="I82" s="33" t="s">
        <v>25</v>
      </c>
      <c r="J82" s="73" t="str">
        <f>IF(J14="","",J14)</f>
        <v>27. 1. 2021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40.05" customHeight="1">
      <c r="A84" s="39"/>
      <c r="B84" s="40"/>
      <c r="C84" s="33" t="s">
        <v>29</v>
      </c>
      <c r="D84" s="41"/>
      <c r="E84" s="41"/>
      <c r="F84" s="28" t="str">
        <f>E17</f>
        <v>SPÚ, Pobočka Nový Jičín</v>
      </c>
      <c r="G84" s="41"/>
      <c r="H84" s="41"/>
      <c r="I84" s="33" t="s">
        <v>35</v>
      </c>
      <c r="J84" s="37" t="str">
        <f>E23</f>
        <v>Hanousek s.r.o., Barákova 41, 79601 Prostějov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25.65" customHeight="1">
      <c r="A85" s="39"/>
      <c r="B85" s="40"/>
      <c r="C85" s="33" t="s">
        <v>33</v>
      </c>
      <c r="D85" s="41"/>
      <c r="E85" s="41"/>
      <c r="F85" s="28" t="str">
        <f>IF(E20="","",E20)</f>
        <v>Vyplň údaj</v>
      </c>
      <c r="G85" s="41"/>
      <c r="H85" s="41"/>
      <c r="I85" s="33" t="s">
        <v>40</v>
      </c>
      <c r="J85" s="37" t="str">
        <f>E26</f>
        <v>Ing. Michaela Hanousková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0.32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11" customFormat="1" ht="29.28" customHeight="1">
      <c r="A87" s="186"/>
      <c r="B87" s="187"/>
      <c r="C87" s="188" t="s">
        <v>150</v>
      </c>
      <c r="D87" s="189" t="s">
        <v>62</v>
      </c>
      <c r="E87" s="189" t="s">
        <v>58</v>
      </c>
      <c r="F87" s="189" t="s">
        <v>59</v>
      </c>
      <c r="G87" s="189" t="s">
        <v>151</v>
      </c>
      <c r="H87" s="189" t="s">
        <v>152</v>
      </c>
      <c r="I87" s="189" t="s">
        <v>153</v>
      </c>
      <c r="J87" s="189" t="s">
        <v>129</v>
      </c>
      <c r="K87" s="190" t="s">
        <v>154</v>
      </c>
      <c r="L87" s="191"/>
      <c r="M87" s="93" t="s">
        <v>20</v>
      </c>
      <c r="N87" s="94" t="s">
        <v>47</v>
      </c>
      <c r="O87" s="94" t="s">
        <v>155</v>
      </c>
      <c r="P87" s="94" t="s">
        <v>156</v>
      </c>
      <c r="Q87" s="94" t="s">
        <v>157</v>
      </c>
      <c r="R87" s="94" t="s">
        <v>158</v>
      </c>
      <c r="S87" s="94" t="s">
        <v>159</v>
      </c>
      <c r="T87" s="95" t="s">
        <v>160</v>
      </c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</row>
    <row r="88" s="2" customFormat="1" ht="22.8" customHeight="1">
      <c r="A88" s="39"/>
      <c r="B88" s="40"/>
      <c r="C88" s="100" t="s">
        <v>161</v>
      </c>
      <c r="D88" s="41"/>
      <c r="E88" s="41"/>
      <c r="F88" s="41"/>
      <c r="G88" s="41"/>
      <c r="H88" s="41"/>
      <c r="I88" s="41"/>
      <c r="J88" s="192">
        <f>BK88</f>
        <v>0</v>
      </c>
      <c r="K88" s="41"/>
      <c r="L88" s="45"/>
      <c r="M88" s="96"/>
      <c r="N88" s="193"/>
      <c r="O88" s="97"/>
      <c r="P88" s="194">
        <f>P89</f>
        <v>0</v>
      </c>
      <c r="Q88" s="97"/>
      <c r="R88" s="194">
        <f>R89</f>
        <v>0.030300000000000001</v>
      </c>
      <c r="S88" s="97"/>
      <c r="T88" s="195">
        <f>T89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76</v>
      </c>
      <c r="AU88" s="18" t="s">
        <v>130</v>
      </c>
      <c r="BK88" s="196">
        <f>BK89</f>
        <v>0</v>
      </c>
    </row>
    <row r="89" s="12" customFormat="1" ht="25.92" customHeight="1">
      <c r="A89" s="12"/>
      <c r="B89" s="197"/>
      <c r="C89" s="198"/>
      <c r="D89" s="199" t="s">
        <v>76</v>
      </c>
      <c r="E89" s="200" t="s">
        <v>162</v>
      </c>
      <c r="F89" s="200" t="s">
        <v>163</v>
      </c>
      <c r="G89" s="198"/>
      <c r="H89" s="198"/>
      <c r="I89" s="201"/>
      <c r="J89" s="202">
        <f>BK89</f>
        <v>0</v>
      </c>
      <c r="K89" s="198"/>
      <c r="L89" s="203"/>
      <c r="M89" s="204"/>
      <c r="N89" s="205"/>
      <c r="O89" s="205"/>
      <c r="P89" s="206">
        <f>P90+P105</f>
        <v>0</v>
      </c>
      <c r="Q89" s="205"/>
      <c r="R89" s="206">
        <f>R90+R105</f>
        <v>0.030300000000000001</v>
      </c>
      <c r="S89" s="205"/>
      <c r="T89" s="207">
        <f>T90+T105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8" t="s">
        <v>22</v>
      </c>
      <c r="AT89" s="209" t="s">
        <v>76</v>
      </c>
      <c r="AU89" s="209" t="s">
        <v>77</v>
      </c>
      <c r="AY89" s="208" t="s">
        <v>164</v>
      </c>
      <c r="BK89" s="210">
        <f>BK90+BK105</f>
        <v>0</v>
      </c>
    </row>
    <row r="90" s="12" customFormat="1" ht="22.8" customHeight="1">
      <c r="A90" s="12"/>
      <c r="B90" s="197"/>
      <c r="C90" s="198"/>
      <c r="D90" s="199" t="s">
        <v>76</v>
      </c>
      <c r="E90" s="211" t="s">
        <v>22</v>
      </c>
      <c r="F90" s="211" t="s">
        <v>165</v>
      </c>
      <c r="G90" s="198"/>
      <c r="H90" s="198"/>
      <c r="I90" s="201"/>
      <c r="J90" s="212">
        <f>BK90</f>
        <v>0</v>
      </c>
      <c r="K90" s="198"/>
      <c r="L90" s="203"/>
      <c r="M90" s="204"/>
      <c r="N90" s="205"/>
      <c r="O90" s="205"/>
      <c r="P90" s="206">
        <f>SUM(P91:P104)</f>
        <v>0</v>
      </c>
      <c r="Q90" s="205"/>
      <c r="R90" s="206">
        <f>SUM(R91:R104)</f>
        <v>0.030300000000000001</v>
      </c>
      <c r="S90" s="205"/>
      <c r="T90" s="207">
        <f>SUM(T91:T104)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8" t="s">
        <v>22</v>
      </c>
      <c r="AT90" s="209" t="s">
        <v>76</v>
      </c>
      <c r="AU90" s="209" t="s">
        <v>22</v>
      </c>
      <c r="AY90" s="208" t="s">
        <v>164</v>
      </c>
      <c r="BK90" s="210">
        <f>SUM(BK91:BK104)</f>
        <v>0</v>
      </c>
    </row>
    <row r="91" s="2" customFormat="1" ht="14.4" customHeight="1">
      <c r="A91" s="39"/>
      <c r="B91" s="40"/>
      <c r="C91" s="213" t="s">
        <v>22</v>
      </c>
      <c r="D91" s="213" t="s">
        <v>166</v>
      </c>
      <c r="E91" s="214" t="s">
        <v>2024</v>
      </c>
      <c r="F91" s="215" t="s">
        <v>2025</v>
      </c>
      <c r="G91" s="216" t="s">
        <v>169</v>
      </c>
      <c r="H91" s="217">
        <v>19866</v>
      </c>
      <c r="I91" s="218"/>
      <c r="J91" s="219">
        <f>ROUND(I91*H91,2)</f>
        <v>0</v>
      </c>
      <c r="K91" s="215" t="s">
        <v>170</v>
      </c>
      <c r="L91" s="45"/>
      <c r="M91" s="220" t="s">
        <v>20</v>
      </c>
      <c r="N91" s="221" t="s">
        <v>48</v>
      </c>
      <c r="O91" s="85"/>
      <c r="P91" s="222">
        <f>O91*H91</f>
        <v>0</v>
      </c>
      <c r="Q91" s="222">
        <v>0</v>
      </c>
      <c r="R91" s="222">
        <f>Q91*H91</f>
        <v>0</v>
      </c>
      <c r="S91" s="222">
        <v>0</v>
      </c>
      <c r="T91" s="223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4" t="s">
        <v>171</v>
      </c>
      <c r="AT91" s="224" t="s">
        <v>166</v>
      </c>
      <c r="AU91" s="224" t="s">
        <v>85</v>
      </c>
      <c r="AY91" s="18" t="s">
        <v>164</v>
      </c>
      <c r="BE91" s="225">
        <f>IF(N91="základní",J91,0)</f>
        <v>0</v>
      </c>
      <c r="BF91" s="225">
        <f>IF(N91="snížená",J91,0)</f>
        <v>0</v>
      </c>
      <c r="BG91" s="225">
        <f>IF(N91="zákl. přenesená",J91,0)</f>
        <v>0</v>
      </c>
      <c r="BH91" s="225">
        <f>IF(N91="sníž. přenesená",J91,0)</f>
        <v>0</v>
      </c>
      <c r="BI91" s="225">
        <f>IF(N91="nulová",J91,0)</f>
        <v>0</v>
      </c>
      <c r="BJ91" s="18" t="s">
        <v>22</v>
      </c>
      <c r="BK91" s="225">
        <f>ROUND(I91*H91,2)</f>
        <v>0</v>
      </c>
      <c r="BL91" s="18" t="s">
        <v>171</v>
      </c>
      <c r="BM91" s="224" t="s">
        <v>2026</v>
      </c>
    </row>
    <row r="92" s="2" customFormat="1">
      <c r="A92" s="39"/>
      <c r="B92" s="40"/>
      <c r="C92" s="41"/>
      <c r="D92" s="226" t="s">
        <v>173</v>
      </c>
      <c r="E92" s="41"/>
      <c r="F92" s="227" t="s">
        <v>2027</v>
      </c>
      <c r="G92" s="41"/>
      <c r="H92" s="41"/>
      <c r="I92" s="228"/>
      <c r="J92" s="41"/>
      <c r="K92" s="41"/>
      <c r="L92" s="45"/>
      <c r="M92" s="229"/>
      <c r="N92" s="230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173</v>
      </c>
      <c r="AU92" s="18" t="s">
        <v>85</v>
      </c>
    </row>
    <row r="93" s="2" customFormat="1" ht="14.4" customHeight="1">
      <c r="A93" s="39"/>
      <c r="B93" s="40"/>
      <c r="C93" s="213" t="s">
        <v>85</v>
      </c>
      <c r="D93" s="213" t="s">
        <v>166</v>
      </c>
      <c r="E93" s="214" t="s">
        <v>586</v>
      </c>
      <c r="F93" s="215" t="s">
        <v>2028</v>
      </c>
      <c r="G93" s="216" t="s">
        <v>744</v>
      </c>
      <c r="H93" s="217">
        <v>729</v>
      </c>
      <c r="I93" s="218"/>
      <c r="J93" s="219">
        <f>ROUND(I93*H93,2)</f>
        <v>0</v>
      </c>
      <c r="K93" s="215" t="s">
        <v>20</v>
      </c>
      <c r="L93" s="45"/>
      <c r="M93" s="220" t="s">
        <v>20</v>
      </c>
      <c r="N93" s="221" t="s">
        <v>48</v>
      </c>
      <c r="O93" s="85"/>
      <c r="P93" s="222">
        <f>O93*H93</f>
        <v>0</v>
      </c>
      <c r="Q93" s="222">
        <v>0</v>
      </c>
      <c r="R93" s="222">
        <f>Q93*H93</f>
        <v>0</v>
      </c>
      <c r="S93" s="222">
        <v>0</v>
      </c>
      <c r="T93" s="22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4" t="s">
        <v>171</v>
      </c>
      <c r="AT93" s="224" t="s">
        <v>166</v>
      </c>
      <c r="AU93" s="224" t="s">
        <v>85</v>
      </c>
      <c r="AY93" s="18" t="s">
        <v>164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8" t="s">
        <v>22</v>
      </c>
      <c r="BK93" s="225">
        <f>ROUND(I93*H93,2)</f>
        <v>0</v>
      </c>
      <c r="BL93" s="18" t="s">
        <v>171</v>
      </c>
      <c r="BM93" s="224" t="s">
        <v>2029</v>
      </c>
    </row>
    <row r="94" s="2" customFormat="1">
      <c r="A94" s="39"/>
      <c r="B94" s="40"/>
      <c r="C94" s="41"/>
      <c r="D94" s="226" t="s">
        <v>173</v>
      </c>
      <c r="E94" s="41"/>
      <c r="F94" s="227" t="s">
        <v>2030</v>
      </c>
      <c r="G94" s="41"/>
      <c r="H94" s="41"/>
      <c r="I94" s="228"/>
      <c r="J94" s="41"/>
      <c r="K94" s="41"/>
      <c r="L94" s="45"/>
      <c r="M94" s="229"/>
      <c r="N94" s="230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173</v>
      </c>
      <c r="AU94" s="18" t="s">
        <v>85</v>
      </c>
    </row>
    <row r="95" s="2" customFormat="1" ht="14.4" customHeight="1">
      <c r="A95" s="39"/>
      <c r="B95" s="40"/>
      <c r="C95" s="213" t="s">
        <v>186</v>
      </c>
      <c r="D95" s="213" t="s">
        <v>166</v>
      </c>
      <c r="E95" s="214" t="s">
        <v>1915</v>
      </c>
      <c r="F95" s="215" t="s">
        <v>1916</v>
      </c>
      <c r="G95" s="216" t="s">
        <v>169</v>
      </c>
      <c r="H95" s="217">
        <v>835.5</v>
      </c>
      <c r="I95" s="218"/>
      <c r="J95" s="219">
        <f>ROUND(I95*H95,2)</f>
        <v>0</v>
      </c>
      <c r="K95" s="215" t="s">
        <v>170</v>
      </c>
      <c r="L95" s="45"/>
      <c r="M95" s="220" t="s">
        <v>20</v>
      </c>
      <c r="N95" s="221" t="s">
        <v>48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171</v>
      </c>
      <c r="AT95" s="224" t="s">
        <v>166</v>
      </c>
      <c r="AU95" s="224" t="s">
        <v>85</v>
      </c>
      <c r="AY95" s="18" t="s">
        <v>164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22</v>
      </c>
      <c r="BK95" s="225">
        <f>ROUND(I95*H95,2)</f>
        <v>0</v>
      </c>
      <c r="BL95" s="18" t="s">
        <v>171</v>
      </c>
      <c r="BM95" s="224" t="s">
        <v>2031</v>
      </c>
    </row>
    <row r="96" s="2" customFormat="1">
      <c r="A96" s="39"/>
      <c r="B96" s="40"/>
      <c r="C96" s="41"/>
      <c r="D96" s="226" t="s">
        <v>173</v>
      </c>
      <c r="E96" s="41"/>
      <c r="F96" s="227" t="s">
        <v>1918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173</v>
      </c>
      <c r="AU96" s="18" t="s">
        <v>85</v>
      </c>
    </row>
    <row r="97" s="2" customFormat="1" ht="24.15" customHeight="1">
      <c r="A97" s="39"/>
      <c r="B97" s="40"/>
      <c r="C97" s="213" t="s">
        <v>171</v>
      </c>
      <c r="D97" s="213" t="s">
        <v>166</v>
      </c>
      <c r="E97" s="214" t="s">
        <v>1923</v>
      </c>
      <c r="F97" s="215" t="s">
        <v>1924</v>
      </c>
      <c r="G97" s="216" t="s">
        <v>1925</v>
      </c>
      <c r="H97" s="217">
        <v>6.6399999999999997</v>
      </c>
      <c r="I97" s="218"/>
      <c r="J97" s="219">
        <f>ROUND(I97*H97,2)</f>
        <v>0</v>
      </c>
      <c r="K97" s="215" t="s">
        <v>170</v>
      </c>
      <c r="L97" s="45"/>
      <c r="M97" s="220" t="s">
        <v>20</v>
      </c>
      <c r="N97" s="221" t="s">
        <v>48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171</v>
      </c>
      <c r="AT97" s="224" t="s">
        <v>166</v>
      </c>
      <c r="AU97" s="224" t="s">
        <v>85</v>
      </c>
      <c r="AY97" s="18" t="s">
        <v>164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22</v>
      </c>
      <c r="BK97" s="225">
        <f>ROUND(I97*H97,2)</f>
        <v>0</v>
      </c>
      <c r="BL97" s="18" t="s">
        <v>171</v>
      </c>
      <c r="BM97" s="224" t="s">
        <v>2032</v>
      </c>
    </row>
    <row r="98" s="2" customFormat="1">
      <c r="A98" s="39"/>
      <c r="B98" s="40"/>
      <c r="C98" s="41"/>
      <c r="D98" s="226" t="s">
        <v>173</v>
      </c>
      <c r="E98" s="41"/>
      <c r="F98" s="227" t="s">
        <v>1927</v>
      </c>
      <c r="G98" s="41"/>
      <c r="H98" s="41"/>
      <c r="I98" s="228"/>
      <c r="J98" s="41"/>
      <c r="K98" s="41"/>
      <c r="L98" s="45"/>
      <c r="M98" s="229"/>
      <c r="N98" s="23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173</v>
      </c>
      <c r="AU98" s="18" t="s">
        <v>85</v>
      </c>
    </row>
    <row r="99" s="2" customFormat="1" ht="14.4" customHeight="1">
      <c r="A99" s="39"/>
      <c r="B99" s="40"/>
      <c r="C99" s="263" t="s">
        <v>200</v>
      </c>
      <c r="D99" s="263" t="s">
        <v>270</v>
      </c>
      <c r="E99" s="264" t="s">
        <v>609</v>
      </c>
      <c r="F99" s="265" t="s">
        <v>2033</v>
      </c>
      <c r="G99" s="266" t="s">
        <v>2034</v>
      </c>
      <c r="H99" s="267">
        <v>25</v>
      </c>
      <c r="I99" s="268"/>
      <c r="J99" s="269">
        <f>ROUND(I99*H99,2)</f>
        <v>0</v>
      </c>
      <c r="K99" s="265" t="s">
        <v>20</v>
      </c>
      <c r="L99" s="270"/>
      <c r="M99" s="271" t="s">
        <v>20</v>
      </c>
      <c r="N99" s="272" t="s">
        <v>48</v>
      </c>
      <c r="O99" s="85"/>
      <c r="P99" s="222">
        <f>O99*H99</f>
        <v>0</v>
      </c>
      <c r="Q99" s="222">
        <v>0.001</v>
      </c>
      <c r="R99" s="222">
        <f>Q99*H99</f>
        <v>0.025000000000000001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226</v>
      </c>
      <c r="AT99" s="224" t="s">
        <v>270</v>
      </c>
      <c r="AU99" s="224" t="s">
        <v>85</v>
      </c>
      <c r="AY99" s="18" t="s">
        <v>164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22</v>
      </c>
      <c r="BK99" s="225">
        <f>ROUND(I99*H99,2)</f>
        <v>0</v>
      </c>
      <c r="BL99" s="18" t="s">
        <v>171</v>
      </c>
      <c r="BM99" s="224" t="s">
        <v>2035</v>
      </c>
    </row>
    <row r="100" s="2" customFormat="1">
      <c r="A100" s="39"/>
      <c r="B100" s="40"/>
      <c r="C100" s="41"/>
      <c r="D100" s="226" t="s">
        <v>173</v>
      </c>
      <c r="E100" s="41"/>
      <c r="F100" s="227" t="s">
        <v>2033</v>
      </c>
      <c r="G100" s="41"/>
      <c r="H100" s="41"/>
      <c r="I100" s="228"/>
      <c r="J100" s="41"/>
      <c r="K100" s="41"/>
      <c r="L100" s="45"/>
      <c r="M100" s="229"/>
      <c r="N100" s="230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173</v>
      </c>
      <c r="AU100" s="18" t="s">
        <v>85</v>
      </c>
    </row>
    <row r="101" s="2" customFormat="1" ht="14.4" customHeight="1">
      <c r="A101" s="39"/>
      <c r="B101" s="40"/>
      <c r="C101" s="263" t="s">
        <v>208</v>
      </c>
      <c r="D101" s="263" t="s">
        <v>270</v>
      </c>
      <c r="E101" s="264" t="s">
        <v>613</v>
      </c>
      <c r="F101" s="265" t="s">
        <v>1928</v>
      </c>
      <c r="G101" s="266" t="s">
        <v>354</v>
      </c>
      <c r="H101" s="267">
        <v>5.2999999999999998</v>
      </c>
      <c r="I101" s="268"/>
      <c r="J101" s="269">
        <f>ROUND(I101*H101,2)</f>
        <v>0</v>
      </c>
      <c r="K101" s="265" t="s">
        <v>20</v>
      </c>
      <c r="L101" s="270"/>
      <c r="M101" s="271" t="s">
        <v>20</v>
      </c>
      <c r="N101" s="272" t="s">
        <v>48</v>
      </c>
      <c r="O101" s="85"/>
      <c r="P101" s="222">
        <f>O101*H101</f>
        <v>0</v>
      </c>
      <c r="Q101" s="222">
        <v>0.001</v>
      </c>
      <c r="R101" s="222">
        <f>Q101*H101</f>
        <v>0.0053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226</v>
      </c>
      <c r="AT101" s="224" t="s">
        <v>270</v>
      </c>
      <c r="AU101" s="224" t="s">
        <v>85</v>
      </c>
      <c r="AY101" s="18" t="s">
        <v>164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22</v>
      </c>
      <c r="BK101" s="225">
        <f>ROUND(I101*H101,2)</f>
        <v>0</v>
      </c>
      <c r="BL101" s="18" t="s">
        <v>171</v>
      </c>
      <c r="BM101" s="224" t="s">
        <v>2036</v>
      </c>
    </row>
    <row r="102" s="2" customFormat="1">
      <c r="A102" s="39"/>
      <c r="B102" s="40"/>
      <c r="C102" s="41"/>
      <c r="D102" s="226" t="s">
        <v>173</v>
      </c>
      <c r="E102" s="41"/>
      <c r="F102" s="227" t="s">
        <v>1928</v>
      </c>
      <c r="G102" s="41"/>
      <c r="H102" s="41"/>
      <c r="I102" s="228"/>
      <c r="J102" s="41"/>
      <c r="K102" s="41"/>
      <c r="L102" s="45"/>
      <c r="M102" s="229"/>
      <c r="N102" s="23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173</v>
      </c>
      <c r="AU102" s="18" t="s">
        <v>85</v>
      </c>
    </row>
    <row r="103" s="2" customFormat="1" ht="14.4" customHeight="1">
      <c r="A103" s="39"/>
      <c r="B103" s="40"/>
      <c r="C103" s="213" t="s">
        <v>215</v>
      </c>
      <c r="D103" s="213" t="s">
        <v>166</v>
      </c>
      <c r="E103" s="214" t="s">
        <v>2005</v>
      </c>
      <c r="F103" s="215" t="s">
        <v>2006</v>
      </c>
      <c r="G103" s="216" t="s">
        <v>180</v>
      </c>
      <c r="H103" s="217">
        <v>60.5</v>
      </c>
      <c r="I103" s="218"/>
      <c r="J103" s="219">
        <f>ROUND(I103*H103,2)</f>
        <v>0</v>
      </c>
      <c r="K103" s="215" t="s">
        <v>170</v>
      </c>
      <c r="L103" s="45"/>
      <c r="M103" s="220" t="s">
        <v>20</v>
      </c>
      <c r="N103" s="221" t="s">
        <v>48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171</v>
      </c>
      <c r="AT103" s="224" t="s">
        <v>166</v>
      </c>
      <c r="AU103" s="224" t="s">
        <v>85</v>
      </c>
      <c r="AY103" s="18" t="s">
        <v>164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22</v>
      </c>
      <c r="BK103" s="225">
        <f>ROUND(I103*H103,2)</f>
        <v>0</v>
      </c>
      <c r="BL103" s="18" t="s">
        <v>171</v>
      </c>
      <c r="BM103" s="224" t="s">
        <v>2037</v>
      </c>
    </row>
    <row r="104" s="2" customFormat="1">
      <c r="A104" s="39"/>
      <c r="B104" s="40"/>
      <c r="C104" s="41"/>
      <c r="D104" s="226" t="s">
        <v>173</v>
      </c>
      <c r="E104" s="41"/>
      <c r="F104" s="227" t="s">
        <v>2008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173</v>
      </c>
      <c r="AU104" s="18" t="s">
        <v>85</v>
      </c>
    </row>
    <row r="105" s="12" customFormat="1" ht="22.8" customHeight="1">
      <c r="A105" s="12"/>
      <c r="B105" s="197"/>
      <c r="C105" s="198"/>
      <c r="D105" s="199" t="s">
        <v>76</v>
      </c>
      <c r="E105" s="211" t="s">
        <v>709</v>
      </c>
      <c r="F105" s="211" t="s">
        <v>710</v>
      </c>
      <c r="G105" s="198"/>
      <c r="H105" s="198"/>
      <c r="I105" s="201"/>
      <c r="J105" s="212">
        <f>BK105</f>
        <v>0</v>
      </c>
      <c r="K105" s="198"/>
      <c r="L105" s="203"/>
      <c r="M105" s="204"/>
      <c r="N105" s="205"/>
      <c r="O105" s="205"/>
      <c r="P105" s="206">
        <f>SUM(P106:P107)</f>
        <v>0</v>
      </c>
      <c r="Q105" s="205"/>
      <c r="R105" s="206">
        <f>SUM(R106:R107)</f>
        <v>0</v>
      </c>
      <c r="S105" s="205"/>
      <c r="T105" s="207">
        <f>SUM(T106:T107)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8" t="s">
        <v>22</v>
      </c>
      <c r="AT105" s="209" t="s">
        <v>76</v>
      </c>
      <c r="AU105" s="209" t="s">
        <v>22</v>
      </c>
      <c r="AY105" s="208" t="s">
        <v>164</v>
      </c>
      <c r="BK105" s="210">
        <f>SUM(BK106:BK107)</f>
        <v>0</v>
      </c>
    </row>
    <row r="106" s="2" customFormat="1" ht="14.4" customHeight="1">
      <c r="A106" s="39"/>
      <c r="B106" s="40"/>
      <c r="C106" s="213" t="s">
        <v>226</v>
      </c>
      <c r="D106" s="213" t="s">
        <v>166</v>
      </c>
      <c r="E106" s="214" t="s">
        <v>2009</v>
      </c>
      <c r="F106" s="215" t="s">
        <v>2010</v>
      </c>
      <c r="G106" s="216" t="s">
        <v>273</v>
      </c>
      <c r="H106" s="217">
        <v>0.029999999999999999</v>
      </c>
      <c r="I106" s="218"/>
      <c r="J106" s="219">
        <f>ROUND(I106*H106,2)</f>
        <v>0</v>
      </c>
      <c r="K106" s="215" t="s">
        <v>170</v>
      </c>
      <c r="L106" s="45"/>
      <c r="M106" s="220" t="s">
        <v>20</v>
      </c>
      <c r="N106" s="221" t="s">
        <v>48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171</v>
      </c>
      <c r="AT106" s="224" t="s">
        <v>166</v>
      </c>
      <c r="AU106" s="224" t="s">
        <v>85</v>
      </c>
      <c r="AY106" s="18" t="s">
        <v>164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22</v>
      </c>
      <c r="BK106" s="225">
        <f>ROUND(I106*H106,2)</f>
        <v>0</v>
      </c>
      <c r="BL106" s="18" t="s">
        <v>171</v>
      </c>
      <c r="BM106" s="224" t="s">
        <v>2038</v>
      </c>
    </row>
    <row r="107" s="2" customFormat="1">
      <c r="A107" s="39"/>
      <c r="B107" s="40"/>
      <c r="C107" s="41"/>
      <c r="D107" s="226" t="s">
        <v>173</v>
      </c>
      <c r="E107" s="41"/>
      <c r="F107" s="227" t="s">
        <v>2012</v>
      </c>
      <c r="G107" s="41"/>
      <c r="H107" s="41"/>
      <c r="I107" s="228"/>
      <c r="J107" s="41"/>
      <c r="K107" s="41"/>
      <c r="L107" s="45"/>
      <c r="M107" s="280"/>
      <c r="N107" s="281"/>
      <c r="O107" s="282"/>
      <c r="P107" s="282"/>
      <c r="Q107" s="282"/>
      <c r="R107" s="282"/>
      <c r="S107" s="282"/>
      <c r="T107" s="283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173</v>
      </c>
      <c r="AU107" s="18" t="s">
        <v>85</v>
      </c>
    </row>
    <row r="108" s="2" customFormat="1" ht="6.96" customHeight="1">
      <c r="A108" s="39"/>
      <c r="B108" s="60"/>
      <c r="C108" s="61"/>
      <c r="D108" s="61"/>
      <c r="E108" s="61"/>
      <c r="F108" s="61"/>
      <c r="G108" s="61"/>
      <c r="H108" s="61"/>
      <c r="I108" s="61"/>
      <c r="J108" s="61"/>
      <c r="K108" s="61"/>
      <c r="L108" s="45"/>
      <c r="M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</sheetData>
  <sheetProtection sheet="1" autoFilter="0" formatColumns="0" formatRows="0" objects="1" scenarios="1" spinCount="100000" saltValue="uaxh3TJApZsz3G+KuX1rJDzjYm1V8rPGodZiF8+VpyeTRtHZCQ6A3bdvuqFe7UqRZEXjkkvWwxR3UmkOJ/svBw==" hashValue="1P81ArPleRoj69/2+Y7y4WmdtHcMWz6dSFGzn4DHGg3xlOrReF+HJYbtC3jEY39CKb0DVQNZUQSIQ5q3hNcLCg==" algorithmName="SHA-512" password="CC35"/>
  <autoFilter ref="C87:K10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117</v>
      </c>
    </row>
    <row r="3" s="1" customFormat="1" ht="6.96" customHeight="1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21"/>
      <c r="AT3" s="18" t="s">
        <v>85</v>
      </c>
    </row>
    <row r="4" s="1" customFormat="1" ht="24.96" customHeight="1">
      <c r="B4" s="21"/>
      <c r="D4" s="141" t="s">
        <v>121</v>
      </c>
      <c r="L4" s="21"/>
      <c r="M4" s="14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43" t="s">
        <v>16</v>
      </c>
      <c r="L6" s="21"/>
    </row>
    <row r="7" s="1" customFormat="1" ht="16.5" customHeight="1">
      <c r="B7" s="21"/>
      <c r="E7" s="144" t="str">
        <f>'Rekapitulace stavby'!K6</f>
        <v>Realizace SZ KoPÚ v k.ú. Velké Albrechtice - 1. etapa</v>
      </c>
      <c r="F7" s="143"/>
      <c r="G7" s="143"/>
      <c r="H7" s="143"/>
      <c r="L7" s="21"/>
    </row>
    <row r="8" s="1" customFormat="1" ht="12" customHeight="1">
      <c r="B8" s="21"/>
      <c r="D8" s="143" t="s">
        <v>122</v>
      </c>
      <c r="L8" s="21"/>
    </row>
    <row r="9" s="2" customFormat="1" ht="16.5" customHeight="1">
      <c r="A9" s="39"/>
      <c r="B9" s="45"/>
      <c r="C9" s="39"/>
      <c r="D9" s="39"/>
      <c r="E9" s="144" t="s">
        <v>1874</v>
      </c>
      <c r="F9" s="39"/>
      <c r="G9" s="39"/>
      <c r="H9" s="39"/>
      <c r="I9" s="39"/>
      <c r="J9" s="39"/>
      <c r="K9" s="39"/>
      <c r="L9" s="14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 ht="12" customHeight="1">
      <c r="A10" s="39"/>
      <c r="B10" s="45"/>
      <c r="C10" s="39"/>
      <c r="D10" s="143" t="s">
        <v>124</v>
      </c>
      <c r="E10" s="39"/>
      <c r="F10" s="39"/>
      <c r="G10" s="39"/>
      <c r="H10" s="39"/>
      <c r="I10" s="39"/>
      <c r="J10" s="39"/>
      <c r="K10" s="39"/>
      <c r="L10" s="14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6.5" customHeight="1">
      <c r="A11" s="39"/>
      <c r="B11" s="45"/>
      <c r="C11" s="39"/>
      <c r="D11" s="39"/>
      <c r="E11" s="146" t="s">
        <v>2039</v>
      </c>
      <c r="F11" s="39"/>
      <c r="G11" s="39"/>
      <c r="H11" s="39"/>
      <c r="I11" s="39"/>
      <c r="J11" s="39"/>
      <c r="K11" s="39"/>
      <c r="L11" s="14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>
      <c r="A12" s="39"/>
      <c r="B12" s="45"/>
      <c r="C12" s="39"/>
      <c r="D12" s="39"/>
      <c r="E12" s="39"/>
      <c r="F12" s="39"/>
      <c r="G12" s="39"/>
      <c r="H12" s="39"/>
      <c r="I12" s="39"/>
      <c r="J12" s="39"/>
      <c r="K12" s="39"/>
      <c r="L12" s="14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2" customHeight="1">
      <c r="A13" s="39"/>
      <c r="B13" s="45"/>
      <c r="C13" s="39"/>
      <c r="D13" s="143" t="s">
        <v>19</v>
      </c>
      <c r="E13" s="39"/>
      <c r="F13" s="134" t="s">
        <v>20</v>
      </c>
      <c r="G13" s="39"/>
      <c r="H13" s="39"/>
      <c r="I13" s="143" t="s">
        <v>21</v>
      </c>
      <c r="J13" s="134" t="s">
        <v>20</v>
      </c>
      <c r="K13" s="39"/>
      <c r="L13" s="14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43" t="s">
        <v>23</v>
      </c>
      <c r="E14" s="39"/>
      <c r="F14" s="134" t="s">
        <v>24</v>
      </c>
      <c r="G14" s="39"/>
      <c r="H14" s="39"/>
      <c r="I14" s="143" t="s">
        <v>25</v>
      </c>
      <c r="J14" s="147" t="str">
        <f>'Rekapitulace stavby'!AN8</f>
        <v>27. 1. 2021</v>
      </c>
      <c r="K14" s="39"/>
      <c r="L14" s="14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0.8" customHeight="1">
      <c r="A15" s="39"/>
      <c r="B15" s="45"/>
      <c r="C15" s="39"/>
      <c r="D15" s="39"/>
      <c r="E15" s="39"/>
      <c r="F15" s="39"/>
      <c r="G15" s="39"/>
      <c r="H15" s="39"/>
      <c r="I15" s="39"/>
      <c r="J15" s="39"/>
      <c r="K15" s="39"/>
      <c r="L15" s="14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12" customHeight="1">
      <c r="A16" s="39"/>
      <c r="B16" s="45"/>
      <c r="C16" s="39"/>
      <c r="D16" s="143" t="s">
        <v>29</v>
      </c>
      <c r="E16" s="39"/>
      <c r="F16" s="39"/>
      <c r="G16" s="39"/>
      <c r="H16" s="39"/>
      <c r="I16" s="143" t="s">
        <v>30</v>
      </c>
      <c r="J16" s="134" t="s">
        <v>20</v>
      </c>
      <c r="K16" s="39"/>
      <c r="L16" s="14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8" customHeight="1">
      <c r="A17" s="39"/>
      <c r="B17" s="45"/>
      <c r="C17" s="39"/>
      <c r="D17" s="39"/>
      <c r="E17" s="134" t="s">
        <v>31</v>
      </c>
      <c r="F17" s="39"/>
      <c r="G17" s="39"/>
      <c r="H17" s="39"/>
      <c r="I17" s="143" t="s">
        <v>32</v>
      </c>
      <c r="J17" s="134" t="s">
        <v>20</v>
      </c>
      <c r="K17" s="39"/>
      <c r="L17" s="14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6.96" customHeight="1">
      <c r="A18" s="39"/>
      <c r="B18" s="45"/>
      <c r="C18" s="39"/>
      <c r="D18" s="39"/>
      <c r="E18" s="39"/>
      <c r="F18" s="39"/>
      <c r="G18" s="39"/>
      <c r="H18" s="39"/>
      <c r="I18" s="39"/>
      <c r="J18" s="39"/>
      <c r="K18" s="39"/>
      <c r="L18" s="14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12" customHeight="1">
      <c r="A19" s="39"/>
      <c r="B19" s="45"/>
      <c r="C19" s="39"/>
      <c r="D19" s="143" t="s">
        <v>33</v>
      </c>
      <c r="E19" s="39"/>
      <c r="F19" s="39"/>
      <c r="G19" s="39"/>
      <c r="H19" s="39"/>
      <c r="I19" s="143" t="s">
        <v>30</v>
      </c>
      <c r="J19" s="34" t="str">
        <f>'Rekapitulace stavby'!AN13</f>
        <v>Vyplň údaj</v>
      </c>
      <c r="K19" s="39"/>
      <c r="L19" s="14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8" customHeight="1">
      <c r="A20" s="39"/>
      <c r="B20" s="45"/>
      <c r="C20" s="39"/>
      <c r="D20" s="39"/>
      <c r="E20" s="34" t="str">
        <f>'Rekapitulace stavby'!E14</f>
        <v>Vyplň údaj</v>
      </c>
      <c r="F20" s="134"/>
      <c r="G20" s="134"/>
      <c r="H20" s="134"/>
      <c r="I20" s="143" t="s">
        <v>32</v>
      </c>
      <c r="J20" s="34" t="str">
        <f>'Rekapitulace stavby'!AN14</f>
        <v>Vyplň údaj</v>
      </c>
      <c r="K20" s="39"/>
      <c r="L20" s="14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6.96" customHeight="1">
      <c r="A21" s="39"/>
      <c r="B21" s="45"/>
      <c r="C21" s="39"/>
      <c r="D21" s="39"/>
      <c r="E21" s="39"/>
      <c r="F21" s="39"/>
      <c r="G21" s="39"/>
      <c r="H21" s="39"/>
      <c r="I21" s="39"/>
      <c r="J21" s="39"/>
      <c r="K21" s="39"/>
      <c r="L21" s="14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12" customHeight="1">
      <c r="A22" s="39"/>
      <c r="B22" s="45"/>
      <c r="C22" s="39"/>
      <c r="D22" s="143" t="s">
        <v>35</v>
      </c>
      <c r="E22" s="39"/>
      <c r="F22" s="39"/>
      <c r="G22" s="39"/>
      <c r="H22" s="39"/>
      <c r="I22" s="143" t="s">
        <v>30</v>
      </c>
      <c r="J22" s="134" t="s">
        <v>36</v>
      </c>
      <c r="K22" s="39"/>
      <c r="L22" s="14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8" customHeight="1">
      <c r="A23" s="39"/>
      <c r="B23" s="45"/>
      <c r="C23" s="39"/>
      <c r="D23" s="39"/>
      <c r="E23" s="134" t="s">
        <v>37</v>
      </c>
      <c r="F23" s="39"/>
      <c r="G23" s="39"/>
      <c r="H23" s="39"/>
      <c r="I23" s="143" t="s">
        <v>32</v>
      </c>
      <c r="J23" s="134" t="s">
        <v>38</v>
      </c>
      <c r="K23" s="39"/>
      <c r="L23" s="14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6.96" customHeight="1">
      <c r="A24" s="39"/>
      <c r="B24" s="45"/>
      <c r="C24" s="39"/>
      <c r="D24" s="39"/>
      <c r="E24" s="39"/>
      <c r="F24" s="39"/>
      <c r="G24" s="39"/>
      <c r="H24" s="39"/>
      <c r="I24" s="39"/>
      <c r="J24" s="39"/>
      <c r="K24" s="39"/>
      <c r="L24" s="14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12" customHeight="1">
      <c r="A25" s="39"/>
      <c r="B25" s="45"/>
      <c r="C25" s="39"/>
      <c r="D25" s="143" t="s">
        <v>40</v>
      </c>
      <c r="E25" s="39"/>
      <c r="F25" s="39"/>
      <c r="G25" s="39"/>
      <c r="H25" s="39"/>
      <c r="I25" s="143" t="s">
        <v>30</v>
      </c>
      <c r="J25" s="134" t="s">
        <v>20</v>
      </c>
      <c r="K25" s="39"/>
      <c r="L25" s="14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8" customHeight="1">
      <c r="A26" s="39"/>
      <c r="B26" s="45"/>
      <c r="C26" s="39"/>
      <c r="D26" s="39"/>
      <c r="E26" s="134" t="s">
        <v>1877</v>
      </c>
      <c r="F26" s="39"/>
      <c r="G26" s="39"/>
      <c r="H26" s="39"/>
      <c r="I26" s="143" t="s">
        <v>32</v>
      </c>
      <c r="J26" s="134" t="s">
        <v>20</v>
      </c>
      <c r="K26" s="39"/>
      <c r="L26" s="14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2" customFormat="1" ht="6.96" customHeight="1">
      <c r="A27" s="39"/>
      <c r="B27" s="45"/>
      <c r="C27" s="39"/>
      <c r="D27" s="39"/>
      <c r="E27" s="39"/>
      <c r="F27" s="39"/>
      <c r="G27" s="39"/>
      <c r="H27" s="39"/>
      <c r="I27" s="39"/>
      <c r="J27" s="39"/>
      <c r="K27" s="39"/>
      <c r="L27" s="145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="2" customFormat="1" ht="12" customHeight="1">
      <c r="A28" s="39"/>
      <c r="B28" s="45"/>
      <c r="C28" s="39"/>
      <c r="D28" s="143" t="s">
        <v>41</v>
      </c>
      <c r="E28" s="39"/>
      <c r="F28" s="39"/>
      <c r="G28" s="39"/>
      <c r="H28" s="39"/>
      <c r="I28" s="39"/>
      <c r="J28" s="39"/>
      <c r="K28" s="39"/>
      <c r="L28" s="14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8" customFormat="1" ht="16.5" customHeight="1">
      <c r="A29" s="148"/>
      <c r="B29" s="149"/>
      <c r="C29" s="148"/>
      <c r="D29" s="148"/>
      <c r="E29" s="150" t="s">
        <v>20</v>
      </c>
      <c r="F29" s="150"/>
      <c r="G29" s="150"/>
      <c r="H29" s="150"/>
      <c r="I29" s="148"/>
      <c r="J29" s="148"/>
      <c r="K29" s="148"/>
      <c r="L29" s="151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</row>
    <row r="30" s="2" customFormat="1" ht="6.96" customHeight="1">
      <c r="A30" s="39"/>
      <c r="B30" s="45"/>
      <c r="C30" s="39"/>
      <c r="D30" s="39"/>
      <c r="E30" s="39"/>
      <c r="F30" s="39"/>
      <c r="G30" s="39"/>
      <c r="H30" s="39"/>
      <c r="I30" s="39"/>
      <c r="J30" s="39"/>
      <c r="K30" s="39"/>
      <c r="L30" s="14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52"/>
      <c r="E31" s="152"/>
      <c r="F31" s="152"/>
      <c r="G31" s="152"/>
      <c r="H31" s="152"/>
      <c r="I31" s="152"/>
      <c r="J31" s="152"/>
      <c r="K31" s="152"/>
      <c r="L31" s="14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25.44" customHeight="1">
      <c r="A32" s="39"/>
      <c r="B32" s="45"/>
      <c r="C32" s="39"/>
      <c r="D32" s="153" t="s">
        <v>43</v>
      </c>
      <c r="E32" s="39"/>
      <c r="F32" s="39"/>
      <c r="G32" s="39"/>
      <c r="H32" s="39"/>
      <c r="I32" s="39"/>
      <c r="J32" s="154">
        <f>ROUND(J88, 2)</f>
        <v>0</v>
      </c>
      <c r="K32" s="39"/>
      <c r="L32" s="14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6.96" customHeight="1">
      <c r="A33" s="39"/>
      <c r="B33" s="45"/>
      <c r="C33" s="39"/>
      <c r="D33" s="152"/>
      <c r="E33" s="152"/>
      <c r="F33" s="152"/>
      <c r="G33" s="152"/>
      <c r="H33" s="152"/>
      <c r="I33" s="152"/>
      <c r="J33" s="152"/>
      <c r="K33" s="152"/>
      <c r="L33" s="14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39"/>
      <c r="F34" s="155" t="s">
        <v>45</v>
      </c>
      <c r="G34" s="39"/>
      <c r="H34" s="39"/>
      <c r="I34" s="155" t="s">
        <v>44</v>
      </c>
      <c r="J34" s="155" t="s">
        <v>46</v>
      </c>
      <c r="K34" s="39"/>
      <c r="L34" s="14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="2" customFormat="1" ht="14.4" customHeight="1">
      <c r="A35" s="39"/>
      <c r="B35" s="45"/>
      <c r="C35" s="39"/>
      <c r="D35" s="156" t="s">
        <v>47</v>
      </c>
      <c r="E35" s="143" t="s">
        <v>48</v>
      </c>
      <c r="F35" s="157">
        <f>ROUND((SUM(BE88:BE107)),  2)</f>
        <v>0</v>
      </c>
      <c r="G35" s="39"/>
      <c r="H35" s="39"/>
      <c r="I35" s="158">
        <v>0.20999999999999999</v>
      </c>
      <c r="J35" s="157">
        <f>ROUND(((SUM(BE88:BE107))*I35),  2)</f>
        <v>0</v>
      </c>
      <c r="K35" s="39"/>
      <c r="L35" s="14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="2" customFormat="1" ht="14.4" customHeight="1">
      <c r="A36" s="39"/>
      <c r="B36" s="45"/>
      <c r="C36" s="39"/>
      <c r="D36" s="39"/>
      <c r="E36" s="143" t="s">
        <v>49</v>
      </c>
      <c r="F36" s="157">
        <f>ROUND((SUM(BF88:BF107)),  2)</f>
        <v>0</v>
      </c>
      <c r="G36" s="39"/>
      <c r="H36" s="39"/>
      <c r="I36" s="158">
        <v>0.14999999999999999</v>
      </c>
      <c r="J36" s="157">
        <f>ROUND(((SUM(BF88:BF107))*I36),  2)</f>
        <v>0</v>
      </c>
      <c r="K36" s="39"/>
      <c r="L36" s="14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43" t="s">
        <v>50</v>
      </c>
      <c r="F37" s="157">
        <f>ROUND((SUM(BG88:BG107)),  2)</f>
        <v>0</v>
      </c>
      <c r="G37" s="39"/>
      <c r="H37" s="39"/>
      <c r="I37" s="158">
        <v>0.20999999999999999</v>
      </c>
      <c r="J37" s="157">
        <f>0</f>
        <v>0</v>
      </c>
      <c r="K37" s="39"/>
      <c r="L37" s="14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hidden="1" s="2" customFormat="1" ht="14.4" customHeight="1">
      <c r="A38" s="39"/>
      <c r="B38" s="45"/>
      <c r="C38" s="39"/>
      <c r="D38" s="39"/>
      <c r="E38" s="143" t="s">
        <v>51</v>
      </c>
      <c r="F38" s="157">
        <f>ROUND((SUM(BH88:BH107)),  2)</f>
        <v>0</v>
      </c>
      <c r="G38" s="39"/>
      <c r="H38" s="39"/>
      <c r="I38" s="158">
        <v>0.14999999999999999</v>
      </c>
      <c r="J38" s="157">
        <f>0</f>
        <v>0</v>
      </c>
      <c r="K38" s="39"/>
      <c r="L38" s="14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hidden="1" s="2" customFormat="1" ht="14.4" customHeight="1">
      <c r="A39" s="39"/>
      <c r="B39" s="45"/>
      <c r="C39" s="39"/>
      <c r="D39" s="39"/>
      <c r="E39" s="143" t="s">
        <v>52</v>
      </c>
      <c r="F39" s="157">
        <f>ROUND((SUM(BI88:BI107)),  2)</f>
        <v>0</v>
      </c>
      <c r="G39" s="39"/>
      <c r="H39" s="39"/>
      <c r="I39" s="158">
        <v>0</v>
      </c>
      <c r="J39" s="157">
        <f>0</f>
        <v>0</v>
      </c>
      <c r="K39" s="39"/>
      <c r="L39" s="14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6.96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14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="2" customFormat="1" ht="25.44" customHeight="1">
      <c r="A41" s="39"/>
      <c r="B41" s="45"/>
      <c r="C41" s="159"/>
      <c r="D41" s="160" t="s">
        <v>53</v>
      </c>
      <c r="E41" s="161"/>
      <c r="F41" s="161"/>
      <c r="G41" s="162" t="s">
        <v>54</v>
      </c>
      <c r="H41" s="163" t="s">
        <v>55</v>
      </c>
      <c r="I41" s="161"/>
      <c r="J41" s="164">
        <f>SUM(J32:J39)</f>
        <v>0</v>
      </c>
      <c r="K41" s="165"/>
      <c r="L41" s="145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="2" customFormat="1" ht="14.4" customHeight="1">
      <c r="A42" s="39"/>
      <c r="B42" s="166"/>
      <c r="C42" s="167"/>
      <c r="D42" s="167"/>
      <c r="E42" s="167"/>
      <c r="F42" s="167"/>
      <c r="G42" s="167"/>
      <c r="H42" s="167"/>
      <c r="I42" s="167"/>
      <c r="J42" s="167"/>
      <c r="K42" s="167"/>
      <c r="L42" s="145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="2" customFormat="1" ht="6.96" customHeight="1">
      <c r="A46" s="39"/>
      <c r="B46" s="168"/>
      <c r="C46" s="169"/>
      <c r="D46" s="169"/>
      <c r="E46" s="169"/>
      <c r="F46" s="169"/>
      <c r="G46" s="169"/>
      <c r="H46" s="169"/>
      <c r="I46" s="169"/>
      <c r="J46" s="169"/>
      <c r="K46" s="169"/>
      <c r="L46" s="14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24.96" customHeight="1">
      <c r="A47" s="39"/>
      <c r="B47" s="40"/>
      <c r="C47" s="24" t="s">
        <v>127</v>
      </c>
      <c r="D47" s="41"/>
      <c r="E47" s="41"/>
      <c r="F47" s="41"/>
      <c r="G47" s="41"/>
      <c r="H47" s="41"/>
      <c r="I47" s="41"/>
      <c r="J47" s="41"/>
      <c r="K47" s="41"/>
      <c r="L47" s="14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14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16</v>
      </c>
      <c r="D49" s="41"/>
      <c r="E49" s="41"/>
      <c r="F49" s="41"/>
      <c r="G49" s="41"/>
      <c r="H49" s="41"/>
      <c r="I49" s="41"/>
      <c r="J49" s="41"/>
      <c r="K49" s="41"/>
      <c r="L49" s="14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170" t="str">
        <f>E7</f>
        <v>Realizace SZ KoPÚ v k.ú. Velké Albrechtice - 1. etapa</v>
      </c>
      <c r="F50" s="33"/>
      <c r="G50" s="33"/>
      <c r="H50" s="33"/>
      <c r="I50" s="41"/>
      <c r="J50" s="41"/>
      <c r="K50" s="41"/>
      <c r="L50" s="14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1" customFormat="1" ht="12" customHeight="1">
      <c r="B51" s="22"/>
      <c r="C51" s="33" t="s">
        <v>122</v>
      </c>
      <c r="D51" s="23"/>
      <c r="E51" s="23"/>
      <c r="F51" s="23"/>
      <c r="G51" s="23"/>
      <c r="H51" s="23"/>
      <c r="I51" s="23"/>
      <c r="J51" s="23"/>
      <c r="K51" s="23"/>
      <c r="L51" s="21"/>
    </row>
    <row r="52" s="2" customFormat="1" ht="16.5" customHeight="1">
      <c r="A52" s="39"/>
      <c r="B52" s="40"/>
      <c r="C52" s="41"/>
      <c r="D52" s="41"/>
      <c r="E52" s="170" t="s">
        <v>1874</v>
      </c>
      <c r="F52" s="41"/>
      <c r="G52" s="41"/>
      <c r="H52" s="41"/>
      <c r="I52" s="41"/>
      <c r="J52" s="41"/>
      <c r="K52" s="41"/>
      <c r="L52" s="14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12" customHeight="1">
      <c r="A53" s="39"/>
      <c r="B53" s="40"/>
      <c r="C53" s="33" t="s">
        <v>124</v>
      </c>
      <c r="D53" s="41"/>
      <c r="E53" s="41"/>
      <c r="F53" s="41"/>
      <c r="G53" s="41"/>
      <c r="H53" s="41"/>
      <c r="I53" s="41"/>
      <c r="J53" s="41"/>
      <c r="K53" s="41"/>
      <c r="L53" s="14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6.5" customHeight="1">
      <c r="A54" s="39"/>
      <c r="B54" s="40"/>
      <c r="C54" s="41"/>
      <c r="D54" s="41"/>
      <c r="E54" s="70" t="str">
        <f>E11</f>
        <v>SO 03/3 - 2. rok následné péče</v>
      </c>
      <c r="F54" s="41"/>
      <c r="G54" s="41"/>
      <c r="H54" s="41"/>
      <c r="I54" s="41"/>
      <c r="J54" s="41"/>
      <c r="K54" s="41"/>
      <c r="L54" s="14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6.96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14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2" customHeight="1">
      <c r="A56" s="39"/>
      <c r="B56" s="40"/>
      <c r="C56" s="33" t="s">
        <v>23</v>
      </c>
      <c r="D56" s="41"/>
      <c r="E56" s="41"/>
      <c r="F56" s="28" t="str">
        <f>F14</f>
        <v>k.ú. Velké Albrechtice</v>
      </c>
      <c r="G56" s="41"/>
      <c r="H56" s="41"/>
      <c r="I56" s="33" t="s">
        <v>25</v>
      </c>
      <c r="J56" s="73" t="str">
        <f>IF(J14="","",J14)</f>
        <v>27. 1. 2021</v>
      </c>
      <c r="K56" s="41"/>
      <c r="L56" s="14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6.96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14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40.05" customHeight="1">
      <c r="A58" s="39"/>
      <c r="B58" s="40"/>
      <c r="C58" s="33" t="s">
        <v>29</v>
      </c>
      <c r="D58" s="41"/>
      <c r="E58" s="41"/>
      <c r="F58" s="28" t="str">
        <f>E17</f>
        <v>SPÚ, Pobočka Nový Jičín</v>
      </c>
      <c r="G58" s="41"/>
      <c r="H58" s="41"/>
      <c r="I58" s="33" t="s">
        <v>35</v>
      </c>
      <c r="J58" s="37" t="str">
        <f>E23</f>
        <v>Hanousek s.r.o., Barákova 41, 79601 Prostějov</v>
      </c>
      <c r="K58" s="41"/>
      <c r="L58" s="14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5.65" customHeight="1">
      <c r="A59" s="39"/>
      <c r="B59" s="40"/>
      <c r="C59" s="33" t="s">
        <v>33</v>
      </c>
      <c r="D59" s="41"/>
      <c r="E59" s="41"/>
      <c r="F59" s="28" t="str">
        <f>IF(E20="","",E20)</f>
        <v>Vyplň údaj</v>
      </c>
      <c r="G59" s="41"/>
      <c r="H59" s="41"/>
      <c r="I59" s="33" t="s">
        <v>40</v>
      </c>
      <c r="J59" s="37" t="str">
        <f>E26</f>
        <v>Ing. Michaela Hanousková</v>
      </c>
      <c r="K59" s="41"/>
      <c r="L59" s="14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="2" customFormat="1" ht="10.32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145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="2" customFormat="1" ht="29.28" customHeight="1">
      <c r="A61" s="39"/>
      <c r="B61" s="40"/>
      <c r="C61" s="171" t="s">
        <v>128</v>
      </c>
      <c r="D61" s="172"/>
      <c r="E61" s="172"/>
      <c r="F61" s="172"/>
      <c r="G61" s="172"/>
      <c r="H61" s="172"/>
      <c r="I61" s="172"/>
      <c r="J61" s="173" t="s">
        <v>129</v>
      </c>
      <c r="K61" s="172"/>
      <c r="L61" s="145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="2" customFormat="1" ht="10.32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4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22.8" customHeight="1">
      <c r="A63" s="39"/>
      <c r="B63" s="40"/>
      <c r="C63" s="174" t="s">
        <v>75</v>
      </c>
      <c r="D63" s="41"/>
      <c r="E63" s="41"/>
      <c r="F63" s="41"/>
      <c r="G63" s="41"/>
      <c r="H63" s="41"/>
      <c r="I63" s="41"/>
      <c r="J63" s="103">
        <f>J88</f>
        <v>0</v>
      </c>
      <c r="K63" s="41"/>
      <c r="L63" s="14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U63" s="18" t="s">
        <v>130</v>
      </c>
    </row>
    <row r="64" s="9" customFormat="1" ht="24.96" customHeight="1">
      <c r="A64" s="9"/>
      <c r="B64" s="175"/>
      <c r="C64" s="176"/>
      <c r="D64" s="177" t="s">
        <v>131</v>
      </c>
      <c r="E64" s="178"/>
      <c r="F64" s="178"/>
      <c r="G64" s="178"/>
      <c r="H64" s="178"/>
      <c r="I64" s="178"/>
      <c r="J64" s="179">
        <f>J89</f>
        <v>0</v>
      </c>
      <c r="K64" s="176"/>
      <c r="L64" s="180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81"/>
      <c r="C65" s="126"/>
      <c r="D65" s="182" t="s">
        <v>132</v>
      </c>
      <c r="E65" s="183"/>
      <c r="F65" s="183"/>
      <c r="G65" s="183"/>
      <c r="H65" s="183"/>
      <c r="I65" s="183"/>
      <c r="J65" s="184">
        <f>J90</f>
        <v>0</v>
      </c>
      <c r="K65" s="126"/>
      <c r="L65" s="18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1"/>
      <c r="C66" s="126"/>
      <c r="D66" s="182" t="s">
        <v>140</v>
      </c>
      <c r="E66" s="183"/>
      <c r="F66" s="183"/>
      <c r="G66" s="183"/>
      <c r="H66" s="183"/>
      <c r="I66" s="183"/>
      <c r="J66" s="184">
        <f>J105</f>
        <v>0</v>
      </c>
      <c r="K66" s="126"/>
      <c r="L66" s="18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39"/>
      <c r="B67" s="40"/>
      <c r="C67" s="41"/>
      <c r="D67" s="41"/>
      <c r="E67" s="41"/>
      <c r="F67" s="41"/>
      <c r="G67" s="41"/>
      <c r="H67" s="41"/>
      <c r="I67" s="41"/>
      <c r="J67" s="41"/>
      <c r="K67" s="41"/>
      <c r="L67" s="14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61"/>
      <c r="J68" s="61"/>
      <c r="K68" s="61"/>
      <c r="L68" s="14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="2" customFormat="1" ht="6.96" customHeight="1">
      <c r="A72" s="3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14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149</v>
      </c>
      <c r="D73" s="41"/>
      <c r="E73" s="41"/>
      <c r="F73" s="41"/>
      <c r="G73" s="41"/>
      <c r="H73" s="41"/>
      <c r="I73" s="41"/>
      <c r="J73" s="41"/>
      <c r="K73" s="41"/>
      <c r="L73" s="14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4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41"/>
      <c r="J75" s="41"/>
      <c r="K75" s="41"/>
      <c r="L75" s="14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6.5" customHeight="1">
      <c r="A76" s="39"/>
      <c r="B76" s="40"/>
      <c r="C76" s="41"/>
      <c r="D76" s="41"/>
      <c r="E76" s="170" t="str">
        <f>E7</f>
        <v>Realizace SZ KoPÚ v k.ú. Velké Albrechtice - 1. etapa</v>
      </c>
      <c r="F76" s="33"/>
      <c r="G76" s="33"/>
      <c r="H76" s="33"/>
      <c r="I76" s="41"/>
      <c r="J76" s="41"/>
      <c r="K76" s="41"/>
      <c r="L76" s="14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1" customFormat="1" ht="12" customHeight="1">
      <c r="B77" s="22"/>
      <c r="C77" s="33" t="s">
        <v>122</v>
      </c>
      <c r="D77" s="23"/>
      <c r="E77" s="23"/>
      <c r="F77" s="23"/>
      <c r="G77" s="23"/>
      <c r="H77" s="23"/>
      <c r="I77" s="23"/>
      <c r="J77" s="23"/>
      <c r="K77" s="23"/>
      <c r="L77" s="21"/>
    </row>
    <row r="78" s="2" customFormat="1" ht="16.5" customHeight="1">
      <c r="A78" s="39"/>
      <c r="B78" s="40"/>
      <c r="C78" s="41"/>
      <c r="D78" s="41"/>
      <c r="E78" s="170" t="s">
        <v>1874</v>
      </c>
      <c r="F78" s="41"/>
      <c r="G78" s="41"/>
      <c r="H78" s="41"/>
      <c r="I78" s="41"/>
      <c r="J78" s="41"/>
      <c r="K78" s="41"/>
      <c r="L78" s="14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2" customHeight="1">
      <c r="A79" s="39"/>
      <c r="B79" s="40"/>
      <c r="C79" s="33" t="s">
        <v>124</v>
      </c>
      <c r="D79" s="41"/>
      <c r="E79" s="41"/>
      <c r="F79" s="41"/>
      <c r="G79" s="41"/>
      <c r="H79" s="41"/>
      <c r="I79" s="41"/>
      <c r="J79" s="41"/>
      <c r="K79" s="41"/>
      <c r="L79" s="14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6.5" customHeight="1">
      <c r="A80" s="39"/>
      <c r="B80" s="40"/>
      <c r="C80" s="41"/>
      <c r="D80" s="41"/>
      <c r="E80" s="70" t="str">
        <f>E11</f>
        <v>SO 03/3 - 2. rok následné péče</v>
      </c>
      <c r="F80" s="41"/>
      <c r="G80" s="41"/>
      <c r="H80" s="41"/>
      <c r="I80" s="41"/>
      <c r="J80" s="41"/>
      <c r="K80" s="41"/>
      <c r="L80" s="14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4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2" customHeight="1">
      <c r="A82" s="39"/>
      <c r="B82" s="40"/>
      <c r="C82" s="33" t="s">
        <v>23</v>
      </c>
      <c r="D82" s="41"/>
      <c r="E82" s="41"/>
      <c r="F82" s="28" t="str">
        <f>F14</f>
        <v>k.ú. Velké Albrechtice</v>
      </c>
      <c r="G82" s="41"/>
      <c r="H82" s="41"/>
      <c r="I82" s="33" t="s">
        <v>25</v>
      </c>
      <c r="J82" s="73" t="str">
        <f>IF(J14="","",J14)</f>
        <v>27. 1. 2021</v>
      </c>
      <c r="K82" s="41"/>
      <c r="L82" s="14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6.96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14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40.05" customHeight="1">
      <c r="A84" s="39"/>
      <c r="B84" s="40"/>
      <c r="C84" s="33" t="s">
        <v>29</v>
      </c>
      <c r="D84" s="41"/>
      <c r="E84" s="41"/>
      <c r="F84" s="28" t="str">
        <f>E17</f>
        <v>SPÚ, Pobočka Nový Jičín</v>
      </c>
      <c r="G84" s="41"/>
      <c r="H84" s="41"/>
      <c r="I84" s="33" t="s">
        <v>35</v>
      </c>
      <c r="J84" s="37" t="str">
        <f>E23</f>
        <v>Hanousek s.r.o., Barákova 41, 79601 Prostějov</v>
      </c>
      <c r="K84" s="41"/>
      <c r="L84" s="14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25.65" customHeight="1">
      <c r="A85" s="39"/>
      <c r="B85" s="40"/>
      <c r="C85" s="33" t="s">
        <v>33</v>
      </c>
      <c r="D85" s="41"/>
      <c r="E85" s="41"/>
      <c r="F85" s="28" t="str">
        <f>IF(E20="","",E20)</f>
        <v>Vyplň údaj</v>
      </c>
      <c r="G85" s="41"/>
      <c r="H85" s="41"/>
      <c r="I85" s="33" t="s">
        <v>40</v>
      </c>
      <c r="J85" s="37" t="str">
        <f>E26</f>
        <v>Ing. Michaela Hanousková</v>
      </c>
      <c r="K85" s="41"/>
      <c r="L85" s="14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2" customFormat="1" ht="10.32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145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="11" customFormat="1" ht="29.28" customHeight="1">
      <c r="A87" s="186"/>
      <c r="B87" s="187"/>
      <c r="C87" s="188" t="s">
        <v>150</v>
      </c>
      <c r="D87" s="189" t="s">
        <v>62</v>
      </c>
      <c r="E87" s="189" t="s">
        <v>58</v>
      </c>
      <c r="F87" s="189" t="s">
        <v>59</v>
      </c>
      <c r="G87" s="189" t="s">
        <v>151</v>
      </c>
      <c r="H87" s="189" t="s">
        <v>152</v>
      </c>
      <c r="I87" s="189" t="s">
        <v>153</v>
      </c>
      <c r="J87" s="189" t="s">
        <v>129</v>
      </c>
      <c r="K87" s="190" t="s">
        <v>154</v>
      </c>
      <c r="L87" s="191"/>
      <c r="M87" s="93" t="s">
        <v>20</v>
      </c>
      <c r="N87" s="94" t="s">
        <v>47</v>
      </c>
      <c r="O87" s="94" t="s">
        <v>155</v>
      </c>
      <c r="P87" s="94" t="s">
        <v>156</v>
      </c>
      <c r="Q87" s="94" t="s">
        <v>157</v>
      </c>
      <c r="R87" s="94" t="s">
        <v>158</v>
      </c>
      <c r="S87" s="94" t="s">
        <v>159</v>
      </c>
      <c r="T87" s="95" t="s">
        <v>160</v>
      </c>
      <c r="U87" s="186"/>
      <c r="V87" s="186"/>
      <c r="W87" s="186"/>
      <c r="X87" s="186"/>
      <c r="Y87" s="186"/>
      <c r="Z87" s="186"/>
      <c r="AA87" s="186"/>
      <c r="AB87" s="186"/>
      <c r="AC87" s="186"/>
      <c r="AD87" s="186"/>
      <c r="AE87" s="186"/>
    </row>
    <row r="88" s="2" customFormat="1" ht="22.8" customHeight="1">
      <c r="A88" s="39"/>
      <c r="B88" s="40"/>
      <c r="C88" s="100" t="s">
        <v>161</v>
      </c>
      <c r="D88" s="41"/>
      <c r="E88" s="41"/>
      <c r="F88" s="41"/>
      <c r="G88" s="41"/>
      <c r="H88" s="41"/>
      <c r="I88" s="41"/>
      <c r="J88" s="192">
        <f>BK88</f>
        <v>0</v>
      </c>
      <c r="K88" s="41"/>
      <c r="L88" s="45"/>
      <c r="M88" s="96"/>
      <c r="N88" s="193"/>
      <c r="O88" s="97"/>
      <c r="P88" s="194">
        <f>P89</f>
        <v>0</v>
      </c>
      <c r="Q88" s="97"/>
      <c r="R88" s="194">
        <f>R89</f>
        <v>0.030300000000000001</v>
      </c>
      <c r="S88" s="97"/>
      <c r="T88" s="195">
        <f>T89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76</v>
      </c>
      <c r="AU88" s="18" t="s">
        <v>130</v>
      </c>
      <c r="BK88" s="196">
        <f>BK89</f>
        <v>0</v>
      </c>
    </row>
    <row r="89" s="12" customFormat="1" ht="25.92" customHeight="1">
      <c r="A89" s="12"/>
      <c r="B89" s="197"/>
      <c r="C89" s="198"/>
      <c r="D89" s="199" t="s">
        <v>76</v>
      </c>
      <c r="E89" s="200" t="s">
        <v>162</v>
      </c>
      <c r="F89" s="200" t="s">
        <v>163</v>
      </c>
      <c r="G89" s="198"/>
      <c r="H89" s="198"/>
      <c r="I89" s="201"/>
      <c r="J89" s="202">
        <f>BK89</f>
        <v>0</v>
      </c>
      <c r="K89" s="198"/>
      <c r="L89" s="203"/>
      <c r="M89" s="204"/>
      <c r="N89" s="205"/>
      <c r="O89" s="205"/>
      <c r="P89" s="206">
        <f>P90+P105</f>
        <v>0</v>
      </c>
      <c r="Q89" s="205"/>
      <c r="R89" s="206">
        <f>R90+R105</f>
        <v>0.030300000000000001</v>
      </c>
      <c r="S89" s="205"/>
      <c r="T89" s="207">
        <f>T90+T105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8" t="s">
        <v>22</v>
      </c>
      <c r="AT89" s="209" t="s">
        <v>76</v>
      </c>
      <c r="AU89" s="209" t="s">
        <v>77</v>
      </c>
      <c r="AY89" s="208" t="s">
        <v>164</v>
      </c>
      <c r="BK89" s="210">
        <f>BK90+BK105</f>
        <v>0</v>
      </c>
    </row>
    <row r="90" s="12" customFormat="1" ht="22.8" customHeight="1">
      <c r="A90" s="12"/>
      <c r="B90" s="197"/>
      <c r="C90" s="198"/>
      <c r="D90" s="199" t="s">
        <v>76</v>
      </c>
      <c r="E90" s="211" t="s">
        <v>22</v>
      </c>
      <c r="F90" s="211" t="s">
        <v>165</v>
      </c>
      <c r="G90" s="198"/>
      <c r="H90" s="198"/>
      <c r="I90" s="201"/>
      <c r="J90" s="212">
        <f>BK90</f>
        <v>0</v>
      </c>
      <c r="K90" s="198"/>
      <c r="L90" s="203"/>
      <c r="M90" s="204"/>
      <c r="N90" s="205"/>
      <c r="O90" s="205"/>
      <c r="P90" s="206">
        <f>SUM(P91:P104)</f>
        <v>0</v>
      </c>
      <c r="Q90" s="205"/>
      <c r="R90" s="206">
        <f>SUM(R91:R104)</f>
        <v>0.030300000000000001</v>
      </c>
      <c r="S90" s="205"/>
      <c r="T90" s="207">
        <f>SUM(T91:T104)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208" t="s">
        <v>22</v>
      </c>
      <c r="AT90" s="209" t="s">
        <v>76</v>
      </c>
      <c r="AU90" s="209" t="s">
        <v>22</v>
      </c>
      <c r="AY90" s="208" t="s">
        <v>164</v>
      </c>
      <c r="BK90" s="210">
        <f>SUM(BK91:BK104)</f>
        <v>0</v>
      </c>
    </row>
    <row r="91" s="2" customFormat="1" ht="14.4" customHeight="1">
      <c r="A91" s="39"/>
      <c r="B91" s="40"/>
      <c r="C91" s="213" t="s">
        <v>22</v>
      </c>
      <c r="D91" s="213" t="s">
        <v>166</v>
      </c>
      <c r="E91" s="214" t="s">
        <v>2024</v>
      </c>
      <c r="F91" s="215" t="s">
        <v>2025</v>
      </c>
      <c r="G91" s="216" t="s">
        <v>169</v>
      </c>
      <c r="H91" s="217">
        <v>19866</v>
      </c>
      <c r="I91" s="218"/>
      <c r="J91" s="219">
        <f>ROUND(I91*H91,2)</f>
        <v>0</v>
      </c>
      <c r="K91" s="215" t="s">
        <v>170</v>
      </c>
      <c r="L91" s="45"/>
      <c r="M91" s="220" t="s">
        <v>20</v>
      </c>
      <c r="N91" s="221" t="s">
        <v>48</v>
      </c>
      <c r="O91" s="85"/>
      <c r="P91" s="222">
        <f>O91*H91</f>
        <v>0</v>
      </c>
      <c r="Q91" s="222">
        <v>0</v>
      </c>
      <c r="R91" s="222">
        <f>Q91*H91</f>
        <v>0</v>
      </c>
      <c r="S91" s="222">
        <v>0</v>
      </c>
      <c r="T91" s="223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24" t="s">
        <v>171</v>
      </c>
      <c r="AT91" s="224" t="s">
        <v>166</v>
      </c>
      <c r="AU91" s="224" t="s">
        <v>85</v>
      </c>
      <c r="AY91" s="18" t="s">
        <v>164</v>
      </c>
      <c r="BE91" s="225">
        <f>IF(N91="základní",J91,0)</f>
        <v>0</v>
      </c>
      <c r="BF91" s="225">
        <f>IF(N91="snížená",J91,0)</f>
        <v>0</v>
      </c>
      <c r="BG91" s="225">
        <f>IF(N91="zákl. přenesená",J91,0)</f>
        <v>0</v>
      </c>
      <c r="BH91" s="225">
        <f>IF(N91="sníž. přenesená",J91,0)</f>
        <v>0</v>
      </c>
      <c r="BI91" s="225">
        <f>IF(N91="nulová",J91,0)</f>
        <v>0</v>
      </c>
      <c r="BJ91" s="18" t="s">
        <v>22</v>
      </c>
      <c r="BK91" s="225">
        <f>ROUND(I91*H91,2)</f>
        <v>0</v>
      </c>
      <c r="BL91" s="18" t="s">
        <v>171</v>
      </c>
      <c r="BM91" s="224" t="s">
        <v>2026</v>
      </c>
    </row>
    <row r="92" s="2" customFormat="1">
      <c r="A92" s="39"/>
      <c r="B92" s="40"/>
      <c r="C92" s="41"/>
      <c r="D92" s="226" t="s">
        <v>173</v>
      </c>
      <c r="E92" s="41"/>
      <c r="F92" s="227" t="s">
        <v>2027</v>
      </c>
      <c r="G92" s="41"/>
      <c r="H92" s="41"/>
      <c r="I92" s="228"/>
      <c r="J92" s="41"/>
      <c r="K92" s="41"/>
      <c r="L92" s="45"/>
      <c r="M92" s="229"/>
      <c r="N92" s="230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173</v>
      </c>
      <c r="AU92" s="18" t="s">
        <v>85</v>
      </c>
    </row>
    <row r="93" s="2" customFormat="1" ht="14.4" customHeight="1">
      <c r="A93" s="39"/>
      <c r="B93" s="40"/>
      <c r="C93" s="213" t="s">
        <v>85</v>
      </c>
      <c r="D93" s="213" t="s">
        <v>166</v>
      </c>
      <c r="E93" s="214" t="s">
        <v>586</v>
      </c>
      <c r="F93" s="215" t="s">
        <v>2028</v>
      </c>
      <c r="G93" s="216" t="s">
        <v>744</v>
      </c>
      <c r="H93" s="217">
        <v>729</v>
      </c>
      <c r="I93" s="218"/>
      <c r="J93" s="219">
        <f>ROUND(I93*H93,2)</f>
        <v>0</v>
      </c>
      <c r="K93" s="215" t="s">
        <v>20</v>
      </c>
      <c r="L93" s="45"/>
      <c r="M93" s="220" t="s">
        <v>20</v>
      </c>
      <c r="N93" s="221" t="s">
        <v>48</v>
      </c>
      <c r="O93" s="85"/>
      <c r="P93" s="222">
        <f>O93*H93</f>
        <v>0</v>
      </c>
      <c r="Q93" s="222">
        <v>0</v>
      </c>
      <c r="R93" s="222">
        <f>Q93*H93</f>
        <v>0</v>
      </c>
      <c r="S93" s="222">
        <v>0</v>
      </c>
      <c r="T93" s="223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24" t="s">
        <v>171</v>
      </c>
      <c r="AT93" s="224" t="s">
        <v>166</v>
      </c>
      <c r="AU93" s="224" t="s">
        <v>85</v>
      </c>
      <c r="AY93" s="18" t="s">
        <v>164</v>
      </c>
      <c r="BE93" s="225">
        <f>IF(N93="základní",J93,0)</f>
        <v>0</v>
      </c>
      <c r="BF93" s="225">
        <f>IF(N93="snížená",J93,0)</f>
        <v>0</v>
      </c>
      <c r="BG93" s="225">
        <f>IF(N93="zákl. přenesená",J93,0)</f>
        <v>0</v>
      </c>
      <c r="BH93" s="225">
        <f>IF(N93="sníž. přenesená",J93,0)</f>
        <v>0</v>
      </c>
      <c r="BI93" s="225">
        <f>IF(N93="nulová",J93,0)</f>
        <v>0</v>
      </c>
      <c r="BJ93" s="18" t="s">
        <v>22</v>
      </c>
      <c r="BK93" s="225">
        <f>ROUND(I93*H93,2)</f>
        <v>0</v>
      </c>
      <c r="BL93" s="18" t="s">
        <v>171</v>
      </c>
      <c r="BM93" s="224" t="s">
        <v>2029</v>
      </c>
    </row>
    <row r="94" s="2" customFormat="1">
      <c r="A94" s="39"/>
      <c r="B94" s="40"/>
      <c r="C94" s="41"/>
      <c r="D94" s="226" t="s">
        <v>173</v>
      </c>
      <c r="E94" s="41"/>
      <c r="F94" s="227" t="s">
        <v>2030</v>
      </c>
      <c r="G94" s="41"/>
      <c r="H94" s="41"/>
      <c r="I94" s="228"/>
      <c r="J94" s="41"/>
      <c r="K94" s="41"/>
      <c r="L94" s="45"/>
      <c r="M94" s="229"/>
      <c r="N94" s="230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173</v>
      </c>
      <c r="AU94" s="18" t="s">
        <v>85</v>
      </c>
    </row>
    <row r="95" s="2" customFormat="1" ht="14.4" customHeight="1">
      <c r="A95" s="39"/>
      <c r="B95" s="40"/>
      <c r="C95" s="213" t="s">
        <v>186</v>
      </c>
      <c r="D95" s="213" t="s">
        <v>166</v>
      </c>
      <c r="E95" s="214" t="s">
        <v>1915</v>
      </c>
      <c r="F95" s="215" t="s">
        <v>1916</v>
      </c>
      <c r="G95" s="216" t="s">
        <v>169</v>
      </c>
      <c r="H95" s="217">
        <v>835.5</v>
      </c>
      <c r="I95" s="218"/>
      <c r="J95" s="219">
        <f>ROUND(I95*H95,2)</f>
        <v>0</v>
      </c>
      <c r="K95" s="215" t="s">
        <v>170</v>
      </c>
      <c r="L95" s="45"/>
      <c r="M95" s="220" t="s">
        <v>20</v>
      </c>
      <c r="N95" s="221" t="s">
        <v>48</v>
      </c>
      <c r="O95" s="85"/>
      <c r="P95" s="222">
        <f>O95*H95</f>
        <v>0</v>
      </c>
      <c r="Q95" s="222">
        <v>0</v>
      </c>
      <c r="R95" s="222">
        <f>Q95*H95</f>
        <v>0</v>
      </c>
      <c r="S95" s="222">
        <v>0</v>
      </c>
      <c r="T95" s="223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24" t="s">
        <v>171</v>
      </c>
      <c r="AT95" s="224" t="s">
        <v>166</v>
      </c>
      <c r="AU95" s="224" t="s">
        <v>85</v>
      </c>
      <c r="AY95" s="18" t="s">
        <v>164</v>
      </c>
      <c r="BE95" s="225">
        <f>IF(N95="základní",J95,0)</f>
        <v>0</v>
      </c>
      <c r="BF95" s="225">
        <f>IF(N95="snížená",J95,0)</f>
        <v>0</v>
      </c>
      <c r="BG95" s="225">
        <f>IF(N95="zákl. přenesená",J95,0)</f>
        <v>0</v>
      </c>
      <c r="BH95" s="225">
        <f>IF(N95="sníž. přenesená",J95,0)</f>
        <v>0</v>
      </c>
      <c r="BI95" s="225">
        <f>IF(N95="nulová",J95,0)</f>
        <v>0</v>
      </c>
      <c r="BJ95" s="18" t="s">
        <v>22</v>
      </c>
      <c r="BK95" s="225">
        <f>ROUND(I95*H95,2)</f>
        <v>0</v>
      </c>
      <c r="BL95" s="18" t="s">
        <v>171</v>
      </c>
      <c r="BM95" s="224" t="s">
        <v>2031</v>
      </c>
    </row>
    <row r="96" s="2" customFormat="1">
      <c r="A96" s="39"/>
      <c r="B96" s="40"/>
      <c r="C96" s="41"/>
      <c r="D96" s="226" t="s">
        <v>173</v>
      </c>
      <c r="E96" s="41"/>
      <c r="F96" s="227" t="s">
        <v>1918</v>
      </c>
      <c r="G96" s="41"/>
      <c r="H96" s="41"/>
      <c r="I96" s="228"/>
      <c r="J96" s="41"/>
      <c r="K96" s="41"/>
      <c r="L96" s="45"/>
      <c r="M96" s="229"/>
      <c r="N96" s="230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173</v>
      </c>
      <c r="AU96" s="18" t="s">
        <v>85</v>
      </c>
    </row>
    <row r="97" s="2" customFormat="1" ht="24.15" customHeight="1">
      <c r="A97" s="39"/>
      <c r="B97" s="40"/>
      <c r="C97" s="213" t="s">
        <v>171</v>
      </c>
      <c r="D97" s="213" t="s">
        <v>166</v>
      </c>
      <c r="E97" s="214" t="s">
        <v>1923</v>
      </c>
      <c r="F97" s="215" t="s">
        <v>1924</v>
      </c>
      <c r="G97" s="216" t="s">
        <v>1925</v>
      </c>
      <c r="H97" s="217">
        <v>6.6399999999999997</v>
      </c>
      <c r="I97" s="218"/>
      <c r="J97" s="219">
        <f>ROUND(I97*H97,2)</f>
        <v>0</v>
      </c>
      <c r="K97" s="215" t="s">
        <v>170</v>
      </c>
      <c r="L97" s="45"/>
      <c r="M97" s="220" t="s">
        <v>20</v>
      </c>
      <c r="N97" s="221" t="s">
        <v>48</v>
      </c>
      <c r="O97" s="85"/>
      <c r="P97" s="222">
        <f>O97*H97</f>
        <v>0</v>
      </c>
      <c r="Q97" s="222">
        <v>0</v>
      </c>
      <c r="R97" s="222">
        <f>Q97*H97</f>
        <v>0</v>
      </c>
      <c r="S97" s="222">
        <v>0</v>
      </c>
      <c r="T97" s="223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24" t="s">
        <v>171</v>
      </c>
      <c r="AT97" s="224" t="s">
        <v>166</v>
      </c>
      <c r="AU97" s="224" t="s">
        <v>85</v>
      </c>
      <c r="AY97" s="18" t="s">
        <v>164</v>
      </c>
      <c r="BE97" s="225">
        <f>IF(N97="základní",J97,0)</f>
        <v>0</v>
      </c>
      <c r="BF97" s="225">
        <f>IF(N97="snížená",J97,0)</f>
        <v>0</v>
      </c>
      <c r="BG97" s="225">
        <f>IF(N97="zákl. přenesená",J97,0)</f>
        <v>0</v>
      </c>
      <c r="BH97" s="225">
        <f>IF(N97="sníž. přenesená",J97,0)</f>
        <v>0</v>
      </c>
      <c r="BI97" s="225">
        <f>IF(N97="nulová",J97,0)</f>
        <v>0</v>
      </c>
      <c r="BJ97" s="18" t="s">
        <v>22</v>
      </c>
      <c r="BK97" s="225">
        <f>ROUND(I97*H97,2)</f>
        <v>0</v>
      </c>
      <c r="BL97" s="18" t="s">
        <v>171</v>
      </c>
      <c r="BM97" s="224" t="s">
        <v>2032</v>
      </c>
    </row>
    <row r="98" s="2" customFormat="1">
      <c r="A98" s="39"/>
      <c r="B98" s="40"/>
      <c r="C98" s="41"/>
      <c r="D98" s="226" t="s">
        <v>173</v>
      </c>
      <c r="E98" s="41"/>
      <c r="F98" s="227" t="s">
        <v>1927</v>
      </c>
      <c r="G98" s="41"/>
      <c r="H98" s="41"/>
      <c r="I98" s="228"/>
      <c r="J98" s="41"/>
      <c r="K98" s="41"/>
      <c r="L98" s="45"/>
      <c r="M98" s="229"/>
      <c r="N98" s="230"/>
      <c r="O98" s="85"/>
      <c r="P98" s="85"/>
      <c r="Q98" s="85"/>
      <c r="R98" s="85"/>
      <c r="S98" s="85"/>
      <c r="T98" s="86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T98" s="18" t="s">
        <v>173</v>
      </c>
      <c r="AU98" s="18" t="s">
        <v>85</v>
      </c>
    </row>
    <row r="99" s="2" customFormat="1" ht="14.4" customHeight="1">
      <c r="A99" s="39"/>
      <c r="B99" s="40"/>
      <c r="C99" s="263" t="s">
        <v>200</v>
      </c>
      <c r="D99" s="263" t="s">
        <v>270</v>
      </c>
      <c r="E99" s="264" t="s">
        <v>609</v>
      </c>
      <c r="F99" s="265" t="s">
        <v>2033</v>
      </c>
      <c r="G99" s="266" t="s">
        <v>2034</v>
      </c>
      <c r="H99" s="267">
        <v>25</v>
      </c>
      <c r="I99" s="268"/>
      <c r="J99" s="269">
        <f>ROUND(I99*H99,2)</f>
        <v>0</v>
      </c>
      <c r="K99" s="265" t="s">
        <v>20</v>
      </c>
      <c r="L99" s="270"/>
      <c r="M99" s="271" t="s">
        <v>20</v>
      </c>
      <c r="N99" s="272" t="s">
        <v>48</v>
      </c>
      <c r="O99" s="85"/>
      <c r="P99" s="222">
        <f>O99*H99</f>
        <v>0</v>
      </c>
      <c r="Q99" s="222">
        <v>0.001</v>
      </c>
      <c r="R99" s="222">
        <f>Q99*H99</f>
        <v>0.025000000000000001</v>
      </c>
      <c r="S99" s="222">
        <v>0</v>
      </c>
      <c r="T99" s="223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24" t="s">
        <v>226</v>
      </c>
      <c r="AT99" s="224" t="s">
        <v>270</v>
      </c>
      <c r="AU99" s="224" t="s">
        <v>85</v>
      </c>
      <c r="AY99" s="18" t="s">
        <v>164</v>
      </c>
      <c r="BE99" s="225">
        <f>IF(N99="základní",J99,0)</f>
        <v>0</v>
      </c>
      <c r="BF99" s="225">
        <f>IF(N99="snížená",J99,0)</f>
        <v>0</v>
      </c>
      <c r="BG99" s="225">
        <f>IF(N99="zákl. přenesená",J99,0)</f>
        <v>0</v>
      </c>
      <c r="BH99" s="225">
        <f>IF(N99="sníž. přenesená",J99,0)</f>
        <v>0</v>
      </c>
      <c r="BI99" s="225">
        <f>IF(N99="nulová",J99,0)</f>
        <v>0</v>
      </c>
      <c r="BJ99" s="18" t="s">
        <v>22</v>
      </c>
      <c r="BK99" s="225">
        <f>ROUND(I99*H99,2)</f>
        <v>0</v>
      </c>
      <c r="BL99" s="18" t="s">
        <v>171</v>
      </c>
      <c r="BM99" s="224" t="s">
        <v>2035</v>
      </c>
    </row>
    <row r="100" s="2" customFormat="1">
      <c r="A100" s="39"/>
      <c r="B100" s="40"/>
      <c r="C100" s="41"/>
      <c r="D100" s="226" t="s">
        <v>173</v>
      </c>
      <c r="E100" s="41"/>
      <c r="F100" s="227" t="s">
        <v>2033</v>
      </c>
      <c r="G100" s="41"/>
      <c r="H100" s="41"/>
      <c r="I100" s="228"/>
      <c r="J100" s="41"/>
      <c r="K100" s="41"/>
      <c r="L100" s="45"/>
      <c r="M100" s="229"/>
      <c r="N100" s="230"/>
      <c r="O100" s="85"/>
      <c r="P100" s="85"/>
      <c r="Q100" s="85"/>
      <c r="R100" s="85"/>
      <c r="S100" s="85"/>
      <c r="T100" s="86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T100" s="18" t="s">
        <v>173</v>
      </c>
      <c r="AU100" s="18" t="s">
        <v>85</v>
      </c>
    </row>
    <row r="101" s="2" customFormat="1" ht="14.4" customHeight="1">
      <c r="A101" s="39"/>
      <c r="B101" s="40"/>
      <c r="C101" s="263" t="s">
        <v>208</v>
      </c>
      <c r="D101" s="263" t="s">
        <v>270</v>
      </c>
      <c r="E101" s="264" t="s">
        <v>613</v>
      </c>
      <c r="F101" s="265" t="s">
        <v>1928</v>
      </c>
      <c r="G101" s="266" t="s">
        <v>354</v>
      </c>
      <c r="H101" s="267">
        <v>5.2999999999999998</v>
      </c>
      <c r="I101" s="268"/>
      <c r="J101" s="269">
        <f>ROUND(I101*H101,2)</f>
        <v>0</v>
      </c>
      <c r="K101" s="265" t="s">
        <v>20</v>
      </c>
      <c r="L101" s="270"/>
      <c r="M101" s="271" t="s">
        <v>20</v>
      </c>
      <c r="N101" s="272" t="s">
        <v>48</v>
      </c>
      <c r="O101" s="85"/>
      <c r="P101" s="222">
        <f>O101*H101</f>
        <v>0</v>
      </c>
      <c r="Q101" s="222">
        <v>0.001</v>
      </c>
      <c r="R101" s="222">
        <f>Q101*H101</f>
        <v>0.0053</v>
      </c>
      <c r="S101" s="222">
        <v>0</v>
      </c>
      <c r="T101" s="223">
        <f>S101*H101</f>
        <v>0</v>
      </c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R101" s="224" t="s">
        <v>226</v>
      </c>
      <c r="AT101" s="224" t="s">
        <v>270</v>
      </c>
      <c r="AU101" s="224" t="s">
        <v>85</v>
      </c>
      <c r="AY101" s="18" t="s">
        <v>164</v>
      </c>
      <c r="BE101" s="225">
        <f>IF(N101="základní",J101,0)</f>
        <v>0</v>
      </c>
      <c r="BF101" s="225">
        <f>IF(N101="snížená",J101,0)</f>
        <v>0</v>
      </c>
      <c r="BG101" s="225">
        <f>IF(N101="zákl. přenesená",J101,0)</f>
        <v>0</v>
      </c>
      <c r="BH101" s="225">
        <f>IF(N101="sníž. přenesená",J101,0)</f>
        <v>0</v>
      </c>
      <c r="BI101" s="225">
        <f>IF(N101="nulová",J101,0)</f>
        <v>0</v>
      </c>
      <c r="BJ101" s="18" t="s">
        <v>22</v>
      </c>
      <c r="BK101" s="225">
        <f>ROUND(I101*H101,2)</f>
        <v>0</v>
      </c>
      <c r="BL101" s="18" t="s">
        <v>171</v>
      </c>
      <c r="BM101" s="224" t="s">
        <v>2036</v>
      </c>
    </row>
    <row r="102" s="2" customFormat="1">
      <c r="A102" s="39"/>
      <c r="B102" s="40"/>
      <c r="C102" s="41"/>
      <c r="D102" s="226" t="s">
        <v>173</v>
      </c>
      <c r="E102" s="41"/>
      <c r="F102" s="227" t="s">
        <v>1928</v>
      </c>
      <c r="G102" s="41"/>
      <c r="H102" s="41"/>
      <c r="I102" s="228"/>
      <c r="J102" s="41"/>
      <c r="K102" s="41"/>
      <c r="L102" s="45"/>
      <c r="M102" s="229"/>
      <c r="N102" s="230"/>
      <c r="O102" s="85"/>
      <c r="P102" s="85"/>
      <c r="Q102" s="85"/>
      <c r="R102" s="85"/>
      <c r="S102" s="85"/>
      <c r="T102" s="86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T102" s="18" t="s">
        <v>173</v>
      </c>
      <c r="AU102" s="18" t="s">
        <v>85</v>
      </c>
    </row>
    <row r="103" s="2" customFormat="1" ht="14.4" customHeight="1">
      <c r="A103" s="39"/>
      <c r="B103" s="40"/>
      <c r="C103" s="213" t="s">
        <v>215</v>
      </c>
      <c r="D103" s="213" t="s">
        <v>166</v>
      </c>
      <c r="E103" s="214" t="s">
        <v>2005</v>
      </c>
      <c r="F103" s="215" t="s">
        <v>2006</v>
      </c>
      <c r="G103" s="216" t="s">
        <v>180</v>
      </c>
      <c r="H103" s="217">
        <v>60.5</v>
      </c>
      <c r="I103" s="218"/>
      <c r="J103" s="219">
        <f>ROUND(I103*H103,2)</f>
        <v>0</v>
      </c>
      <c r="K103" s="215" t="s">
        <v>170</v>
      </c>
      <c r="L103" s="45"/>
      <c r="M103" s="220" t="s">
        <v>20</v>
      </c>
      <c r="N103" s="221" t="s">
        <v>48</v>
      </c>
      <c r="O103" s="85"/>
      <c r="P103" s="222">
        <f>O103*H103</f>
        <v>0</v>
      </c>
      <c r="Q103" s="222">
        <v>0</v>
      </c>
      <c r="R103" s="222">
        <f>Q103*H103</f>
        <v>0</v>
      </c>
      <c r="S103" s="222">
        <v>0</v>
      </c>
      <c r="T103" s="223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24" t="s">
        <v>171</v>
      </c>
      <c r="AT103" s="224" t="s">
        <v>166</v>
      </c>
      <c r="AU103" s="224" t="s">
        <v>85</v>
      </c>
      <c r="AY103" s="18" t="s">
        <v>164</v>
      </c>
      <c r="BE103" s="225">
        <f>IF(N103="základní",J103,0)</f>
        <v>0</v>
      </c>
      <c r="BF103" s="225">
        <f>IF(N103="snížená",J103,0)</f>
        <v>0</v>
      </c>
      <c r="BG103" s="225">
        <f>IF(N103="zákl. přenesená",J103,0)</f>
        <v>0</v>
      </c>
      <c r="BH103" s="225">
        <f>IF(N103="sníž. přenesená",J103,0)</f>
        <v>0</v>
      </c>
      <c r="BI103" s="225">
        <f>IF(N103="nulová",J103,0)</f>
        <v>0</v>
      </c>
      <c r="BJ103" s="18" t="s">
        <v>22</v>
      </c>
      <c r="BK103" s="225">
        <f>ROUND(I103*H103,2)</f>
        <v>0</v>
      </c>
      <c r="BL103" s="18" t="s">
        <v>171</v>
      </c>
      <c r="BM103" s="224" t="s">
        <v>2037</v>
      </c>
    </row>
    <row r="104" s="2" customFormat="1">
      <c r="A104" s="39"/>
      <c r="B104" s="40"/>
      <c r="C104" s="41"/>
      <c r="D104" s="226" t="s">
        <v>173</v>
      </c>
      <c r="E104" s="41"/>
      <c r="F104" s="227" t="s">
        <v>2008</v>
      </c>
      <c r="G104" s="41"/>
      <c r="H104" s="41"/>
      <c r="I104" s="228"/>
      <c r="J104" s="41"/>
      <c r="K104" s="41"/>
      <c r="L104" s="45"/>
      <c r="M104" s="229"/>
      <c r="N104" s="230"/>
      <c r="O104" s="85"/>
      <c r="P104" s="85"/>
      <c r="Q104" s="85"/>
      <c r="R104" s="85"/>
      <c r="S104" s="85"/>
      <c r="T104" s="86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T104" s="18" t="s">
        <v>173</v>
      </c>
      <c r="AU104" s="18" t="s">
        <v>85</v>
      </c>
    </row>
    <row r="105" s="12" customFormat="1" ht="22.8" customHeight="1">
      <c r="A105" s="12"/>
      <c r="B105" s="197"/>
      <c r="C105" s="198"/>
      <c r="D105" s="199" t="s">
        <v>76</v>
      </c>
      <c r="E105" s="211" t="s">
        <v>709</v>
      </c>
      <c r="F105" s="211" t="s">
        <v>710</v>
      </c>
      <c r="G105" s="198"/>
      <c r="H105" s="198"/>
      <c r="I105" s="201"/>
      <c r="J105" s="212">
        <f>BK105</f>
        <v>0</v>
      </c>
      <c r="K105" s="198"/>
      <c r="L105" s="203"/>
      <c r="M105" s="204"/>
      <c r="N105" s="205"/>
      <c r="O105" s="205"/>
      <c r="P105" s="206">
        <f>SUM(P106:P107)</f>
        <v>0</v>
      </c>
      <c r="Q105" s="205"/>
      <c r="R105" s="206">
        <f>SUM(R106:R107)</f>
        <v>0</v>
      </c>
      <c r="S105" s="205"/>
      <c r="T105" s="207">
        <f>SUM(T106:T107)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08" t="s">
        <v>22</v>
      </c>
      <c r="AT105" s="209" t="s">
        <v>76</v>
      </c>
      <c r="AU105" s="209" t="s">
        <v>22</v>
      </c>
      <c r="AY105" s="208" t="s">
        <v>164</v>
      </c>
      <c r="BK105" s="210">
        <f>SUM(BK106:BK107)</f>
        <v>0</v>
      </c>
    </row>
    <row r="106" s="2" customFormat="1" ht="14.4" customHeight="1">
      <c r="A106" s="39"/>
      <c r="B106" s="40"/>
      <c r="C106" s="213" t="s">
        <v>226</v>
      </c>
      <c r="D106" s="213" t="s">
        <v>166</v>
      </c>
      <c r="E106" s="214" t="s">
        <v>2009</v>
      </c>
      <c r="F106" s="215" t="s">
        <v>2010</v>
      </c>
      <c r="G106" s="216" t="s">
        <v>273</v>
      </c>
      <c r="H106" s="217">
        <v>0.029999999999999999</v>
      </c>
      <c r="I106" s="218"/>
      <c r="J106" s="219">
        <f>ROUND(I106*H106,2)</f>
        <v>0</v>
      </c>
      <c r="K106" s="215" t="s">
        <v>170</v>
      </c>
      <c r="L106" s="45"/>
      <c r="M106" s="220" t="s">
        <v>20</v>
      </c>
      <c r="N106" s="221" t="s">
        <v>48</v>
      </c>
      <c r="O106" s="85"/>
      <c r="P106" s="222">
        <f>O106*H106</f>
        <v>0</v>
      </c>
      <c r="Q106" s="222">
        <v>0</v>
      </c>
      <c r="R106" s="222">
        <f>Q106*H106</f>
        <v>0</v>
      </c>
      <c r="S106" s="222">
        <v>0</v>
      </c>
      <c r="T106" s="223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24" t="s">
        <v>171</v>
      </c>
      <c r="AT106" s="224" t="s">
        <v>166</v>
      </c>
      <c r="AU106" s="224" t="s">
        <v>85</v>
      </c>
      <c r="AY106" s="18" t="s">
        <v>164</v>
      </c>
      <c r="BE106" s="225">
        <f>IF(N106="základní",J106,0)</f>
        <v>0</v>
      </c>
      <c r="BF106" s="225">
        <f>IF(N106="snížená",J106,0)</f>
        <v>0</v>
      </c>
      <c r="BG106" s="225">
        <f>IF(N106="zákl. přenesená",J106,0)</f>
        <v>0</v>
      </c>
      <c r="BH106" s="225">
        <f>IF(N106="sníž. přenesená",J106,0)</f>
        <v>0</v>
      </c>
      <c r="BI106" s="225">
        <f>IF(N106="nulová",J106,0)</f>
        <v>0</v>
      </c>
      <c r="BJ106" s="18" t="s">
        <v>22</v>
      </c>
      <c r="BK106" s="225">
        <f>ROUND(I106*H106,2)</f>
        <v>0</v>
      </c>
      <c r="BL106" s="18" t="s">
        <v>171</v>
      </c>
      <c r="BM106" s="224" t="s">
        <v>2038</v>
      </c>
    </row>
    <row r="107" s="2" customFormat="1">
      <c r="A107" s="39"/>
      <c r="B107" s="40"/>
      <c r="C107" s="41"/>
      <c r="D107" s="226" t="s">
        <v>173</v>
      </c>
      <c r="E107" s="41"/>
      <c r="F107" s="227" t="s">
        <v>2012</v>
      </c>
      <c r="G107" s="41"/>
      <c r="H107" s="41"/>
      <c r="I107" s="228"/>
      <c r="J107" s="41"/>
      <c r="K107" s="41"/>
      <c r="L107" s="45"/>
      <c r="M107" s="280"/>
      <c r="N107" s="281"/>
      <c r="O107" s="282"/>
      <c r="P107" s="282"/>
      <c r="Q107" s="282"/>
      <c r="R107" s="282"/>
      <c r="S107" s="282"/>
      <c r="T107" s="283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173</v>
      </c>
      <c r="AU107" s="18" t="s">
        <v>85</v>
      </c>
    </row>
    <row r="108" s="2" customFormat="1" ht="6.96" customHeight="1">
      <c r="A108" s="39"/>
      <c r="B108" s="60"/>
      <c r="C108" s="61"/>
      <c r="D108" s="61"/>
      <c r="E108" s="61"/>
      <c r="F108" s="61"/>
      <c r="G108" s="61"/>
      <c r="H108" s="61"/>
      <c r="I108" s="61"/>
      <c r="J108" s="61"/>
      <c r="K108" s="61"/>
      <c r="L108" s="45"/>
      <c r="M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</sheetData>
  <sheetProtection sheet="1" autoFilter="0" formatColumns="0" formatRows="0" objects="1" scenarios="1" spinCount="100000" saltValue="mAkjSrUtVSghgqNtB5vuybQDS5skwt55esN6Wd6XRjHh5CeDV+E4QSnsETaHk2ZanvyqlIpaNBcQYncyFZP/lg==" hashValue="u4T5Rzp+ndDScXOWV2aE66Ct6hpvMT7TBhsZX/T41KBzNMLt+aQ7ObRv+p2VPT7IEyXR8q4wFG/mC4alOB5PQw==" algorithmName="SHA-512" password="CC35"/>
  <autoFilter ref="C87:K107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6:H76"/>
    <mergeCell ref="E78:H78"/>
    <mergeCell ref="E80:H80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HANOUS-06\HonzaK</dc:creator>
  <cp:lastModifiedBy>HANOUS-06\HonzaK</cp:lastModifiedBy>
  <dcterms:created xsi:type="dcterms:W3CDTF">2021-05-04T10:12:21Z</dcterms:created>
  <dcterms:modified xsi:type="dcterms:W3CDTF">2021-05-04T10:12:35Z</dcterms:modified>
</cp:coreProperties>
</file>